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3\4. Abril 2023\"/>
    </mc:Choice>
  </mc:AlternateContent>
  <xr:revisionPtr revIDLastSave="0" documentId="13_ncr:1_{1D213531-97D9-410E-AEB8-33B494412477}" xr6:coauthVersionLast="47" xr6:coauthVersionMax="47" xr10:uidLastSave="{00000000-0000-0000-0000-000000000000}"/>
  <bookViews>
    <workbookView xWindow="-120" yWindow="-120" windowWidth="29040" windowHeight="15840" tabRatio="693" firstSheet="1" activeTab="1" xr2:uid="{00000000-000D-0000-FFFF-FFFF00000000}"/>
  </bookViews>
  <sheets>
    <sheet name="Contactos" sheetId="34" state="hidden" r:id="rId1"/>
    <sheet name="R1.02 (ex FORM. 9)" sheetId="3" r:id="rId2"/>
    <sheet name="bd_lista" sheetId="32" state="hidden" r:id="rId3"/>
    <sheet name="CUADRO" sheetId="31" state="hidden" r:id="rId4"/>
    <sheet name="Hoja de Trabajo para listado" sheetId="30" state="hidden"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2" hidden="1">bd_lista!$A$2:$E$591</definedName>
    <definedName name="_xlnm._FilterDatabase" localSheetId="11" hidden="1">CDI!$A$7:$H$56</definedName>
    <definedName name="_xlnm._FilterDatabase" localSheetId="0" hidden="1">Contactos!$A$3:$E$544</definedName>
    <definedName name="_xlnm._FilterDatabase" localSheetId="3" hidden="1">CUADRO!$A$5:$AA$1179</definedName>
    <definedName name="_xlnm._FilterDatabase" localSheetId="8" hidden="1">'CUT ME'!$A$7:$T$61</definedName>
    <definedName name="_xlnm._FilterDatabase" localSheetId="7" hidden="1">'CUT MN'!$A$7:$T$2549</definedName>
    <definedName name="_xlnm._FilterDatabase" localSheetId="16" hidden="1">CVD_AUTO!$A$7:$J$13</definedName>
    <definedName name="_xlnm._FilterDatabase" localSheetId="5" hidden="1">RESUMEN!$A$10:$AQ$600</definedName>
    <definedName name="_xlnm._FilterDatabase" localSheetId="13" hidden="1">'TCR ME'!$A$6:$F$6</definedName>
    <definedName name="_xlnm._FilterDatabase" localSheetId="12" hidden="1">'TCR MN'!$A$6:$F$45</definedName>
    <definedName name="_xlnm._FilterDatabase" localSheetId="15" hidden="1">'TFD ME'!$A$6:$F$6</definedName>
    <definedName name="_xlnm._FilterDatabase" localSheetId="14" hidden="1">'TFD MN'!$A$6:$F$15</definedName>
    <definedName name="_xlnm._FilterDatabase" localSheetId="10" hidden="1">'TRL ME'!$A$7:$P$9</definedName>
    <definedName name="_xlnm._FilterDatabase" localSheetId="9" hidden="1">'TRL MN'!$A$7:$P$32</definedName>
    <definedName name="_Key1" localSheetId="2"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2"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2"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CDI!$A$1:$H$81</definedName>
    <definedName name="_xlnm.Print_Area" localSheetId="6">CONCEPTOS!$A$1:$C$58</definedName>
    <definedName name="_xlnm.Print_Area" localSheetId="8">'CUT ME'!$A$1:$T$194</definedName>
    <definedName name="_xlnm.Print_Area" localSheetId="7">'CUT MN'!$A$1:$T$2570</definedName>
    <definedName name="_xlnm.Print_Area" localSheetId="16">CVD_AUTO!$A$1:$J$26</definedName>
    <definedName name="_xlnm.Print_Area" localSheetId="1">'R1.02 (ex FORM. 9)'!$A$1:$AF$61</definedName>
    <definedName name="_xlnm.Print_Area" localSheetId="5">RESUMEN!$A$1:$AQ$603</definedName>
    <definedName name="_xlnm.Print_Area" localSheetId="13">'TCR ME'!$A$1:$G$11</definedName>
    <definedName name="_xlnm.Print_Area" localSheetId="12">'TCR MN'!$A$1:$F$47</definedName>
    <definedName name="_xlnm.Print_Area" localSheetId="15">'TFD ME'!$A$1:$G$10</definedName>
    <definedName name="_xlnm.Print_Area" localSheetId="14">'TFD MN'!$A$1:$F$24</definedName>
    <definedName name="_xlnm.Print_Area" localSheetId="10">'TRL ME'!$A$1:$Q$113</definedName>
    <definedName name="_xlnm.Print_Area" localSheetId="9">'TRL MN'!$A$1:$Q$146</definedName>
    <definedName name="cod_ent">[1]RESUMEN!$A$11:$A$616</definedName>
    <definedName name="Cuadro_Ent">[1]RESUMEN!$A$11:$C$616</definedName>
    <definedName name="gy" localSheetId="9" hidden="1">#REF!</definedName>
    <definedName name="gy" hidden="1">#REF!</definedName>
    <definedName name="MARZO" localSheetId="2"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CVD_AUTO!$1:$7</definedName>
    <definedName name="_xlnm.Print_Titles" localSheetId="5">RESUMEN!$1:$10</definedName>
    <definedName name="_xlnm.Print_Titles" localSheetId="10">'TRL ME'!$1:$6</definedName>
    <definedName name="_xlnm.Print_Titles" localSheetId="9">'TRL MN'!$1:$7</definedName>
  </definedNames>
  <calcPr calcId="191029"/>
  <pivotCaches>
    <pivotCache cacheId="64" r:id="rId22"/>
    <pivotCache cacheId="65" r:id="rId23"/>
    <pivotCache cacheId="66" r:id="rId24"/>
    <pivotCache cacheId="67" r:id="rId25"/>
    <pivotCache cacheId="68"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18" i="8" l="1"/>
  <c r="I25" i="33"/>
  <c r="H25" i="33"/>
  <c r="H79" i="21"/>
  <c r="G79" i="21"/>
  <c r="F79" i="21"/>
  <c r="E79" i="21"/>
  <c r="D79" i="21"/>
  <c r="H57" i="21"/>
  <c r="H58" i="21"/>
  <c r="H59" i="21"/>
  <c r="H60" i="21"/>
  <c r="H61" i="21"/>
  <c r="H62" i="21"/>
  <c r="H63" i="21"/>
  <c r="H64" i="21"/>
  <c r="H65" i="21"/>
  <c r="H66" i="21"/>
  <c r="H67" i="21"/>
  <c r="H68" i="21"/>
  <c r="H69" i="21"/>
  <c r="H70" i="21"/>
  <c r="H71" i="21"/>
  <c r="H72" i="21"/>
  <c r="H73" i="21"/>
  <c r="H74" i="21"/>
  <c r="H75" i="21"/>
  <c r="H76" i="21"/>
  <c r="H77" i="21"/>
  <c r="P96" i="20"/>
  <c r="O96" i="20"/>
  <c r="N96" i="20"/>
  <c r="M96" i="20"/>
  <c r="L96" i="20"/>
  <c r="P128" i="29"/>
  <c r="O128" i="29"/>
  <c r="N128" i="29"/>
  <c r="Q177" i="26"/>
  <c r="P177" i="26"/>
  <c r="O177" i="26"/>
  <c r="N177" i="26"/>
  <c r="Q2551" i="25"/>
  <c r="P2551" i="25"/>
  <c r="F24" i="35" l="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8" i="21"/>
  <c r="H9" i="21"/>
  <c r="H10" i="21"/>
  <c r="H11" i="21"/>
  <c r="H12" i="21"/>
  <c r="H13" i="21"/>
  <c r="H14" i="21"/>
  <c r="H15" i="21"/>
  <c r="H16" i="21"/>
  <c r="H17" i="21"/>
  <c r="H18" i="21"/>
  <c r="H19" i="21"/>
  <c r="H20" i="21"/>
  <c r="H21" i="21"/>
  <c r="H22" i="21"/>
  <c r="H23" i="21"/>
  <c r="H24" i="21"/>
  <c r="H25" i="21"/>
  <c r="H26" i="21"/>
  <c r="H27" i="21"/>
  <c r="H28" i="21"/>
  <c r="H29" i="21"/>
  <c r="H30" i="21"/>
  <c r="B600" i="8" l="1"/>
  <c r="B598" i="8"/>
  <c r="B597" i="8"/>
  <c r="B596" i="8"/>
  <c r="B595" i="8"/>
  <c r="B594" i="8"/>
  <c r="B593" i="8"/>
  <c r="B592" i="8"/>
  <c r="B591" i="8"/>
  <c r="B590" i="8"/>
  <c r="B589" i="8"/>
  <c r="B588" i="8"/>
  <c r="B587" i="8"/>
  <c r="B586" i="8"/>
  <c r="B585" i="8"/>
  <c r="B584" i="8"/>
  <c r="B583" i="8"/>
  <c r="B582" i="8"/>
  <c r="B581" i="8"/>
  <c r="B580" i="8"/>
  <c r="B579" i="8"/>
  <c r="B578" i="8"/>
  <c r="B577" i="8"/>
  <c r="B576" i="8"/>
  <c r="C575" i="8"/>
  <c r="B575" i="8"/>
  <c r="B574" i="8"/>
  <c r="B573" i="8"/>
  <c r="B572" i="8"/>
  <c r="B571" i="8"/>
  <c r="B570" i="8"/>
  <c r="B569" i="8"/>
  <c r="C568" i="8"/>
  <c r="B568" i="8"/>
  <c r="B567" i="8"/>
  <c r="C566" i="8"/>
  <c r="B566" i="8"/>
  <c r="C565" i="8"/>
  <c r="B565"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B213" i="8"/>
  <c r="C212" i="8"/>
  <c r="B212" i="8"/>
  <c r="B211" i="8"/>
  <c r="B210" i="8"/>
  <c r="B209" i="8"/>
  <c r="C208" i="8"/>
  <c r="B208" i="8"/>
  <c r="C207" i="8"/>
  <c r="B207" i="8"/>
  <c r="C206" i="8"/>
  <c r="B206" i="8"/>
  <c r="C205" i="8"/>
  <c r="B205" i="8"/>
  <c r="C204" i="8"/>
  <c r="B204" i="8"/>
  <c r="C203" i="8"/>
  <c r="B203" i="8"/>
  <c r="C202" i="8"/>
  <c r="B202" i="8"/>
  <c r="C201" i="8"/>
  <c r="B201" i="8"/>
  <c r="C200" i="8"/>
  <c r="B200" i="8"/>
  <c r="C199" i="8"/>
  <c r="B199" i="8"/>
  <c r="C198" i="8"/>
  <c r="B198"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B166" i="8"/>
  <c r="B165" i="8"/>
  <c r="B164" i="8"/>
  <c r="B163" i="8"/>
  <c r="B162" i="8"/>
  <c r="B161" i="8"/>
  <c r="B160" i="8"/>
  <c r="B159" i="8"/>
  <c r="B158" i="8"/>
  <c r="B157" i="8"/>
  <c r="C156" i="8"/>
  <c r="B156" i="8"/>
  <c r="C155" i="8"/>
  <c r="B155" i="8"/>
  <c r="B154" i="8"/>
  <c r="B153" i="8"/>
  <c r="B152" i="8"/>
  <c r="C151" i="8"/>
  <c r="B151" i="8"/>
  <c r="B150" i="8"/>
  <c r="C149" i="8"/>
  <c r="B149" i="8"/>
  <c r="C148" i="8"/>
  <c r="B148" i="8"/>
  <c r="C147" i="8"/>
  <c r="B147" i="8"/>
  <c r="C146" i="8"/>
  <c r="B146" i="8"/>
  <c r="C145" i="8"/>
  <c r="B145"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B70" i="8"/>
  <c r="C69" i="8"/>
  <c r="B69" i="8"/>
  <c r="C68" i="8"/>
  <c r="B68" i="8"/>
  <c r="C67" i="8"/>
  <c r="B67" i="8"/>
  <c r="C66" i="8"/>
  <c r="B66" i="8"/>
  <c r="B65" i="8"/>
  <c r="C64" i="8"/>
  <c r="B64" i="8"/>
  <c r="C63" i="8"/>
  <c r="B63" i="8"/>
  <c r="C62" i="8"/>
  <c r="B62" i="8"/>
  <c r="C61" i="8"/>
  <c r="B61" i="8"/>
  <c r="C60" i="8"/>
  <c r="B60" i="8"/>
  <c r="C59" i="8"/>
  <c r="B59" i="8"/>
  <c r="C58" i="8"/>
  <c r="B58" i="8"/>
  <c r="C57" i="8"/>
  <c r="B57" i="8"/>
  <c r="C56" i="8"/>
  <c r="B56" i="8"/>
  <c r="C55" i="8"/>
  <c r="B55" i="8"/>
  <c r="C54" i="8"/>
  <c r="B54" i="8"/>
  <c r="C53" i="8"/>
  <c r="B53" i="8"/>
  <c r="C52" i="8"/>
  <c r="B52" i="8"/>
  <c r="C51" i="8"/>
  <c r="B51" i="8"/>
  <c r="C50" i="8"/>
  <c r="B50" i="8"/>
  <c r="C49" i="8"/>
  <c r="B49" i="8"/>
  <c r="C48" i="8"/>
  <c r="B48" i="8"/>
  <c r="C47" i="8"/>
  <c r="B47" i="8"/>
  <c r="C46" i="8"/>
  <c r="B46" i="8"/>
  <c r="C45" i="8"/>
  <c r="B45" i="8"/>
  <c r="C44" i="8"/>
  <c r="B44" i="8"/>
  <c r="C43" i="8"/>
  <c r="B43" i="8"/>
  <c r="C42" i="8"/>
  <c r="B42" i="8"/>
  <c r="C41" i="8"/>
  <c r="B41" i="8"/>
  <c r="C40" i="8"/>
  <c r="B40" i="8"/>
  <c r="C39" i="8"/>
  <c r="B39" i="8"/>
  <c r="C38" i="8"/>
  <c r="B38" i="8"/>
  <c r="C37" i="8"/>
  <c r="B37" i="8"/>
  <c r="C36" i="8"/>
  <c r="B36" i="8"/>
  <c r="C35" i="8"/>
  <c r="B35" i="8"/>
  <c r="C34" i="8"/>
  <c r="B34" i="8"/>
  <c r="C33" i="8"/>
  <c r="B33" i="8"/>
  <c r="C32" i="8"/>
  <c r="B32" i="8"/>
  <c r="C31" i="8"/>
  <c r="B31" i="8"/>
  <c r="C30" i="8"/>
  <c r="B30" i="8"/>
  <c r="C29" i="8"/>
  <c r="B29" i="8"/>
  <c r="C28" i="8"/>
  <c r="B28" i="8"/>
  <c r="C27" i="8"/>
  <c r="B27" i="8"/>
  <c r="C26" i="8"/>
  <c r="B26" i="8"/>
  <c r="C25" i="8"/>
  <c r="B25" i="8"/>
  <c r="C24" i="8"/>
  <c r="B24" i="8"/>
  <c r="C23" i="8"/>
  <c r="B23" i="8"/>
  <c r="C22" i="8"/>
  <c r="B22" i="8"/>
  <c r="C21" i="8"/>
  <c r="B21" i="8"/>
  <c r="C20" i="8"/>
  <c r="B20" i="8"/>
  <c r="C19" i="8"/>
  <c r="B19" i="8"/>
  <c r="C18" i="8"/>
  <c r="B18" i="8"/>
  <c r="C17" i="8"/>
  <c r="B17" i="8"/>
  <c r="C16" i="8"/>
  <c r="B16" i="8"/>
  <c r="C15" i="8"/>
  <c r="B15" i="8"/>
  <c r="C14" i="8"/>
  <c r="B14" i="8"/>
  <c r="B13" i="8"/>
  <c r="C12" i="8"/>
  <c r="B12" i="8"/>
  <c r="C11" i="8"/>
  <c r="B11" i="8"/>
  <c r="O2551" i="25" l="1"/>
  <c r="N2551" i="25"/>
  <c r="M50" i="3" l="1"/>
  <c r="I50" i="3"/>
  <c r="C50" i="3"/>
  <c r="G622" i="8" l="1"/>
  <c r="CF2" i="30"/>
  <c r="F9" i="36" l="1"/>
  <c r="G9" i="36"/>
  <c r="A4" i="36"/>
  <c r="A3" i="36"/>
  <c r="A4" i="35"/>
  <c r="A3" i="35"/>
  <c r="G624" i="8" l="1"/>
  <c r="G619" i="8"/>
  <c r="DI3" i="30"/>
  <c r="DH3" i="30"/>
  <c r="B326" i="31"/>
  <c r="B66" i="31"/>
  <c r="B1094" i="31"/>
  <c r="B342" i="31"/>
  <c r="B1092" i="31"/>
  <c r="B160" i="31"/>
  <c r="B298" i="31"/>
  <c r="B198" i="31"/>
  <c r="B354" i="31"/>
  <c r="B146" i="31"/>
  <c r="B236" i="31"/>
  <c r="B96" i="31"/>
  <c r="B186" i="31"/>
  <c r="B58" i="31"/>
  <c r="B62" i="31"/>
  <c r="B80" i="31"/>
  <c r="B60" i="31"/>
  <c r="B32" i="31"/>
  <c r="B76" i="31"/>
  <c r="B30" i="31"/>
  <c r="B74" i="31"/>
  <c r="B48" i="31"/>
  <c r="X299" i="31" l="1"/>
  <c r="Y299" i="31" s="1"/>
  <c r="V299" i="31"/>
  <c r="U299" i="31"/>
  <c r="C299" i="31"/>
  <c r="X298" i="31"/>
  <c r="Y298" i="31" s="1"/>
  <c r="AA298" i="31" s="1"/>
  <c r="V298" i="31"/>
  <c r="W298" i="31" s="1"/>
  <c r="U298" i="31"/>
  <c r="C298" i="31"/>
  <c r="D298" i="31" s="1"/>
  <c r="Z298"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G10" i="28"/>
  <c r="F10" i="28"/>
  <c r="A4" i="28"/>
  <c r="A3" i="28"/>
  <c r="F47"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353" i="31"/>
  <c r="Y353" i="31" s="1"/>
  <c r="V353" i="31"/>
  <c r="U353" i="31"/>
  <c r="C353" i="31"/>
  <c r="X352" i="31"/>
  <c r="Z352" i="31" s="1"/>
  <c r="V352" i="31"/>
  <c r="W352" i="31" s="1"/>
  <c r="U352" i="31"/>
  <c r="C352" i="31"/>
  <c r="D352" i="31" s="1"/>
  <c r="B352" i="31"/>
  <c r="X221" i="31"/>
  <c r="Y221" i="31" s="1"/>
  <c r="V221" i="31"/>
  <c r="U221" i="31"/>
  <c r="C221" i="31"/>
  <c r="X220" i="31"/>
  <c r="Z220" i="31" s="1"/>
  <c r="V220" i="31"/>
  <c r="W220" i="31" s="1"/>
  <c r="U220" i="31"/>
  <c r="C220" i="31"/>
  <c r="D220" i="31" s="1"/>
  <c r="B220" i="31"/>
  <c r="X215" i="31"/>
  <c r="Y215" i="31" s="1"/>
  <c r="V215" i="31"/>
  <c r="U215" i="31"/>
  <c r="C215" i="31"/>
  <c r="X214" i="31"/>
  <c r="Z214" i="31" s="1"/>
  <c r="V214" i="31"/>
  <c r="W214" i="31" s="1"/>
  <c r="U214" i="31"/>
  <c r="C214" i="31"/>
  <c r="D214" i="31" s="1"/>
  <c r="B214"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1141" i="31"/>
  <c r="Y1141" i="31" s="1"/>
  <c r="V1141" i="31"/>
  <c r="U1141" i="31"/>
  <c r="C1141" i="31"/>
  <c r="X1140" i="31"/>
  <c r="Y1140" i="31" s="1"/>
  <c r="AA1140" i="31" s="1"/>
  <c r="V1140" i="31"/>
  <c r="W1140" i="31" s="1"/>
  <c r="U1140" i="31"/>
  <c r="C1140" i="31"/>
  <c r="D1140" i="31" s="1"/>
  <c r="B1140"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1135" i="31"/>
  <c r="Y1135" i="31" s="1"/>
  <c r="V1135" i="31"/>
  <c r="U1135" i="31"/>
  <c r="C1135" i="31"/>
  <c r="X1134" i="31"/>
  <c r="Z1134" i="31" s="1"/>
  <c r="V1134" i="31"/>
  <c r="W1134" i="31" s="1"/>
  <c r="U1134" i="31"/>
  <c r="C1134" i="31"/>
  <c r="D1134" i="31" s="1"/>
  <c r="B1134" i="31"/>
  <c r="X1139" i="31"/>
  <c r="Y1139" i="31" s="1"/>
  <c r="V1139" i="31"/>
  <c r="U1139" i="31"/>
  <c r="C1139" i="31"/>
  <c r="X1138" i="31"/>
  <c r="Y1138" i="31" s="1"/>
  <c r="AA1138" i="31" s="1"/>
  <c r="V1138" i="31"/>
  <c r="W1138" i="31" s="1"/>
  <c r="U1138" i="31"/>
  <c r="C1138" i="31"/>
  <c r="D1138" i="31" s="1"/>
  <c r="B113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213" i="31"/>
  <c r="Y213" i="31" s="1"/>
  <c r="V213" i="31"/>
  <c r="U213" i="31"/>
  <c r="C213" i="31"/>
  <c r="X212" i="31"/>
  <c r="Z212" i="31" s="1"/>
  <c r="V212" i="31"/>
  <c r="W212" i="31" s="1"/>
  <c r="U212" i="31"/>
  <c r="C212" i="31"/>
  <c r="D212" i="31" s="1"/>
  <c r="B212" i="31"/>
  <c r="X1113" i="31"/>
  <c r="Y1113" i="31" s="1"/>
  <c r="V1113" i="31"/>
  <c r="U1113" i="31"/>
  <c r="C1113" i="31"/>
  <c r="X1112" i="31"/>
  <c r="Z1112" i="31" s="1"/>
  <c r="V1112" i="31"/>
  <c r="W1112" i="31" s="1"/>
  <c r="U1112" i="31"/>
  <c r="C1112" i="31"/>
  <c r="D1112" i="31" s="1"/>
  <c r="B1112" i="31"/>
  <c r="V1119" i="31"/>
  <c r="U1119" i="31"/>
  <c r="C1119" i="31"/>
  <c r="AA1118" i="31"/>
  <c r="Z1118" i="31"/>
  <c r="V1118" i="31"/>
  <c r="W1118" i="31" s="1"/>
  <c r="U1118" i="31"/>
  <c r="C1118" i="31"/>
  <c r="D1118" i="31" s="1"/>
  <c r="V1131" i="31"/>
  <c r="U1131" i="31"/>
  <c r="C1131" i="31"/>
  <c r="AA1130" i="31"/>
  <c r="Z1130" i="31"/>
  <c r="V1130" i="31"/>
  <c r="W1130" i="31" s="1"/>
  <c r="U1130" i="31"/>
  <c r="C1130" i="31"/>
  <c r="D1130" i="31" s="1"/>
  <c r="X21" i="31"/>
  <c r="Y21" i="31" s="1"/>
  <c r="V21" i="31"/>
  <c r="U21" i="31"/>
  <c r="C21" i="31"/>
  <c r="X20" i="31"/>
  <c r="Z20" i="31" s="1"/>
  <c r="V20" i="31"/>
  <c r="W20" i="31" s="1"/>
  <c r="U20" i="31"/>
  <c r="C20" i="31"/>
  <c r="D20" i="31" s="1"/>
  <c r="B20" i="31"/>
  <c r="V1121" i="31"/>
  <c r="U1121" i="31"/>
  <c r="C1121" i="31"/>
  <c r="AA1120" i="31"/>
  <c r="Z1120" i="31"/>
  <c r="V1120" i="31"/>
  <c r="W1120" i="31" s="1"/>
  <c r="U1120" i="31"/>
  <c r="C1120" i="31"/>
  <c r="D1120" i="31" s="1"/>
  <c r="V1127" i="31"/>
  <c r="U1127" i="31"/>
  <c r="C1127" i="31"/>
  <c r="AA1126" i="31"/>
  <c r="Z1126" i="31"/>
  <c r="V1126" i="31"/>
  <c r="W1126" i="31" s="1"/>
  <c r="U1126" i="31"/>
  <c r="C1126" i="31"/>
  <c r="D1126" i="31" s="1"/>
  <c r="X259" i="31"/>
  <c r="Y259" i="31" s="1"/>
  <c r="V259" i="31"/>
  <c r="U259" i="31"/>
  <c r="C259" i="31"/>
  <c r="X258" i="31"/>
  <c r="Z258" i="31" s="1"/>
  <c r="V258" i="31"/>
  <c r="W258" i="31" s="1"/>
  <c r="U258" i="31"/>
  <c r="C258" i="31"/>
  <c r="D258" i="31" s="1"/>
  <c r="B258" i="31"/>
  <c r="Y1103" i="31"/>
  <c r="V1103" i="31"/>
  <c r="U1103" i="31"/>
  <c r="C1103" i="31"/>
  <c r="Y1102" i="31"/>
  <c r="AA1102" i="31" s="1"/>
  <c r="V1102" i="31"/>
  <c r="W1102" i="31" s="1"/>
  <c r="U1102" i="31"/>
  <c r="C1102" i="31"/>
  <c r="D1102" i="31" s="1"/>
  <c r="B1102" i="31"/>
  <c r="X351" i="31"/>
  <c r="Y351" i="31" s="1"/>
  <c r="V351" i="31"/>
  <c r="U351" i="31"/>
  <c r="C351" i="31"/>
  <c r="X350" i="31"/>
  <c r="Y350" i="31" s="1"/>
  <c r="AA350" i="31" s="1"/>
  <c r="V350" i="31"/>
  <c r="W350" i="31" s="1"/>
  <c r="U350" i="31"/>
  <c r="C350" i="31"/>
  <c r="D350" i="31" s="1"/>
  <c r="B350" i="31"/>
  <c r="X223" i="31"/>
  <c r="Y223" i="31" s="1"/>
  <c r="V223" i="31"/>
  <c r="U223" i="31"/>
  <c r="C223" i="31"/>
  <c r="X222" i="31"/>
  <c r="Z222" i="31" s="1"/>
  <c r="V222" i="31"/>
  <c r="W222" i="31" s="1"/>
  <c r="U222" i="31"/>
  <c r="C222" i="31"/>
  <c r="D222" i="31" s="1"/>
  <c r="B222" i="31"/>
  <c r="X253" i="31"/>
  <c r="Y253" i="31" s="1"/>
  <c r="V253" i="31"/>
  <c r="U253" i="31"/>
  <c r="C253" i="31"/>
  <c r="X252" i="31"/>
  <c r="Z252" i="31" s="1"/>
  <c r="V252" i="31"/>
  <c r="W252" i="31" s="1"/>
  <c r="U252" i="31"/>
  <c r="C252" i="31"/>
  <c r="D252" i="31" s="1"/>
  <c r="B252" i="31"/>
  <c r="X161" i="31"/>
  <c r="Y161" i="31" s="1"/>
  <c r="V161" i="31"/>
  <c r="U161" i="31"/>
  <c r="C161" i="31"/>
  <c r="X160" i="31"/>
  <c r="Z160" i="31" s="1"/>
  <c r="V160" i="31"/>
  <c r="W160" i="31" s="1"/>
  <c r="U160" i="31"/>
  <c r="C160" i="31"/>
  <c r="D160" i="31" s="1"/>
  <c r="X81" i="31"/>
  <c r="Y81" i="31" s="1"/>
  <c r="V81" i="31"/>
  <c r="U81" i="31"/>
  <c r="C81" i="31"/>
  <c r="X80" i="31"/>
  <c r="Z80" i="31" s="1"/>
  <c r="V80" i="31"/>
  <c r="W80" i="31" s="1"/>
  <c r="U80" i="31"/>
  <c r="C80" i="31"/>
  <c r="D80" i="31" s="1"/>
  <c r="X1079" i="31"/>
  <c r="Y1079" i="31" s="1"/>
  <c r="V1079" i="31"/>
  <c r="U1079" i="31"/>
  <c r="C1079" i="31"/>
  <c r="X1078" i="31"/>
  <c r="Z1078" i="31" s="1"/>
  <c r="V1078" i="31"/>
  <c r="W1078" i="31" s="1"/>
  <c r="U1078" i="31"/>
  <c r="C1078" i="31"/>
  <c r="D1078" i="31" s="1"/>
  <c r="B1078" i="31"/>
  <c r="X1093" i="31"/>
  <c r="Y1093" i="31" s="1"/>
  <c r="V1093" i="31"/>
  <c r="U1093" i="31"/>
  <c r="C1093" i="31"/>
  <c r="X1092" i="31"/>
  <c r="Z1092" i="31" s="1"/>
  <c r="V1092" i="31"/>
  <c r="W1092" i="31" s="1"/>
  <c r="U1092" i="31"/>
  <c r="C1092" i="31"/>
  <c r="D1092" i="31" s="1"/>
  <c r="X1085" i="31"/>
  <c r="Y1085" i="31" s="1"/>
  <c r="V1085" i="31"/>
  <c r="U1085" i="31"/>
  <c r="C1085" i="31"/>
  <c r="X1084" i="31"/>
  <c r="Y1084" i="31" s="1"/>
  <c r="AA1084" i="31" s="1"/>
  <c r="V1084" i="31"/>
  <c r="W1084" i="31" s="1"/>
  <c r="U1084" i="31"/>
  <c r="C1084" i="31"/>
  <c r="D1084" i="31" s="1"/>
  <c r="B1084" i="31"/>
  <c r="X149" i="31"/>
  <c r="Y149" i="31" s="1"/>
  <c r="V149" i="31"/>
  <c r="U149" i="31"/>
  <c r="C149" i="31"/>
  <c r="X148" i="31"/>
  <c r="Y148" i="31" s="1"/>
  <c r="AA148" i="31" s="1"/>
  <c r="V148" i="31"/>
  <c r="W148" i="31" s="1"/>
  <c r="U148" i="31"/>
  <c r="C148" i="31"/>
  <c r="D148" i="31" s="1"/>
  <c r="B148" i="31"/>
  <c r="X245" i="31"/>
  <c r="Y245" i="31" s="1"/>
  <c r="V245" i="31"/>
  <c r="U245" i="31"/>
  <c r="C245" i="31"/>
  <c r="X244" i="31"/>
  <c r="Z244" i="31" s="1"/>
  <c r="V244" i="31"/>
  <c r="W244" i="31" s="1"/>
  <c r="U244" i="31"/>
  <c r="C244" i="31"/>
  <c r="D244" i="31" s="1"/>
  <c r="B244" i="31"/>
  <c r="X279" i="31"/>
  <c r="Y279" i="31" s="1"/>
  <c r="V279" i="31"/>
  <c r="U279" i="31"/>
  <c r="C279" i="31"/>
  <c r="X278" i="31"/>
  <c r="Z278" i="31" s="1"/>
  <c r="V278" i="31"/>
  <c r="W278" i="31" s="1"/>
  <c r="U278" i="31"/>
  <c r="C278" i="31"/>
  <c r="D278" i="31" s="1"/>
  <c r="B278" i="31"/>
  <c r="X217" i="31"/>
  <c r="Y217" i="31" s="1"/>
  <c r="V217" i="31"/>
  <c r="U217" i="31"/>
  <c r="C217" i="31"/>
  <c r="X216" i="31"/>
  <c r="Z216" i="31" s="1"/>
  <c r="V216" i="31"/>
  <c r="W216" i="31" s="1"/>
  <c r="U216" i="31"/>
  <c r="C216" i="31"/>
  <c r="D216" i="31" s="1"/>
  <c r="B216" i="31"/>
  <c r="X85" i="31"/>
  <c r="Y85" i="31" s="1"/>
  <c r="V85" i="31"/>
  <c r="U85" i="31"/>
  <c r="C85" i="31"/>
  <c r="X84" i="31"/>
  <c r="Z84" i="31" s="1"/>
  <c r="V84" i="31"/>
  <c r="W84" i="31" s="1"/>
  <c r="U84" i="31"/>
  <c r="C84" i="31"/>
  <c r="D84" i="31" s="1"/>
  <c r="B84" i="31"/>
  <c r="X67" i="31"/>
  <c r="Y67" i="31" s="1"/>
  <c r="U67" i="31"/>
  <c r="C67" i="31"/>
  <c r="X66" i="31"/>
  <c r="Z66" i="31" s="1"/>
  <c r="W66" i="31"/>
  <c r="U66" i="31"/>
  <c r="C66" i="31"/>
  <c r="D66" i="31" s="1"/>
  <c r="X79" i="31"/>
  <c r="Y79" i="31" s="1"/>
  <c r="V79" i="31"/>
  <c r="U79" i="31"/>
  <c r="C79" i="31"/>
  <c r="X78" i="31"/>
  <c r="Z78" i="31" s="1"/>
  <c r="V78" i="31"/>
  <c r="W78" i="31" s="1"/>
  <c r="U78" i="31"/>
  <c r="C78" i="31"/>
  <c r="D78" i="31" s="1"/>
  <c r="B78" i="31"/>
  <c r="X207" i="31"/>
  <c r="Y207" i="31" s="1"/>
  <c r="V207" i="31"/>
  <c r="U207" i="31"/>
  <c r="C207" i="31"/>
  <c r="X206" i="31"/>
  <c r="Y206" i="31" s="1"/>
  <c r="AA206" i="31" s="1"/>
  <c r="V206" i="31"/>
  <c r="W206" i="31" s="1"/>
  <c r="U206" i="31"/>
  <c r="C206" i="31"/>
  <c r="D206" i="31" s="1"/>
  <c r="B206" i="31"/>
  <c r="X77" i="31"/>
  <c r="Y77" i="31" s="1"/>
  <c r="V77" i="31"/>
  <c r="U77" i="31"/>
  <c r="C77" i="31"/>
  <c r="X76" i="31"/>
  <c r="Y76" i="31" s="1"/>
  <c r="AA76" i="31" s="1"/>
  <c r="V76" i="31"/>
  <c r="W76" i="31" s="1"/>
  <c r="U76" i="31"/>
  <c r="C76" i="31"/>
  <c r="D76" i="31" s="1"/>
  <c r="Y1089" i="31"/>
  <c r="V1089" i="31"/>
  <c r="U1089" i="31"/>
  <c r="C1089" i="31"/>
  <c r="Z1088" i="31"/>
  <c r="Y1088" i="31"/>
  <c r="AA1088" i="31" s="1"/>
  <c r="V1088" i="31"/>
  <c r="W1088" i="31" s="1"/>
  <c r="U1088" i="31"/>
  <c r="C1088" i="31"/>
  <c r="D1088" i="31" s="1"/>
  <c r="B1088" i="31"/>
  <c r="X95" i="31"/>
  <c r="Y95" i="31" s="1"/>
  <c r="V95" i="31"/>
  <c r="U95" i="31"/>
  <c r="C95" i="31"/>
  <c r="X94" i="31"/>
  <c r="Z94" i="31" s="1"/>
  <c r="V94" i="31"/>
  <c r="W94" i="31" s="1"/>
  <c r="U94" i="31"/>
  <c r="C94" i="31"/>
  <c r="D94" i="31" s="1"/>
  <c r="B94" i="31"/>
  <c r="Y129" i="31"/>
  <c r="V129" i="31"/>
  <c r="U129" i="31"/>
  <c r="C129" i="31"/>
  <c r="Z128" i="31"/>
  <c r="Y128" i="31"/>
  <c r="AA128" i="31" s="1"/>
  <c r="V128" i="31"/>
  <c r="W128" i="31" s="1"/>
  <c r="U128" i="31"/>
  <c r="C128" i="31"/>
  <c r="D128" i="31" s="1"/>
  <c r="B128" i="31"/>
  <c r="X1061" i="31"/>
  <c r="Y1061" i="31" s="1"/>
  <c r="V1061" i="31"/>
  <c r="U1061" i="31"/>
  <c r="C1061" i="31"/>
  <c r="X1060" i="31"/>
  <c r="Y1060" i="31" s="1"/>
  <c r="AA1060" i="31" s="1"/>
  <c r="V1060" i="31"/>
  <c r="W1060" i="31" s="1"/>
  <c r="U1060" i="31"/>
  <c r="C1060" i="31"/>
  <c r="D1060" i="31" s="1"/>
  <c r="B1060"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695" i="31"/>
  <c r="Y695" i="31" s="1"/>
  <c r="V695" i="31"/>
  <c r="U695" i="31"/>
  <c r="C695" i="31"/>
  <c r="X694" i="31"/>
  <c r="Z694" i="31" s="1"/>
  <c r="V694" i="31"/>
  <c r="W694" i="31" s="1"/>
  <c r="U694" i="31"/>
  <c r="C694" i="31"/>
  <c r="D694" i="31" s="1"/>
  <c r="B694"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143" i="31"/>
  <c r="Y143" i="31" s="1"/>
  <c r="V143" i="31"/>
  <c r="U143" i="31"/>
  <c r="C143" i="31"/>
  <c r="X142" i="31"/>
  <c r="Z142" i="31" s="1"/>
  <c r="V142" i="31"/>
  <c r="W142" i="31" s="1"/>
  <c r="U142" i="31"/>
  <c r="C142" i="31"/>
  <c r="D142" i="31" s="1"/>
  <c r="B142" i="31"/>
  <c r="X295" i="31"/>
  <c r="Y295" i="31" s="1"/>
  <c r="V295" i="31"/>
  <c r="U295" i="31"/>
  <c r="C295" i="31"/>
  <c r="X294" i="31"/>
  <c r="Z294" i="31" s="1"/>
  <c r="V294" i="31"/>
  <c r="W294" i="31" s="1"/>
  <c r="U294" i="31"/>
  <c r="C294" i="31"/>
  <c r="D294" i="31" s="1"/>
  <c r="B294" i="31"/>
  <c r="X159" i="31"/>
  <c r="Y159" i="31" s="1"/>
  <c r="V159" i="31"/>
  <c r="U159" i="31"/>
  <c r="C159" i="31"/>
  <c r="X158" i="31"/>
  <c r="Z158" i="31" s="1"/>
  <c r="V158" i="31"/>
  <c r="W158" i="31" s="1"/>
  <c r="U158" i="31"/>
  <c r="C158" i="31"/>
  <c r="D158" i="31" s="1"/>
  <c r="B158" i="31"/>
  <c r="X305" i="31"/>
  <c r="Y305" i="31" s="1"/>
  <c r="V305" i="31"/>
  <c r="U305" i="31"/>
  <c r="C305" i="31"/>
  <c r="X304" i="31"/>
  <c r="Z304" i="31" s="1"/>
  <c r="V304" i="31"/>
  <c r="W304" i="31" s="1"/>
  <c r="U304" i="31"/>
  <c r="C304" i="31"/>
  <c r="D304" i="31" s="1"/>
  <c r="B304" i="31"/>
  <c r="X319" i="31"/>
  <c r="Y319" i="31" s="1"/>
  <c r="V319" i="31"/>
  <c r="U319" i="31"/>
  <c r="C319" i="31"/>
  <c r="X318" i="31"/>
  <c r="Z318" i="31" s="1"/>
  <c r="V318" i="31"/>
  <c r="W318" i="31" s="1"/>
  <c r="U318" i="31"/>
  <c r="C318" i="31"/>
  <c r="D318" i="31" s="1"/>
  <c r="B318" i="31"/>
  <c r="X301" i="31"/>
  <c r="Y301" i="31" s="1"/>
  <c r="V301" i="31"/>
  <c r="U301" i="31"/>
  <c r="C301" i="31"/>
  <c r="X300" i="31"/>
  <c r="Y300" i="31" s="1"/>
  <c r="AA300" i="31" s="1"/>
  <c r="V300" i="31"/>
  <c r="W300" i="31" s="1"/>
  <c r="U300" i="31"/>
  <c r="C300" i="31"/>
  <c r="D300" i="31" s="1"/>
  <c r="B300" i="31"/>
  <c r="X347" i="31"/>
  <c r="Y347" i="31" s="1"/>
  <c r="V347" i="31"/>
  <c r="U347" i="31"/>
  <c r="C347" i="31"/>
  <c r="X346" i="31"/>
  <c r="Y346" i="31" s="1"/>
  <c r="AA346" i="31" s="1"/>
  <c r="V346" i="31"/>
  <c r="W346" i="31" s="1"/>
  <c r="U346" i="31"/>
  <c r="C346" i="31"/>
  <c r="D346" i="31" s="1"/>
  <c r="B34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1081" i="31"/>
  <c r="Y1081" i="31" s="1"/>
  <c r="V1081" i="31"/>
  <c r="U1081" i="31"/>
  <c r="C1081" i="31"/>
  <c r="X1080" i="31"/>
  <c r="Z1080" i="31" s="1"/>
  <c r="V1080" i="31"/>
  <c r="W1080" i="31" s="1"/>
  <c r="U1080" i="31"/>
  <c r="C1080" i="31"/>
  <c r="D1080" i="31" s="1"/>
  <c r="B1080" i="31"/>
  <c r="X219" i="31"/>
  <c r="Y219" i="31" s="1"/>
  <c r="V219" i="31"/>
  <c r="U219" i="31"/>
  <c r="C219" i="31"/>
  <c r="X218" i="31"/>
  <c r="Z218" i="31" s="1"/>
  <c r="V218" i="31"/>
  <c r="W218" i="31" s="1"/>
  <c r="U218" i="31"/>
  <c r="C218" i="31"/>
  <c r="D218" i="31" s="1"/>
  <c r="B218" i="31"/>
  <c r="X321" i="31"/>
  <c r="Y321" i="31" s="1"/>
  <c r="V321" i="31"/>
  <c r="U321" i="31"/>
  <c r="C321" i="31"/>
  <c r="X320" i="31"/>
  <c r="Z320" i="31" s="1"/>
  <c r="V320" i="31"/>
  <c r="W320" i="31" s="1"/>
  <c r="U320" i="31"/>
  <c r="C320" i="31"/>
  <c r="D320" i="31" s="1"/>
  <c r="B320" i="31"/>
  <c r="Y1101" i="31"/>
  <c r="V1101" i="31"/>
  <c r="U1101" i="31"/>
  <c r="C1101" i="31"/>
  <c r="Z1100" i="31"/>
  <c r="Y1100" i="31"/>
  <c r="AA1100" i="31" s="1"/>
  <c r="V1100" i="31"/>
  <c r="W1100" i="31" s="1"/>
  <c r="U1100" i="31"/>
  <c r="C1100" i="31"/>
  <c r="D1100" i="31" s="1"/>
  <c r="B1100" i="31"/>
  <c r="X17" i="31"/>
  <c r="Y17" i="31" s="1"/>
  <c r="V17" i="31"/>
  <c r="U17" i="31"/>
  <c r="C17" i="31"/>
  <c r="X16" i="31"/>
  <c r="Z16" i="31" s="1"/>
  <c r="V16" i="31"/>
  <c r="W16" i="31" s="1"/>
  <c r="U16" i="31"/>
  <c r="C16" i="31"/>
  <c r="D16" i="31" s="1"/>
  <c r="B16" i="31"/>
  <c r="X349" i="31"/>
  <c r="Y349" i="31" s="1"/>
  <c r="V349" i="31"/>
  <c r="U349" i="31"/>
  <c r="C349" i="31"/>
  <c r="X348" i="31"/>
  <c r="Z348" i="31" s="1"/>
  <c r="V348" i="31"/>
  <c r="W348" i="31" s="1"/>
  <c r="U348" i="31"/>
  <c r="C348" i="31"/>
  <c r="D348" i="31" s="1"/>
  <c r="B348" i="31"/>
  <c r="Y335" i="31"/>
  <c r="V335" i="31"/>
  <c r="U335" i="31"/>
  <c r="C335" i="31"/>
  <c r="Z334" i="31"/>
  <c r="Y334" i="31"/>
  <c r="AA334" i="31" s="1"/>
  <c r="V334" i="31"/>
  <c r="W334" i="31" s="1"/>
  <c r="U334" i="31"/>
  <c r="C334" i="31"/>
  <c r="D334" i="31" s="1"/>
  <c r="B334" i="31"/>
  <c r="Y327" i="31"/>
  <c r="V327" i="31"/>
  <c r="U327" i="31"/>
  <c r="C327" i="31"/>
  <c r="Z326" i="31"/>
  <c r="Y326" i="31"/>
  <c r="AA326" i="31" s="1"/>
  <c r="V326" i="31"/>
  <c r="W326" i="31" s="1"/>
  <c r="U326" i="31"/>
  <c r="C326" i="31"/>
  <c r="D326" i="31" s="1"/>
  <c r="X193" i="31"/>
  <c r="Y193" i="31" s="1"/>
  <c r="V193" i="31"/>
  <c r="U193" i="31"/>
  <c r="C193" i="31"/>
  <c r="X192" i="31"/>
  <c r="Z192" i="31" s="1"/>
  <c r="V192" i="31"/>
  <c r="W192" i="31" s="1"/>
  <c r="U192" i="31"/>
  <c r="C192" i="31"/>
  <c r="D192" i="31" s="1"/>
  <c r="B192"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281" i="31"/>
  <c r="Y281" i="31" s="1"/>
  <c r="V281" i="31"/>
  <c r="U281" i="31"/>
  <c r="C281" i="31"/>
  <c r="X280" i="31"/>
  <c r="Z280" i="31" s="1"/>
  <c r="V280" i="31"/>
  <c r="W280" i="31" s="1"/>
  <c r="U280" i="31"/>
  <c r="C280" i="31"/>
  <c r="D280" i="31" s="1"/>
  <c r="B280" i="31"/>
  <c r="Y231" i="31"/>
  <c r="V231" i="31"/>
  <c r="U231" i="31"/>
  <c r="C231" i="31"/>
  <c r="Z230" i="31"/>
  <c r="Y230" i="31"/>
  <c r="AA230" i="31" s="1"/>
  <c r="V230" i="31"/>
  <c r="W230" i="31" s="1"/>
  <c r="U230" i="31"/>
  <c r="C230" i="31"/>
  <c r="D230" i="31" s="1"/>
  <c r="B230" i="31"/>
  <c r="X251" i="31"/>
  <c r="Y251" i="31" s="1"/>
  <c r="V251" i="31"/>
  <c r="U251" i="31"/>
  <c r="C251" i="31"/>
  <c r="X250" i="31"/>
  <c r="Y250" i="31" s="1"/>
  <c r="AA250" i="31" s="1"/>
  <c r="V250" i="31"/>
  <c r="W250" i="31" s="1"/>
  <c r="U250" i="31"/>
  <c r="C250" i="31"/>
  <c r="D250" i="31" s="1"/>
  <c r="B250" i="31"/>
  <c r="Y275" i="31"/>
  <c r="V275" i="31"/>
  <c r="U275" i="31"/>
  <c r="C275" i="31"/>
  <c r="Z274" i="31"/>
  <c r="Y274" i="31"/>
  <c r="AA274" i="31" s="1"/>
  <c r="V274" i="31"/>
  <c r="W274" i="31" s="1"/>
  <c r="U274" i="31"/>
  <c r="C274" i="31"/>
  <c r="D274" i="31" s="1"/>
  <c r="B274" i="31"/>
  <c r="X247" i="31"/>
  <c r="Y247" i="31" s="1"/>
  <c r="V247" i="31"/>
  <c r="U247" i="31"/>
  <c r="C247" i="31"/>
  <c r="X246" i="31"/>
  <c r="Z246" i="31" s="1"/>
  <c r="V246" i="31"/>
  <c r="W246" i="31" s="1"/>
  <c r="U246" i="31"/>
  <c r="C246" i="31"/>
  <c r="D246" i="31" s="1"/>
  <c r="B246" i="31"/>
  <c r="X177" i="31"/>
  <c r="Y177" i="31" s="1"/>
  <c r="V177" i="31"/>
  <c r="U177" i="31"/>
  <c r="C177" i="31"/>
  <c r="X176" i="31"/>
  <c r="Z176" i="31" s="1"/>
  <c r="V176" i="31"/>
  <c r="W176" i="31" s="1"/>
  <c r="U176" i="31"/>
  <c r="C176" i="31"/>
  <c r="D176" i="31" s="1"/>
  <c r="B176" i="31"/>
  <c r="X147" i="31"/>
  <c r="Y147" i="31" s="1"/>
  <c r="V147" i="31"/>
  <c r="U147" i="31"/>
  <c r="C147" i="31"/>
  <c r="X146" i="31"/>
  <c r="Y146" i="31" s="1"/>
  <c r="AA146" i="31" s="1"/>
  <c r="V146" i="31"/>
  <c r="W146" i="31" s="1"/>
  <c r="U146" i="31"/>
  <c r="C146" i="31"/>
  <c r="D146" i="31" s="1"/>
  <c r="X141" i="31"/>
  <c r="Y141" i="31" s="1"/>
  <c r="V141" i="31"/>
  <c r="U141" i="31"/>
  <c r="C141" i="31"/>
  <c r="X140" i="31"/>
  <c r="Z140" i="31" s="1"/>
  <c r="V140" i="31"/>
  <c r="W140" i="31" s="1"/>
  <c r="U140" i="31"/>
  <c r="C140" i="31"/>
  <c r="D140" i="31" s="1"/>
  <c r="B140" i="31"/>
  <c r="X1083" i="31"/>
  <c r="Y1083" i="31" s="1"/>
  <c r="V1083" i="31"/>
  <c r="U1083" i="31"/>
  <c r="C1083" i="31"/>
  <c r="X1082" i="31"/>
  <c r="Y1082" i="31" s="1"/>
  <c r="AA1082" i="31" s="1"/>
  <c r="V1082" i="31"/>
  <c r="W1082" i="31" s="1"/>
  <c r="U1082" i="31"/>
  <c r="C1082" i="31"/>
  <c r="D1082" i="31" s="1"/>
  <c r="B1082" i="31"/>
  <c r="X307" i="31"/>
  <c r="Y307" i="31" s="1"/>
  <c r="V307" i="31"/>
  <c r="U307" i="31"/>
  <c r="C307" i="31"/>
  <c r="X306" i="31"/>
  <c r="Z306" i="31" s="1"/>
  <c r="V306" i="31"/>
  <c r="W306" i="31" s="1"/>
  <c r="U306" i="31"/>
  <c r="C306" i="31"/>
  <c r="D306" i="31" s="1"/>
  <c r="B306" i="31"/>
  <c r="X203" i="31"/>
  <c r="Y203" i="31" s="1"/>
  <c r="V203" i="31"/>
  <c r="U203" i="31"/>
  <c r="C203" i="31"/>
  <c r="X202" i="31"/>
  <c r="Z202" i="31" s="1"/>
  <c r="V202" i="31"/>
  <c r="W202" i="31" s="1"/>
  <c r="U202" i="31"/>
  <c r="C202" i="31"/>
  <c r="D202" i="31" s="1"/>
  <c r="B202" i="31"/>
  <c r="X257" i="31"/>
  <c r="Y257" i="31" s="1"/>
  <c r="V257" i="31"/>
  <c r="U257" i="31"/>
  <c r="C257" i="31"/>
  <c r="X256" i="31"/>
  <c r="Z256" i="31" s="1"/>
  <c r="V256" i="31"/>
  <c r="W256" i="31" s="1"/>
  <c r="U256" i="31"/>
  <c r="C256" i="31"/>
  <c r="D256" i="31" s="1"/>
  <c r="B256" i="31"/>
  <c r="X255" i="31"/>
  <c r="Y255" i="31" s="1"/>
  <c r="V255" i="31"/>
  <c r="U255" i="31"/>
  <c r="C255" i="31"/>
  <c r="X254" i="31"/>
  <c r="Z254" i="31" s="1"/>
  <c r="V254" i="31"/>
  <c r="W254" i="31" s="1"/>
  <c r="U254" i="31"/>
  <c r="C254" i="31"/>
  <c r="D254" i="31" s="1"/>
  <c r="B254" i="31"/>
  <c r="X145" i="31"/>
  <c r="Y145" i="31" s="1"/>
  <c r="V145" i="31"/>
  <c r="U145" i="31"/>
  <c r="C145" i="31"/>
  <c r="X144" i="31"/>
  <c r="Z144" i="31" s="1"/>
  <c r="V144" i="31"/>
  <c r="W144" i="31" s="1"/>
  <c r="U144" i="31"/>
  <c r="C144" i="31"/>
  <c r="D144" i="31" s="1"/>
  <c r="B144" i="31"/>
  <c r="Y13" i="31"/>
  <c r="V13" i="31"/>
  <c r="U13" i="31"/>
  <c r="C13" i="31"/>
  <c r="Z12" i="31"/>
  <c r="Y12" i="31"/>
  <c r="AA12" i="31" s="1"/>
  <c r="V12" i="31"/>
  <c r="W12" i="31" s="1"/>
  <c r="U12" i="31"/>
  <c r="C12" i="31"/>
  <c r="D12" i="31" s="1"/>
  <c r="B12" i="31"/>
  <c r="X169" i="31"/>
  <c r="Y169" i="31" s="1"/>
  <c r="V169" i="31"/>
  <c r="U169" i="31"/>
  <c r="C169" i="31"/>
  <c r="X168" i="31"/>
  <c r="Z168" i="31" s="1"/>
  <c r="V168" i="31"/>
  <c r="W168" i="31" s="1"/>
  <c r="U168" i="31"/>
  <c r="C168" i="31"/>
  <c r="D168" i="31" s="1"/>
  <c r="B168" i="31"/>
  <c r="X75" i="31"/>
  <c r="Y75" i="31" s="1"/>
  <c r="V75" i="31"/>
  <c r="U75" i="31"/>
  <c r="C75" i="31"/>
  <c r="X74" i="31"/>
  <c r="Z74" i="31" s="1"/>
  <c r="V74" i="31"/>
  <c r="W74" i="31" s="1"/>
  <c r="U74" i="31"/>
  <c r="C74" i="31"/>
  <c r="D74" i="31" s="1"/>
  <c r="X1059" i="31"/>
  <c r="Y1059" i="31" s="1"/>
  <c r="V1059" i="31"/>
  <c r="U1059" i="31"/>
  <c r="C1059" i="31"/>
  <c r="X1058" i="31"/>
  <c r="Z1058" i="31" s="1"/>
  <c r="V1058" i="31"/>
  <c r="W1058" i="31" s="1"/>
  <c r="U1058" i="31"/>
  <c r="C1058" i="31"/>
  <c r="D1058" i="31" s="1"/>
  <c r="B1058" i="31"/>
  <c r="X337" i="31"/>
  <c r="Y337" i="31" s="1"/>
  <c r="V337" i="31"/>
  <c r="U337" i="31"/>
  <c r="C337" i="31"/>
  <c r="X336" i="31"/>
  <c r="Z336" i="31" s="1"/>
  <c r="V336" i="31"/>
  <c r="W336" i="31" s="1"/>
  <c r="U336" i="31"/>
  <c r="C336" i="31"/>
  <c r="D336" i="31" s="1"/>
  <c r="B336" i="31"/>
  <c r="X201" i="31"/>
  <c r="Y201" i="31" s="1"/>
  <c r="V201" i="31"/>
  <c r="U201" i="31"/>
  <c r="C201" i="31"/>
  <c r="X200" i="31"/>
  <c r="Z200" i="31" s="1"/>
  <c r="V200" i="31"/>
  <c r="W200" i="31" s="1"/>
  <c r="U200" i="31"/>
  <c r="C200" i="31"/>
  <c r="D200" i="31" s="1"/>
  <c r="B200" i="31"/>
  <c r="X171" i="31"/>
  <c r="Y171" i="31" s="1"/>
  <c r="V171" i="31"/>
  <c r="U171" i="31"/>
  <c r="C171" i="31"/>
  <c r="X170" i="31"/>
  <c r="Y170" i="31" s="1"/>
  <c r="AA170" i="31" s="1"/>
  <c r="V170" i="31"/>
  <c r="W170" i="31" s="1"/>
  <c r="U170" i="31"/>
  <c r="C170" i="31"/>
  <c r="D170" i="31" s="1"/>
  <c r="B170" i="31"/>
  <c r="X1137" i="31"/>
  <c r="Y1137" i="31" s="1"/>
  <c r="V1137" i="31"/>
  <c r="U1137" i="31"/>
  <c r="C1137" i="31"/>
  <c r="X1136" i="31"/>
  <c r="Z1136" i="31" s="1"/>
  <c r="V1136" i="31"/>
  <c r="W1136" i="31" s="1"/>
  <c r="U1136" i="31"/>
  <c r="C1136" i="31"/>
  <c r="D1136" i="31" s="1"/>
  <c r="B1136" i="31"/>
  <c r="X209" i="31"/>
  <c r="Y209" i="31" s="1"/>
  <c r="V209" i="31"/>
  <c r="U209" i="31"/>
  <c r="C209" i="31"/>
  <c r="X208" i="31"/>
  <c r="Y208" i="31" s="1"/>
  <c r="AA208" i="31" s="1"/>
  <c r="V208" i="31"/>
  <c r="W208" i="31" s="1"/>
  <c r="U208" i="31"/>
  <c r="C208" i="31"/>
  <c r="D208" i="31" s="1"/>
  <c r="B208" i="31"/>
  <c r="X167" i="31"/>
  <c r="Y167" i="31" s="1"/>
  <c r="V167" i="31"/>
  <c r="U167" i="31"/>
  <c r="C167" i="31"/>
  <c r="X166" i="31"/>
  <c r="Z166" i="31" s="1"/>
  <c r="V166" i="31"/>
  <c r="W166" i="31" s="1"/>
  <c r="U166" i="31"/>
  <c r="C166" i="31"/>
  <c r="D166" i="31" s="1"/>
  <c r="B166" i="31"/>
  <c r="X225" i="31"/>
  <c r="Y225" i="31" s="1"/>
  <c r="V225" i="31"/>
  <c r="U225" i="31"/>
  <c r="C225" i="31"/>
  <c r="X224" i="31"/>
  <c r="Z224" i="31" s="1"/>
  <c r="V224" i="31"/>
  <c r="W224" i="31" s="1"/>
  <c r="U224" i="31"/>
  <c r="C224" i="31"/>
  <c r="D224" i="31" s="1"/>
  <c r="B224" i="31"/>
  <c r="X73" i="31"/>
  <c r="Y73" i="31" s="1"/>
  <c r="V73" i="31"/>
  <c r="U73" i="31"/>
  <c r="C73" i="31"/>
  <c r="X72" i="31"/>
  <c r="Y72" i="31" s="1"/>
  <c r="AA72" i="31" s="1"/>
  <c r="V72" i="31"/>
  <c r="W72" i="31" s="1"/>
  <c r="U72" i="31"/>
  <c r="C72" i="31"/>
  <c r="D72" i="31" s="1"/>
  <c r="B72" i="31"/>
  <c r="X199" i="31"/>
  <c r="Y199" i="31" s="1"/>
  <c r="V199" i="31"/>
  <c r="U199" i="31"/>
  <c r="C199" i="31"/>
  <c r="X198" i="31"/>
  <c r="Z198" i="31" s="1"/>
  <c r="V198" i="31"/>
  <c r="W198" i="31" s="1"/>
  <c r="U198" i="31"/>
  <c r="C198" i="31"/>
  <c r="D198" i="31" s="1"/>
  <c r="Y1117" i="31"/>
  <c r="V1117" i="31"/>
  <c r="U1117" i="31"/>
  <c r="C1117" i="31"/>
  <c r="Z1116" i="31"/>
  <c r="Y1116" i="31"/>
  <c r="AA1116" i="31" s="1"/>
  <c r="V1116" i="31"/>
  <c r="W1116" i="31" s="1"/>
  <c r="U1116" i="31"/>
  <c r="C1116" i="31"/>
  <c r="D1116" i="31" s="1"/>
  <c r="B1116" i="31"/>
  <c r="X153" i="31"/>
  <c r="Y153" i="31" s="1"/>
  <c r="V153" i="31"/>
  <c r="U153" i="31"/>
  <c r="C153" i="31"/>
  <c r="X152" i="31"/>
  <c r="Y152" i="31" s="1"/>
  <c r="AA152" i="31" s="1"/>
  <c r="V152" i="31"/>
  <c r="W152" i="31" s="1"/>
  <c r="U152" i="31"/>
  <c r="C152" i="31"/>
  <c r="D152" i="31" s="1"/>
  <c r="B152" i="31"/>
  <c r="X165" i="31"/>
  <c r="Y165" i="31" s="1"/>
  <c r="V165" i="31"/>
  <c r="U165" i="31"/>
  <c r="C165" i="31"/>
  <c r="X164" i="31"/>
  <c r="Z164" i="31" s="1"/>
  <c r="V164" i="31"/>
  <c r="W164" i="31" s="1"/>
  <c r="U164" i="31"/>
  <c r="C164" i="31"/>
  <c r="D164" i="31" s="1"/>
  <c r="B164" i="31"/>
  <c r="X71" i="31"/>
  <c r="Y71" i="31" s="1"/>
  <c r="V71" i="31"/>
  <c r="U71" i="31"/>
  <c r="C71" i="31"/>
  <c r="X70" i="31"/>
  <c r="Z70" i="31" s="1"/>
  <c r="V70" i="31"/>
  <c r="W70" i="31" s="1"/>
  <c r="U70" i="31"/>
  <c r="C70" i="31"/>
  <c r="D70" i="31" s="1"/>
  <c r="B70" i="31"/>
  <c r="Y1133" i="31"/>
  <c r="V1133" i="31"/>
  <c r="U1133" i="31"/>
  <c r="C1133" i="31"/>
  <c r="Z1132" i="31"/>
  <c r="Y1132" i="31"/>
  <c r="AA1132" i="31" s="1"/>
  <c r="V1132" i="31"/>
  <c r="W1132" i="31" s="1"/>
  <c r="U1132" i="31"/>
  <c r="C1132" i="31"/>
  <c r="D1132" i="31" s="1"/>
  <c r="B1132" i="31"/>
  <c r="Y289" i="31"/>
  <c r="V289" i="31"/>
  <c r="U289" i="31"/>
  <c r="C289" i="31"/>
  <c r="Z288" i="31"/>
  <c r="Y288" i="31"/>
  <c r="AA288" i="31" s="1"/>
  <c r="V288" i="31"/>
  <c r="W288" i="31" s="1"/>
  <c r="U288" i="31"/>
  <c r="C288" i="31"/>
  <c r="D288" i="31" s="1"/>
  <c r="B288" i="31"/>
  <c r="Y1125" i="31"/>
  <c r="V1125" i="31"/>
  <c r="U1125" i="31"/>
  <c r="C1125" i="31"/>
  <c r="Z1124" i="31"/>
  <c r="Y1124" i="31"/>
  <c r="AA1124" i="31" s="1"/>
  <c r="V1124" i="31"/>
  <c r="W1124" i="31" s="1"/>
  <c r="U1124" i="31"/>
  <c r="C1124" i="31"/>
  <c r="D1124" i="31" s="1"/>
  <c r="B1124" i="31"/>
  <c r="X163" i="31"/>
  <c r="Y163" i="31" s="1"/>
  <c r="V163" i="31"/>
  <c r="U163" i="31"/>
  <c r="C163" i="31"/>
  <c r="X162" i="31"/>
  <c r="Z162" i="31" s="1"/>
  <c r="V162" i="31"/>
  <c r="W162" i="31" s="1"/>
  <c r="U162" i="31"/>
  <c r="C162" i="31"/>
  <c r="D162" i="31" s="1"/>
  <c r="B162" i="31"/>
  <c r="X181" i="31"/>
  <c r="Y181" i="31" s="1"/>
  <c r="V181" i="31"/>
  <c r="U181" i="31"/>
  <c r="C181" i="31"/>
  <c r="X180" i="31"/>
  <c r="Z180" i="31" s="1"/>
  <c r="V180" i="31"/>
  <c r="W180" i="31" s="1"/>
  <c r="U180" i="31"/>
  <c r="C180" i="31"/>
  <c r="D180" i="31" s="1"/>
  <c r="B180" i="31"/>
  <c r="X157" i="31"/>
  <c r="Y157" i="31" s="1"/>
  <c r="V157" i="31"/>
  <c r="U157" i="31"/>
  <c r="C157" i="31"/>
  <c r="X156" i="31"/>
  <c r="Z156" i="31" s="1"/>
  <c r="V156" i="31"/>
  <c r="W156" i="31" s="1"/>
  <c r="U156" i="31"/>
  <c r="C156" i="31"/>
  <c r="D156" i="31" s="1"/>
  <c r="B156" i="31"/>
  <c r="X155" i="31"/>
  <c r="Y155" i="31" s="1"/>
  <c r="V155" i="31"/>
  <c r="U155" i="31"/>
  <c r="C155" i="31"/>
  <c r="X154" i="31"/>
  <c r="Y154" i="31" s="1"/>
  <c r="AA154" i="31" s="1"/>
  <c r="V154" i="31"/>
  <c r="W154" i="31" s="1"/>
  <c r="U154" i="31"/>
  <c r="C154" i="31"/>
  <c r="D154" i="31" s="1"/>
  <c r="B154" i="31"/>
  <c r="X65" i="31"/>
  <c r="Y65" i="31" s="1"/>
  <c r="V65" i="31"/>
  <c r="U65" i="31"/>
  <c r="C65" i="31"/>
  <c r="X64" i="31"/>
  <c r="Y64" i="31" s="1"/>
  <c r="AA64" i="31" s="1"/>
  <c r="V64" i="31"/>
  <c r="W64" i="31" s="1"/>
  <c r="U64" i="31"/>
  <c r="C64" i="31"/>
  <c r="D64" i="31" s="1"/>
  <c r="B64" i="31"/>
  <c r="X179" i="31"/>
  <c r="Y179" i="31" s="1"/>
  <c r="V179" i="31"/>
  <c r="U179" i="31"/>
  <c r="C179" i="31"/>
  <c r="X178" i="31"/>
  <c r="Z178" i="31" s="1"/>
  <c r="V178" i="31"/>
  <c r="W178" i="31" s="1"/>
  <c r="U178" i="31"/>
  <c r="C178" i="31"/>
  <c r="D178" i="31" s="1"/>
  <c r="B178" i="31"/>
  <c r="X323" i="31"/>
  <c r="Y323" i="31" s="1"/>
  <c r="V323" i="31"/>
  <c r="U323" i="31"/>
  <c r="C323" i="31"/>
  <c r="X322" i="31"/>
  <c r="Z322" i="31" s="1"/>
  <c r="V322" i="31"/>
  <c r="W322" i="31" s="1"/>
  <c r="U322" i="31"/>
  <c r="C322" i="31"/>
  <c r="D322" i="31" s="1"/>
  <c r="B322" i="31"/>
  <c r="X277" i="31"/>
  <c r="Y277" i="31" s="1"/>
  <c r="V277" i="31"/>
  <c r="U277" i="31"/>
  <c r="C277" i="31"/>
  <c r="X276" i="31"/>
  <c r="Z276" i="31" s="1"/>
  <c r="V276" i="31"/>
  <c r="W276" i="31" s="1"/>
  <c r="U276" i="31"/>
  <c r="C276" i="31"/>
  <c r="D276" i="31" s="1"/>
  <c r="B276" i="31"/>
  <c r="X263" i="31"/>
  <c r="Y263" i="31" s="1"/>
  <c r="V263" i="31"/>
  <c r="U263" i="31"/>
  <c r="C263" i="31"/>
  <c r="X262" i="31"/>
  <c r="Z262" i="31" s="1"/>
  <c r="V262" i="31"/>
  <c r="W262" i="31" s="1"/>
  <c r="U262" i="31"/>
  <c r="C262" i="31"/>
  <c r="D262" i="31" s="1"/>
  <c r="B262" i="31"/>
  <c r="X63" i="31"/>
  <c r="Y63" i="31" s="1"/>
  <c r="V63" i="31"/>
  <c r="U63" i="31"/>
  <c r="C63" i="31"/>
  <c r="X62" i="31"/>
  <c r="Y62" i="31" s="1"/>
  <c r="AA62" i="31" s="1"/>
  <c r="V62" i="31"/>
  <c r="W62" i="31" s="1"/>
  <c r="U62" i="31"/>
  <c r="C62" i="31"/>
  <c r="D62" i="31" s="1"/>
  <c r="X139" i="31"/>
  <c r="Y139" i="31" s="1"/>
  <c r="V139" i="31"/>
  <c r="U139" i="31"/>
  <c r="C139" i="31"/>
  <c r="X138" i="31"/>
  <c r="Z138" i="31" s="1"/>
  <c r="V138" i="31"/>
  <c r="W138" i="31" s="1"/>
  <c r="U138" i="31"/>
  <c r="C138" i="31"/>
  <c r="D138" i="31" s="1"/>
  <c r="B138" i="31"/>
  <c r="X1065" i="31"/>
  <c r="Y1065" i="31" s="1"/>
  <c r="V1065" i="31"/>
  <c r="U1065" i="31"/>
  <c r="C1065" i="31"/>
  <c r="X1064" i="31"/>
  <c r="Y1064" i="31" s="1"/>
  <c r="AA1064" i="31" s="1"/>
  <c r="V1064" i="31"/>
  <c r="W1064" i="31" s="1"/>
  <c r="U1064" i="31"/>
  <c r="C1064" i="31"/>
  <c r="D1064" i="31" s="1"/>
  <c r="B1064" i="31"/>
  <c r="X1105" i="31"/>
  <c r="Y1105" i="31" s="1"/>
  <c r="V1105" i="31"/>
  <c r="U1105" i="31"/>
  <c r="C1105" i="31"/>
  <c r="X1104" i="31"/>
  <c r="Y1104" i="31" s="1"/>
  <c r="AA1104" i="31" s="1"/>
  <c r="V1104" i="31"/>
  <c r="W1104" i="31" s="1"/>
  <c r="U1104" i="31"/>
  <c r="C1104" i="31"/>
  <c r="D1104" i="31" s="1"/>
  <c r="B1104" i="31"/>
  <c r="Y285" i="31"/>
  <c r="V285" i="31"/>
  <c r="U285" i="31"/>
  <c r="C285" i="31"/>
  <c r="Z284" i="31"/>
  <c r="V284" i="31"/>
  <c r="W284" i="31" s="1"/>
  <c r="U284" i="31"/>
  <c r="C284" i="31"/>
  <c r="D284" i="31" s="1"/>
  <c r="B284" i="31"/>
  <c r="X57" i="31"/>
  <c r="Y57" i="31" s="1"/>
  <c r="V57" i="31"/>
  <c r="U57" i="31"/>
  <c r="C57" i="31"/>
  <c r="X56" i="31"/>
  <c r="Z56" i="31" s="1"/>
  <c r="V56" i="31"/>
  <c r="W56" i="31" s="1"/>
  <c r="U56" i="31"/>
  <c r="C56" i="31"/>
  <c r="D56" i="31" s="1"/>
  <c r="B56" i="31"/>
  <c r="X1091" i="31"/>
  <c r="Y1091" i="31" s="1"/>
  <c r="V1091" i="31"/>
  <c r="U1091" i="31"/>
  <c r="C1091" i="31"/>
  <c r="X1090" i="31"/>
  <c r="Z1090" i="31" s="1"/>
  <c r="V1090" i="31"/>
  <c r="W1090" i="31" s="1"/>
  <c r="U1090" i="31"/>
  <c r="C1090" i="31"/>
  <c r="D1090" i="31" s="1"/>
  <c r="B1090" i="31"/>
  <c r="X1095" i="31"/>
  <c r="Y1095" i="31" s="1"/>
  <c r="V1095" i="31"/>
  <c r="U1095" i="31"/>
  <c r="C1095" i="31"/>
  <c r="X1094" i="31"/>
  <c r="Z1094" i="31" s="1"/>
  <c r="V1094" i="31"/>
  <c r="W1094" i="31" s="1"/>
  <c r="U1094" i="31"/>
  <c r="C1094" i="31"/>
  <c r="D1094" i="31" s="1"/>
  <c r="X69" i="31"/>
  <c r="Y69" i="31" s="1"/>
  <c r="V69" i="31"/>
  <c r="U69" i="31"/>
  <c r="C69" i="31"/>
  <c r="X68" i="31"/>
  <c r="Z68" i="31" s="1"/>
  <c r="V68" i="31"/>
  <c r="W68" i="31" s="1"/>
  <c r="U68" i="31"/>
  <c r="C68" i="31"/>
  <c r="D68" i="31" s="1"/>
  <c r="B68" i="31"/>
  <c r="X229" i="31"/>
  <c r="Y229" i="31" s="1"/>
  <c r="V229" i="31"/>
  <c r="U229" i="31"/>
  <c r="C229" i="31"/>
  <c r="X228" i="31"/>
  <c r="Z228" i="31" s="1"/>
  <c r="V228" i="31"/>
  <c r="W228" i="31" s="1"/>
  <c r="U228" i="31"/>
  <c r="C228" i="31"/>
  <c r="D228" i="31" s="1"/>
  <c r="B228" i="31"/>
  <c r="X283" i="31"/>
  <c r="Y283" i="31" s="1"/>
  <c r="V283" i="31"/>
  <c r="U283" i="31"/>
  <c r="C283" i="31"/>
  <c r="X282" i="31"/>
  <c r="Y282" i="31" s="1"/>
  <c r="AA282" i="31" s="1"/>
  <c r="V282" i="31"/>
  <c r="W282" i="31" s="1"/>
  <c r="U282" i="31"/>
  <c r="C282" i="31"/>
  <c r="D282" i="31" s="1"/>
  <c r="B282" i="31"/>
  <c r="X233" i="31"/>
  <c r="Y233" i="31" s="1"/>
  <c r="V233" i="31"/>
  <c r="U233" i="31"/>
  <c r="C233" i="31"/>
  <c r="X232" i="31"/>
  <c r="Y232" i="31" s="1"/>
  <c r="AA232" i="31" s="1"/>
  <c r="V232" i="31"/>
  <c r="W232" i="31" s="1"/>
  <c r="U232" i="31"/>
  <c r="C232" i="31"/>
  <c r="D232" i="31" s="1"/>
  <c r="B232" i="31"/>
  <c r="X287" i="31"/>
  <c r="Y287" i="31" s="1"/>
  <c r="V287" i="31"/>
  <c r="U287" i="31"/>
  <c r="C287" i="31"/>
  <c r="X286" i="31"/>
  <c r="Z286" i="31" s="1"/>
  <c r="V286" i="31"/>
  <c r="W286" i="31" s="1"/>
  <c r="U286" i="31"/>
  <c r="C286" i="31"/>
  <c r="D286" i="31" s="1"/>
  <c r="B286" i="31"/>
  <c r="X241" i="31"/>
  <c r="Y241" i="31" s="1"/>
  <c r="V241" i="31"/>
  <c r="U241" i="31"/>
  <c r="C241" i="31"/>
  <c r="X240" i="31"/>
  <c r="Z240" i="31" s="1"/>
  <c r="V240" i="31"/>
  <c r="W240" i="31" s="1"/>
  <c r="U240" i="31"/>
  <c r="C240" i="31"/>
  <c r="D240" i="31" s="1"/>
  <c r="B240" i="31"/>
  <c r="X97" i="31"/>
  <c r="Y97" i="31" s="1"/>
  <c r="V97" i="31"/>
  <c r="U97" i="31"/>
  <c r="C97" i="31"/>
  <c r="X96" i="31"/>
  <c r="Z96" i="31" s="1"/>
  <c r="V96" i="31"/>
  <c r="W96" i="31" s="1"/>
  <c r="U96" i="31"/>
  <c r="C96" i="31"/>
  <c r="D96" i="31" s="1"/>
  <c r="X61" i="31"/>
  <c r="Y61" i="31" s="1"/>
  <c r="V61" i="31"/>
  <c r="U61" i="31"/>
  <c r="C61" i="31"/>
  <c r="X60" i="31"/>
  <c r="Y60" i="31" s="1"/>
  <c r="AA60" i="31" s="1"/>
  <c r="V60" i="31"/>
  <c r="W60" i="31" s="1"/>
  <c r="U60" i="31"/>
  <c r="C60" i="31"/>
  <c r="D60" i="31" s="1"/>
  <c r="X91" i="31"/>
  <c r="Y91" i="31" s="1"/>
  <c r="V91" i="31"/>
  <c r="U91" i="31"/>
  <c r="C91" i="31"/>
  <c r="X90" i="31"/>
  <c r="Z90" i="31" s="1"/>
  <c r="V90" i="31"/>
  <c r="W90" i="31" s="1"/>
  <c r="U90" i="31"/>
  <c r="C90" i="31"/>
  <c r="D90" i="31" s="1"/>
  <c r="B90" i="31"/>
  <c r="X1097" i="31"/>
  <c r="Y1097" i="31" s="1"/>
  <c r="V1097" i="31"/>
  <c r="U1097" i="31"/>
  <c r="C1097" i="31"/>
  <c r="X1096" i="31"/>
  <c r="Z1096" i="31" s="1"/>
  <c r="V1096" i="31"/>
  <c r="W1096" i="31" s="1"/>
  <c r="U1096" i="31"/>
  <c r="C1096" i="31"/>
  <c r="D1096" i="31" s="1"/>
  <c r="B1096" i="31"/>
  <c r="X1099" i="31"/>
  <c r="Y1099" i="31" s="1"/>
  <c r="V1099" i="31"/>
  <c r="U1099" i="31"/>
  <c r="C1099" i="31"/>
  <c r="X1098" i="31"/>
  <c r="Y1098" i="31" s="1"/>
  <c r="AA1098" i="31" s="1"/>
  <c r="V1098" i="31"/>
  <c r="W1098" i="31" s="1"/>
  <c r="U1098" i="31"/>
  <c r="C1098" i="31"/>
  <c r="D1098" i="31" s="1"/>
  <c r="B1098" i="31"/>
  <c r="X151" i="31"/>
  <c r="Y151" i="31" s="1"/>
  <c r="V151" i="31"/>
  <c r="U151" i="31"/>
  <c r="C151" i="31"/>
  <c r="X150" i="31"/>
  <c r="Y150" i="31" s="1"/>
  <c r="AA150" i="31" s="1"/>
  <c r="V150" i="31"/>
  <c r="W150" i="31" s="1"/>
  <c r="U150" i="31"/>
  <c r="C150" i="31"/>
  <c r="D150" i="31" s="1"/>
  <c r="B150" i="31"/>
  <c r="X205" i="31"/>
  <c r="Y205" i="31" s="1"/>
  <c r="V205" i="31"/>
  <c r="U205" i="31"/>
  <c r="C205" i="31"/>
  <c r="X204" i="31"/>
  <c r="Z204" i="31" s="1"/>
  <c r="V204" i="31"/>
  <c r="W204" i="31" s="1"/>
  <c r="U204" i="31"/>
  <c r="C204" i="31"/>
  <c r="D204" i="31" s="1"/>
  <c r="B204" i="31"/>
  <c r="X195" i="31"/>
  <c r="Y195" i="31" s="1"/>
  <c r="V195" i="31"/>
  <c r="U195" i="31"/>
  <c r="C195" i="31"/>
  <c r="X194" i="31"/>
  <c r="Z194" i="31" s="1"/>
  <c r="V194" i="31"/>
  <c r="W194" i="31" s="1"/>
  <c r="U194" i="31"/>
  <c r="C194" i="31"/>
  <c r="D194" i="31" s="1"/>
  <c r="B194" i="31"/>
  <c r="X197" i="31"/>
  <c r="Y197" i="31" s="1"/>
  <c r="V197" i="31"/>
  <c r="U197" i="31"/>
  <c r="C197" i="31"/>
  <c r="X196" i="31"/>
  <c r="Z196" i="31" s="1"/>
  <c r="V196" i="31"/>
  <c r="W196" i="31" s="1"/>
  <c r="U196" i="31"/>
  <c r="C196" i="31"/>
  <c r="D196" i="31" s="1"/>
  <c r="B196" i="31"/>
  <c r="X339" i="31"/>
  <c r="Y339" i="31" s="1"/>
  <c r="V339" i="31"/>
  <c r="U339" i="31"/>
  <c r="C339" i="31"/>
  <c r="X338" i="31"/>
  <c r="Z338" i="31" s="1"/>
  <c r="V338" i="31"/>
  <c r="W338" i="31" s="1"/>
  <c r="U338" i="31"/>
  <c r="C338" i="31"/>
  <c r="D338" i="31" s="1"/>
  <c r="B338" i="31"/>
  <c r="X59" i="31"/>
  <c r="Y59" i="31" s="1"/>
  <c r="V59" i="31"/>
  <c r="U59" i="31"/>
  <c r="C59" i="31"/>
  <c r="X58" i="31"/>
  <c r="Y58" i="31" s="1"/>
  <c r="AA58" i="31" s="1"/>
  <c r="V58" i="31"/>
  <c r="W58" i="31" s="1"/>
  <c r="U58" i="31"/>
  <c r="C58" i="31"/>
  <c r="D58" i="31" s="1"/>
  <c r="X355" i="31"/>
  <c r="Y355" i="31" s="1"/>
  <c r="V355" i="31"/>
  <c r="U355" i="31"/>
  <c r="C355" i="31"/>
  <c r="X354" i="31"/>
  <c r="Z354" i="31" s="1"/>
  <c r="V354" i="31"/>
  <c r="W354" i="31" s="1"/>
  <c r="U354" i="31"/>
  <c r="C354" i="31"/>
  <c r="D354" i="31" s="1"/>
  <c r="X55" i="31"/>
  <c r="Y55" i="31" s="1"/>
  <c r="V55" i="31"/>
  <c r="U55" i="31"/>
  <c r="C55" i="31"/>
  <c r="X54" i="31"/>
  <c r="Z54" i="31" s="1"/>
  <c r="V54" i="31"/>
  <c r="W54" i="31" s="1"/>
  <c r="U54" i="31"/>
  <c r="C54" i="31"/>
  <c r="D54" i="31" s="1"/>
  <c r="B54" i="31"/>
  <c r="X345" i="31"/>
  <c r="Y345" i="31" s="1"/>
  <c r="V345" i="31"/>
  <c r="U345" i="31"/>
  <c r="C345" i="31"/>
  <c r="X344" i="31"/>
  <c r="Y344" i="31" s="1"/>
  <c r="AA344" i="31" s="1"/>
  <c r="V344" i="31"/>
  <c r="W344" i="31" s="1"/>
  <c r="U344" i="31"/>
  <c r="C344" i="31"/>
  <c r="D344" i="31" s="1"/>
  <c r="B344" i="31"/>
  <c r="Y357" i="31"/>
  <c r="V357" i="31"/>
  <c r="U357" i="31"/>
  <c r="C357" i="31"/>
  <c r="Z356" i="31"/>
  <c r="Y356" i="31"/>
  <c r="AA356" i="31" s="1"/>
  <c r="V356" i="31"/>
  <c r="W356" i="31" s="1"/>
  <c r="U356" i="31"/>
  <c r="C356" i="31"/>
  <c r="D356" i="31" s="1"/>
  <c r="B356" i="31"/>
  <c r="X333" i="31"/>
  <c r="Y333" i="31" s="1"/>
  <c r="V333" i="31"/>
  <c r="U333" i="31"/>
  <c r="C333" i="31"/>
  <c r="X332" i="31"/>
  <c r="Z332" i="31" s="1"/>
  <c r="V332" i="31"/>
  <c r="W332" i="31" s="1"/>
  <c r="U332" i="31"/>
  <c r="C332" i="31"/>
  <c r="D332" i="31" s="1"/>
  <c r="B332" i="31"/>
  <c r="X271" i="31"/>
  <c r="Y271" i="31" s="1"/>
  <c r="V271" i="31"/>
  <c r="U271" i="31"/>
  <c r="C271" i="31"/>
  <c r="X270" i="31"/>
  <c r="Z270" i="31" s="1"/>
  <c r="V270" i="31"/>
  <c r="W270" i="31" s="1"/>
  <c r="U270" i="31"/>
  <c r="C270" i="31"/>
  <c r="D270" i="31" s="1"/>
  <c r="B270"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53" i="31"/>
  <c r="Y53" i="31" s="1"/>
  <c r="V53" i="31"/>
  <c r="U53" i="31"/>
  <c r="C53" i="31"/>
  <c r="X52" i="31"/>
  <c r="Y52" i="31" s="1"/>
  <c r="AA52" i="31" s="1"/>
  <c r="V52" i="31"/>
  <c r="W52" i="31" s="1"/>
  <c r="U52" i="31"/>
  <c r="C52" i="31"/>
  <c r="D52" i="31" s="1"/>
  <c r="B52" i="31"/>
  <c r="X343" i="31"/>
  <c r="Y343" i="31" s="1"/>
  <c r="V343" i="31"/>
  <c r="U343" i="31"/>
  <c r="C343" i="31"/>
  <c r="X342" i="31"/>
  <c r="Z342" i="31" s="1"/>
  <c r="V342" i="31"/>
  <c r="W342" i="31" s="1"/>
  <c r="U342" i="31"/>
  <c r="C342" i="31"/>
  <c r="D342" i="31" s="1"/>
  <c r="X235" i="31"/>
  <c r="Y235" i="31" s="1"/>
  <c r="V235" i="31"/>
  <c r="U235" i="31"/>
  <c r="C235" i="31"/>
  <c r="X234" i="31"/>
  <c r="Z234" i="31" s="1"/>
  <c r="V234" i="31"/>
  <c r="W234" i="31" s="1"/>
  <c r="U234" i="31"/>
  <c r="C234" i="31"/>
  <c r="D234" i="31" s="1"/>
  <c r="B234" i="31"/>
  <c r="X51" i="31"/>
  <c r="Y51" i="31" s="1"/>
  <c r="V51" i="31"/>
  <c r="U51" i="31"/>
  <c r="C51" i="31"/>
  <c r="X50" i="31"/>
  <c r="Y50" i="31" s="1"/>
  <c r="AA50" i="31" s="1"/>
  <c r="V50" i="31"/>
  <c r="W50" i="31" s="1"/>
  <c r="U50" i="31"/>
  <c r="C50" i="31"/>
  <c r="D50" i="31" s="1"/>
  <c r="B50" i="31"/>
  <c r="X237" i="31"/>
  <c r="Y237" i="31" s="1"/>
  <c r="V237" i="31"/>
  <c r="U237" i="31"/>
  <c r="C237" i="31"/>
  <c r="X236" i="31"/>
  <c r="Z236" i="31" s="1"/>
  <c r="V236" i="31"/>
  <c r="W236" i="31" s="1"/>
  <c r="U236" i="31"/>
  <c r="C236" i="31"/>
  <c r="D236" i="31" s="1"/>
  <c r="X269" i="31"/>
  <c r="Y269" i="31" s="1"/>
  <c r="V269" i="31"/>
  <c r="U269" i="31"/>
  <c r="C269" i="31"/>
  <c r="X268" i="31"/>
  <c r="Y268" i="31" s="1"/>
  <c r="AA268" i="31" s="1"/>
  <c r="V268" i="31"/>
  <c r="W268" i="31" s="1"/>
  <c r="U268" i="31"/>
  <c r="C268" i="31"/>
  <c r="D268" i="31" s="1"/>
  <c r="B268" i="31"/>
  <c r="X173" i="31"/>
  <c r="Y173" i="31" s="1"/>
  <c r="V173" i="31"/>
  <c r="U173" i="31"/>
  <c r="C173" i="31"/>
  <c r="X172" i="31"/>
  <c r="Y172" i="31" s="1"/>
  <c r="AA172" i="31" s="1"/>
  <c r="V172" i="31"/>
  <c r="W172" i="31" s="1"/>
  <c r="U172" i="31"/>
  <c r="C172" i="31"/>
  <c r="D172" i="31" s="1"/>
  <c r="B172" i="31"/>
  <c r="X265" i="31"/>
  <c r="Y265" i="31" s="1"/>
  <c r="V265" i="31"/>
  <c r="U265" i="31"/>
  <c r="C265" i="31"/>
  <c r="X264" i="31"/>
  <c r="Z264" i="31" s="1"/>
  <c r="V264" i="31"/>
  <c r="W264" i="31" s="1"/>
  <c r="U264" i="31"/>
  <c r="C264" i="31"/>
  <c r="D264" i="31" s="1"/>
  <c r="B264" i="31"/>
  <c r="X191" i="31"/>
  <c r="Y191" i="31" s="1"/>
  <c r="V191" i="31"/>
  <c r="U191" i="31"/>
  <c r="C191" i="31"/>
  <c r="X190" i="31"/>
  <c r="V190" i="31"/>
  <c r="W190" i="31" s="1"/>
  <c r="U190" i="31"/>
  <c r="C190" i="31"/>
  <c r="D190" i="31" s="1"/>
  <c r="B190" i="31"/>
  <c r="X273" i="31"/>
  <c r="Y273" i="31" s="1"/>
  <c r="V273" i="31"/>
  <c r="U273" i="31"/>
  <c r="C273" i="31"/>
  <c r="X272" i="31"/>
  <c r="Z272" i="31" s="1"/>
  <c r="V272" i="31"/>
  <c r="W272" i="31" s="1"/>
  <c r="U272" i="31"/>
  <c r="C272" i="31"/>
  <c r="D272" i="31" s="1"/>
  <c r="B27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317" i="31"/>
  <c r="Y317" i="31" s="1"/>
  <c r="V317" i="31"/>
  <c r="U317" i="31"/>
  <c r="C317" i="31"/>
  <c r="X316" i="31"/>
  <c r="Z316" i="31" s="1"/>
  <c r="V316" i="31"/>
  <c r="W316" i="31" s="1"/>
  <c r="U316" i="31"/>
  <c r="C316" i="31"/>
  <c r="D316" i="31" s="1"/>
  <c r="B316" i="31"/>
  <c r="X313" i="31"/>
  <c r="Y313" i="31" s="1"/>
  <c r="V313" i="31"/>
  <c r="U313" i="31"/>
  <c r="C313" i="31"/>
  <c r="X312" i="31"/>
  <c r="Y312" i="31" s="1"/>
  <c r="AA312" i="31" s="1"/>
  <c r="V312" i="31"/>
  <c r="W312" i="31" s="1"/>
  <c r="U312" i="31"/>
  <c r="C312" i="31"/>
  <c r="D312" i="31" s="1"/>
  <c r="B312" i="31"/>
  <c r="X311" i="31"/>
  <c r="Y311" i="31" s="1"/>
  <c r="V311" i="31"/>
  <c r="U311" i="31"/>
  <c r="C311" i="31"/>
  <c r="X310" i="31"/>
  <c r="Y310" i="31" s="1"/>
  <c r="AA310" i="31" s="1"/>
  <c r="V310" i="31"/>
  <c r="W310" i="31" s="1"/>
  <c r="U310" i="31"/>
  <c r="C310" i="31"/>
  <c r="D310" i="31" s="1"/>
  <c r="B310" i="31"/>
  <c r="X135" i="31"/>
  <c r="Y135" i="31" s="1"/>
  <c r="V135" i="31"/>
  <c r="U135" i="31"/>
  <c r="C135" i="31"/>
  <c r="X134" i="31"/>
  <c r="Z134" i="31" s="1"/>
  <c r="V134" i="31"/>
  <c r="W134" i="31" s="1"/>
  <c r="U134" i="31"/>
  <c r="C134" i="31"/>
  <c r="D134" i="31" s="1"/>
  <c r="B134" i="31"/>
  <c r="X303" i="31"/>
  <c r="Y303" i="31" s="1"/>
  <c r="V303" i="31"/>
  <c r="U303" i="31"/>
  <c r="C303" i="31"/>
  <c r="X302" i="31"/>
  <c r="V302" i="31"/>
  <c r="W302" i="31" s="1"/>
  <c r="U302" i="31"/>
  <c r="C302" i="31"/>
  <c r="D302" i="31" s="1"/>
  <c r="B302"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387" i="31"/>
  <c r="Y387" i="31" s="1"/>
  <c r="V387" i="31"/>
  <c r="U387" i="31"/>
  <c r="C387" i="31"/>
  <c r="X386" i="31"/>
  <c r="Z386" i="31" s="1"/>
  <c r="V386" i="31"/>
  <c r="W386" i="31" s="1"/>
  <c r="U386" i="31"/>
  <c r="C386" i="31"/>
  <c r="D386" i="31" s="1"/>
  <c r="B386"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137" i="31"/>
  <c r="Y137" i="31" s="1"/>
  <c r="V137" i="31"/>
  <c r="U137" i="31"/>
  <c r="C137" i="31"/>
  <c r="X136" i="31"/>
  <c r="Y136" i="31" s="1"/>
  <c r="AA136" i="31" s="1"/>
  <c r="V136" i="31"/>
  <c r="W136" i="31" s="1"/>
  <c r="U136" i="31"/>
  <c r="C136" i="31"/>
  <c r="D136" i="31" s="1"/>
  <c r="B136"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131" i="31"/>
  <c r="Y131" i="31" s="1"/>
  <c r="V131" i="31"/>
  <c r="U131" i="31"/>
  <c r="C131" i="31"/>
  <c r="X130" i="31"/>
  <c r="Z130" i="31" s="1"/>
  <c r="V130" i="31"/>
  <c r="W130" i="31" s="1"/>
  <c r="U130" i="31"/>
  <c r="C130" i="31"/>
  <c r="D130" i="31" s="1"/>
  <c r="B130"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133" i="31"/>
  <c r="Y133" i="31" s="1"/>
  <c r="V133" i="31"/>
  <c r="U133" i="31"/>
  <c r="C133" i="31"/>
  <c r="X132" i="31"/>
  <c r="Y132" i="31" s="1"/>
  <c r="AA132" i="31" s="1"/>
  <c r="V132" i="31"/>
  <c r="W132" i="31" s="1"/>
  <c r="U132" i="31"/>
  <c r="C132" i="31"/>
  <c r="D132" i="31" s="1"/>
  <c r="B132"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63" i="31"/>
  <c r="Y1063" i="31" s="1"/>
  <c r="V1063" i="31"/>
  <c r="U1063" i="31"/>
  <c r="C1063" i="31"/>
  <c r="X1062" i="31"/>
  <c r="Y1062" i="31" s="1"/>
  <c r="AA1062" i="31" s="1"/>
  <c r="V1062" i="31"/>
  <c r="W1062" i="31" s="1"/>
  <c r="U1062" i="31"/>
  <c r="C1062" i="31"/>
  <c r="D1062" i="31" s="1"/>
  <c r="B1062" i="31"/>
  <c r="X123" i="31"/>
  <c r="Y123" i="31" s="1"/>
  <c r="V123" i="31"/>
  <c r="U123" i="31"/>
  <c r="C123" i="31"/>
  <c r="X122" i="31"/>
  <c r="Z122" i="31" s="1"/>
  <c r="V122" i="31"/>
  <c r="W122" i="31" s="1"/>
  <c r="U122" i="31"/>
  <c r="C122" i="31"/>
  <c r="D122" i="31" s="1"/>
  <c r="B122" i="31"/>
  <c r="X127" i="31"/>
  <c r="Y127" i="31" s="1"/>
  <c r="V127" i="31"/>
  <c r="U127" i="31"/>
  <c r="C127" i="31"/>
  <c r="X126" i="31"/>
  <c r="Z126" i="31" s="1"/>
  <c r="V126" i="31"/>
  <c r="W126" i="31" s="1"/>
  <c r="U126" i="31"/>
  <c r="C126" i="31"/>
  <c r="D126" i="31" s="1"/>
  <c r="B126" i="31"/>
  <c r="X1069" i="31"/>
  <c r="Y1069" i="31" s="1"/>
  <c r="V1069" i="31"/>
  <c r="U1069" i="31"/>
  <c r="C1069" i="31"/>
  <c r="X1068" i="31"/>
  <c r="Z1068" i="31" s="1"/>
  <c r="V1068" i="31"/>
  <c r="W1068" i="31" s="1"/>
  <c r="U1068" i="31"/>
  <c r="C1068" i="31"/>
  <c r="D1068" i="31" s="1"/>
  <c r="B1068" i="31"/>
  <c r="X99" i="31"/>
  <c r="Y99" i="31" s="1"/>
  <c r="V99" i="31"/>
  <c r="U99" i="31"/>
  <c r="C99" i="31"/>
  <c r="X98" i="31"/>
  <c r="Z98" i="31" s="1"/>
  <c r="V98" i="31"/>
  <c r="W98" i="31" s="1"/>
  <c r="U98" i="31"/>
  <c r="C98" i="31"/>
  <c r="D98" i="31" s="1"/>
  <c r="B98"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89" i="31"/>
  <c r="Y89" i="31" s="1"/>
  <c r="V89" i="31"/>
  <c r="U89" i="31"/>
  <c r="C89" i="31"/>
  <c r="X88" i="31"/>
  <c r="Z88" i="31" s="1"/>
  <c r="V88" i="31"/>
  <c r="W88" i="31" s="1"/>
  <c r="U88" i="31"/>
  <c r="C88" i="31"/>
  <c r="D88" i="31" s="1"/>
  <c r="B88" i="31"/>
  <c r="X771" i="31"/>
  <c r="Y771" i="31" s="1"/>
  <c r="V771" i="31"/>
  <c r="U771" i="31"/>
  <c r="C771" i="31"/>
  <c r="X770" i="31"/>
  <c r="Y770" i="31" s="1"/>
  <c r="AA770" i="31" s="1"/>
  <c r="V770" i="31"/>
  <c r="W770" i="31" s="1"/>
  <c r="U770" i="31"/>
  <c r="C770" i="31"/>
  <c r="D770" i="31" s="1"/>
  <c r="B770" i="31"/>
  <c r="X1077" i="31"/>
  <c r="Y1077" i="31" s="1"/>
  <c r="V1077" i="31"/>
  <c r="U1077" i="31"/>
  <c r="C1077" i="31"/>
  <c r="X1076" i="31"/>
  <c r="Z1076" i="31" s="1"/>
  <c r="V1076" i="31"/>
  <c r="W1076" i="31" s="1"/>
  <c r="U1076" i="31"/>
  <c r="C1076" i="31"/>
  <c r="D1076" i="31" s="1"/>
  <c r="B1076" i="31"/>
  <c r="X125" i="31"/>
  <c r="Y125" i="31" s="1"/>
  <c r="V125" i="31"/>
  <c r="U125" i="31"/>
  <c r="C125" i="31"/>
  <c r="X124" i="31"/>
  <c r="Z124" i="31" s="1"/>
  <c r="V124" i="31"/>
  <c r="W124" i="31" s="1"/>
  <c r="U124" i="31"/>
  <c r="C124" i="31"/>
  <c r="D124" i="31" s="1"/>
  <c r="B124" i="31"/>
  <c r="X227" i="31"/>
  <c r="Y227" i="31" s="1"/>
  <c r="V227" i="31"/>
  <c r="U227" i="31"/>
  <c r="C227" i="31"/>
  <c r="X226" i="31"/>
  <c r="Z226" i="31" s="1"/>
  <c r="V226" i="31"/>
  <c r="W226" i="31" s="1"/>
  <c r="U226" i="31"/>
  <c r="C226" i="31"/>
  <c r="D226" i="31" s="1"/>
  <c r="B226" i="31"/>
  <c r="X87" i="31"/>
  <c r="Y87" i="31" s="1"/>
  <c r="V87" i="31"/>
  <c r="U87" i="31"/>
  <c r="C87" i="31"/>
  <c r="X86" i="31"/>
  <c r="Z86" i="31" s="1"/>
  <c r="V86" i="31"/>
  <c r="W86" i="31" s="1"/>
  <c r="U86" i="31"/>
  <c r="C86" i="31"/>
  <c r="D86" i="31" s="1"/>
  <c r="B86" i="31"/>
  <c r="X93" i="31"/>
  <c r="Y93" i="31" s="1"/>
  <c r="V93" i="31"/>
  <c r="U93" i="31"/>
  <c r="C93" i="31"/>
  <c r="X92" i="31"/>
  <c r="Y92" i="31" s="1"/>
  <c r="AA92" i="31" s="1"/>
  <c r="V92" i="31"/>
  <c r="W92" i="31" s="1"/>
  <c r="U92" i="31"/>
  <c r="C92" i="31"/>
  <c r="D92" i="31" s="1"/>
  <c r="B92" i="31"/>
  <c r="X211" i="31"/>
  <c r="Y211" i="31" s="1"/>
  <c r="V211" i="31"/>
  <c r="U211" i="31"/>
  <c r="C211" i="31"/>
  <c r="X210" i="31"/>
  <c r="Z210" i="31" s="1"/>
  <c r="V210" i="31"/>
  <c r="W210" i="31" s="1"/>
  <c r="U210" i="31"/>
  <c r="C210" i="31"/>
  <c r="D210" i="31" s="1"/>
  <c r="B210" i="31"/>
  <c r="X261" i="31"/>
  <c r="Y261" i="31" s="1"/>
  <c r="V261" i="31"/>
  <c r="U261" i="31"/>
  <c r="C261" i="31"/>
  <c r="X260" i="31"/>
  <c r="Z260" i="31" s="1"/>
  <c r="V260" i="31"/>
  <c r="W260" i="31" s="1"/>
  <c r="U260" i="31"/>
  <c r="C260" i="31"/>
  <c r="D260" i="31" s="1"/>
  <c r="B260" i="31"/>
  <c r="X189" i="31"/>
  <c r="Y189" i="31" s="1"/>
  <c r="V189" i="31"/>
  <c r="U189" i="31"/>
  <c r="C189" i="31"/>
  <c r="X188" i="31"/>
  <c r="Y188" i="31" s="1"/>
  <c r="AA188" i="31" s="1"/>
  <c r="V188" i="31"/>
  <c r="W188" i="31" s="1"/>
  <c r="U188" i="31"/>
  <c r="C188" i="31"/>
  <c r="D188" i="31" s="1"/>
  <c r="B188" i="31"/>
  <c r="X83" i="31"/>
  <c r="Y83" i="31" s="1"/>
  <c r="V83" i="31"/>
  <c r="U83" i="31"/>
  <c r="C83" i="31"/>
  <c r="X82" i="31"/>
  <c r="Z82" i="31" s="1"/>
  <c r="V82" i="31"/>
  <c r="W82" i="31" s="1"/>
  <c r="U82" i="31"/>
  <c r="C82" i="31"/>
  <c r="D82" i="31" s="1"/>
  <c r="B82" i="31"/>
  <c r="X183" i="31"/>
  <c r="Y183" i="31" s="1"/>
  <c r="V183" i="31"/>
  <c r="U183" i="31"/>
  <c r="C183" i="31"/>
  <c r="X182" i="31"/>
  <c r="Z182" i="31" s="1"/>
  <c r="V182" i="31"/>
  <c r="W182" i="31" s="1"/>
  <c r="U182" i="31"/>
  <c r="C182" i="31"/>
  <c r="D182" i="31" s="1"/>
  <c r="B182" i="31"/>
  <c r="X249" i="31"/>
  <c r="Y249" i="31" s="1"/>
  <c r="V249" i="31"/>
  <c r="U249" i="31"/>
  <c r="C249" i="31"/>
  <c r="X248" i="31"/>
  <c r="Z248" i="31" s="1"/>
  <c r="V248" i="31"/>
  <c r="W248" i="31" s="1"/>
  <c r="U248" i="31"/>
  <c r="C248" i="31"/>
  <c r="D248" i="31" s="1"/>
  <c r="B248" i="31"/>
  <c r="X49" i="31"/>
  <c r="Y49" i="31" s="1"/>
  <c r="V49" i="31"/>
  <c r="U49" i="31"/>
  <c r="C49" i="31"/>
  <c r="X48" i="31"/>
  <c r="Z48" i="31" s="1"/>
  <c r="V48" i="31"/>
  <c r="W48" i="31" s="1"/>
  <c r="U48" i="31"/>
  <c r="C48" i="31"/>
  <c r="D48" i="31" s="1"/>
  <c r="X239" i="31"/>
  <c r="Y239" i="31" s="1"/>
  <c r="V239" i="31"/>
  <c r="U239" i="31"/>
  <c r="C239" i="31"/>
  <c r="X238" i="31"/>
  <c r="Z238" i="31" s="1"/>
  <c r="V238" i="31"/>
  <c r="W238" i="31" s="1"/>
  <c r="U238" i="31"/>
  <c r="C238" i="31"/>
  <c r="D238" i="31" s="1"/>
  <c r="B238" i="31"/>
  <c r="X267" i="31"/>
  <c r="Y267" i="31" s="1"/>
  <c r="V267" i="31"/>
  <c r="U267" i="31"/>
  <c r="C267" i="31"/>
  <c r="X266" i="31"/>
  <c r="Z266" i="31" s="1"/>
  <c r="V266" i="31"/>
  <c r="W266" i="31" s="1"/>
  <c r="U266" i="31"/>
  <c r="C266" i="31"/>
  <c r="D266" i="31" s="1"/>
  <c r="B266" i="31"/>
  <c r="X33" i="31"/>
  <c r="Y33" i="31" s="1"/>
  <c r="V33" i="31"/>
  <c r="U33" i="31"/>
  <c r="C33" i="31"/>
  <c r="X32" i="31"/>
  <c r="Y32" i="31" s="1"/>
  <c r="AA32" i="31" s="1"/>
  <c r="V32" i="31"/>
  <c r="W32" i="31" s="1"/>
  <c r="U32" i="31"/>
  <c r="C32" i="31"/>
  <c r="D32" i="31" s="1"/>
  <c r="X341" i="31"/>
  <c r="Y341" i="31" s="1"/>
  <c r="V341" i="31"/>
  <c r="U341" i="31"/>
  <c r="C341" i="31"/>
  <c r="X340" i="31"/>
  <c r="Y340" i="31" s="1"/>
  <c r="AA340" i="31" s="1"/>
  <c r="V340" i="31"/>
  <c r="W340" i="31" s="1"/>
  <c r="U340" i="31"/>
  <c r="C340" i="31"/>
  <c r="D340" i="31" s="1"/>
  <c r="B340" i="31"/>
  <c r="X31" i="31"/>
  <c r="Y31" i="31" s="1"/>
  <c r="V31" i="31"/>
  <c r="U31" i="31"/>
  <c r="C31" i="31"/>
  <c r="X30" i="31"/>
  <c r="Y30" i="31" s="1"/>
  <c r="AA30" i="31" s="1"/>
  <c r="V30" i="31"/>
  <c r="W30" i="31" s="1"/>
  <c r="U30" i="31"/>
  <c r="C30" i="31"/>
  <c r="D30" i="31" s="1"/>
  <c r="X389" i="31"/>
  <c r="Y389" i="31" s="1"/>
  <c r="V389" i="31"/>
  <c r="U389" i="31"/>
  <c r="C389" i="31"/>
  <c r="X388" i="31"/>
  <c r="Z388" i="31" s="1"/>
  <c r="V388" i="31"/>
  <c r="W388" i="31" s="1"/>
  <c r="U388" i="31"/>
  <c r="C388" i="31"/>
  <c r="D388" i="31" s="1"/>
  <c r="B388" i="31"/>
  <c r="Y1109" i="31"/>
  <c r="V1109" i="31"/>
  <c r="U1109" i="31"/>
  <c r="C1109" i="31"/>
  <c r="Z1108" i="31"/>
  <c r="Y1108" i="31"/>
  <c r="AA1108" i="31" s="1"/>
  <c r="V1108" i="31"/>
  <c r="W1108" i="31" s="1"/>
  <c r="U1108" i="31"/>
  <c r="C1108" i="31"/>
  <c r="D1108" i="31" s="1"/>
  <c r="B1108" i="31"/>
  <c r="X1115" i="31"/>
  <c r="Y1115" i="31" s="1"/>
  <c r="V1115" i="31"/>
  <c r="U1115" i="31"/>
  <c r="C1115" i="31"/>
  <c r="X1114" i="31"/>
  <c r="Z1114" i="31" s="1"/>
  <c r="V1114" i="31"/>
  <c r="W1114" i="31" s="1"/>
  <c r="U1114" i="31"/>
  <c r="C1114" i="31"/>
  <c r="D1114" i="31" s="1"/>
  <c r="B1114" i="31"/>
  <c r="X293" i="31"/>
  <c r="Y293" i="31" s="1"/>
  <c r="V293" i="31"/>
  <c r="U293" i="31"/>
  <c r="C293" i="31"/>
  <c r="X292" i="31"/>
  <c r="Z292" i="31" s="1"/>
  <c r="V292" i="31"/>
  <c r="W292" i="31" s="1"/>
  <c r="U292" i="31"/>
  <c r="C292" i="31"/>
  <c r="D292" i="31" s="1"/>
  <c r="B292" i="31"/>
  <c r="Y1111" i="31"/>
  <c r="V1111" i="31"/>
  <c r="U1111" i="31"/>
  <c r="C1111" i="31"/>
  <c r="Z1110" i="31"/>
  <c r="Y1110" i="31"/>
  <c r="AA1110" i="31" s="1"/>
  <c r="V1110" i="31"/>
  <c r="W1110" i="31" s="1"/>
  <c r="U1110" i="31"/>
  <c r="C1110" i="31"/>
  <c r="D1110" i="31" s="1"/>
  <c r="B1110" i="31"/>
  <c r="X243" i="31"/>
  <c r="Y243" i="31" s="1"/>
  <c r="V243" i="31"/>
  <c r="U243" i="31"/>
  <c r="C243" i="31"/>
  <c r="X242" i="31"/>
  <c r="Z242" i="31" s="1"/>
  <c r="V242" i="31"/>
  <c r="W242" i="31" s="1"/>
  <c r="U242" i="31"/>
  <c r="C242" i="31"/>
  <c r="D242" i="31" s="1"/>
  <c r="B242" i="31"/>
  <c r="Y1107" i="31"/>
  <c r="V1107" i="31"/>
  <c r="U1107" i="31"/>
  <c r="C1107" i="31"/>
  <c r="Z1106" i="31"/>
  <c r="Y1106" i="31"/>
  <c r="AA1106" i="31" s="1"/>
  <c r="V1106" i="31"/>
  <c r="W1106" i="31" s="1"/>
  <c r="U1106" i="31"/>
  <c r="C1106" i="31"/>
  <c r="D1106" i="31" s="1"/>
  <c r="B1106" i="31"/>
  <c r="X175" i="31"/>
  <c r="Y175" i="31" s="1"/>
  <c r="V175" i="31"/>
  <c r="U175" i="31"/>
  <c r="C175" i="31"/>
  <c r="X174" i="31"/>
  <c r="Z174" i="31" s="1"/>
  <c r="V174" i="31"/>
  <c r="W174" i="31" s="1"/>
  <c r="U174" i="31"/>
  <c r="C174" i="31"/>
  <c r="D174" i="31" s="1"/>
  <c r="B174" i="31"/>
  <c r="X187" i="31"/>
  <c r="Y187" i="31" s="1"/>
  <c r="V187" i="31"/>
  <c r="U187" i="31"/>
  <c r="C187" i="31"/>
  <c r="X186" i="31"/>
  <c r="Y186" i="31" s="1"/>
  <c r="AA186" i="31" s="1"/>
  <c r="V186" i="31"/>
  <c r="W186" i="31" s="1"/>
  <c r="U186" i="31"/>
  <c r="C186" i="31"/>
  <c r="D186"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29" i="31"/>
  <c r="Y29" i="31" s="1"/>
  <c r="V29" i="31"/>
  <c r="U29" i="31"/>
  <c r="C29" i="31"/>
  <c r="X28" i="31"/>
  <c r="Z28" i="31" s="1"/>
  <c r="V28" i="31"/>
  <c r="W28" i="31" s="1"/>
  <c r="U28" i="31"/>
  <c r="C28" i="31"/>
  <c r="D28" i="31" s="1"/>
  <c r="B28"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52" i="31"/>
  <c r="Z58" i="31"/>
  <c r="Z76" i="31"/>
  <c r="Y48" i="31"/>
  <c r="AA48" i="31" s="1"/>
  <c r="Z32"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50" i="31"/>
  <c r="Y70" i="31"/>
  <c r="AA70" i="31" s="1"/>
  <c r="Z72" i="31"/>
  <c r="Y140" i="31"/>
  <c r="AA140" i="31" s="1"/>
  <c r="Z62" i="31"/>
  <c r="Y1136" i="31"/>
  <c r="AA1136" i="31" s="1"/>
  <c r="Y1112" i="31"/>
  <c r="AA1112" i="31" s="1"/>
  <c r="Z64" i="31"/>
  <c r="Y80" i="31"/>
  <c r="AA80" i="31" s="1"/>
  <c r="Y906" i="31"/>
  <c r="AA906" i="31" s="1"/>
  <c r="Z30" i="31"/>
  <c r="Z60" i="31"/>
  <c r="Y166" i="31"/>
  <c r="AA166" i="31" s="1"/>
  <c r="Y542" i="31"/>
  <c r="AA542" i="31" s="1"/>
  <c r="Z798" i="31"/>
  <c r="Y648" i="31"/>
  <c r="AA648" i="31" s="1"/>
  <c r="Y706" i="31"/>
  <c r="AA706" i="31" s="1"/>
  <c r="Y544" i="31"/>
  <c r="AA544" i="31" s="1"/>
  <c r="Y598" i="31"/>
  <c r="AA598" i="31" s="1"/>
  <c r="Y474" i="31"/>
  <c r="AA474" i="31" s="1"/>
  <c r="Y54" i="31"/>
  <c r="AA54" i="31" s="1"/>
  <c r="Z152" i="31"/>
  <c r="Y74" i="31"/>
  <c r="AA74" i="31" s="1"/>
  <c r="Y20" i="31"/>
  <c r="AA20" i="31" s="1"/>
  <c r="Z468" i="31"/>
  <c r="Z482" i="31"/>
  <c r="Z800" i="31"/>
  <c r="Y386" i="31"/>
  <c r="AA386" i="31" s="1"/>
  <c r="Z826" i="31"/>
  <c r="Y222" i="31"/>
  <c r="AA222" i="31" s="1"/>
  <c r="Y450" i="31"/>
  <c r="AA450" i="31" s="1"/>
  <c r="Y774" i="31"/>
  <c r="AA774" i="31" s="1"/>
  <c r="Y134" i="31"/>
  <c r="AA134" i="31" s="1"/>
  <c r="Z568" i="31"/>
  <c r="Y572" i="31"/>
  <c r="AA572" i="31" s="1"/>
  <c r="Z650" i="31"/>
  <c r="Z676" i="31"/>
  <c r="Y680" i="31"/>
  <c r="AA680" i="31" s="1"/>
  <c r="Z908" i="31"/>
  <c r="Y912" i="31"/>
  <c r="AA912" i="31" s="1"/>
  <c r="Z946" i="31"/>
  <c r="Z972" i="31"/>
  <c r="Y976" i="31"/>
  <c r="AA976" i="31" s="1"/>
  <c r="Y1012" i="31"/>
  <c r="AA1012" i="31" s="1"/>
  <c r="Y168" i="31"/>
  <c r="AA168" i="31" s="1"/>
  <c r="Y192" i="31"/>
  <c r="AA192" i="31" s="1"/>
  <c r="Y590" i="31"/>
  <c r="AA590" i="31" s="1"/>
  <c r="Y614" i="31"/>
  <c r="AA614" i="31" s="1"/>
  <c r="Z858" i="31"/>
  <c r="Y466" i="31"/>
  <c r="AA466" i="31" s="1"/>
  <c r="Y528" i="31"/>
  <c r="AA528" i="31" s="1"/>
  <c r="Y922" i="31"/>
  <c r="AA922" i="31" s="1"/>
  <c r="Y1162" i="31"/>
  <c r="AA1162" i="31" s="1"/>
  <c r="Z186" i="31"/>
  <c r="Z1128" i="31"/>
  <c r="Y402" i="31"/>
  <c r="AA402" i="31" s="1"/>
  <c r="Z546" i="31"/>
  <c r="Y582" i="31"/>
  <c r="AA582" i="31" s="1"/>
  <c r="Y752" i="31"/>
  <c r="AA752" i="31" s="1"/>
  <c r="Z790" i="31"/>
  <c r="Z418" i="31"/>
  <c r="Z914" i="31"/>
  <c r="Z92"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84" i="31"/>
  <c r="AA284" i="31" s="1"/>
  <c r="Z208" i="31"/>
  <c r="Z350" i="31"/>
  <c r="Y1056" i="31"/>
  <c r="AA1056" i="31" s="1"/>
  <c r="Z396" i="31"/>
  <c r="Y506" i="31"/>
  <c r="AA506" i="31" s="1"/>
  <c r="Y824" i="31"/>
  <c r="AA824" i="31" s="1"/>
  <c r="Y932" i="31"/>
  <c r="AA932" i="31" s="1"/>
  <c r="Y1174" i="31"/>
  <c r="AA1174" i="31" s="1"/>
  <c r="Z148" i="31"/>
  <c r="Y490" i="31"/>
  <c r="AA490" i="31" s="1"/>
  <c r="Y556" i="31"/>
  <c r="AA556" i="31" s="1"/>
  <c r="Z658" i="31"/>
  <c r="Y698" i="31"/>
  <c r="AA698" i="31" s="1"/>
  <c r="Y710" i="31"/>
  <c r="AA710" i="31" s="1"/>
  <c r="Y864" i="31"/>
  <c r="AA864" i="31" s="1"/>
  <c r="Z1010" i="31"/>
  <c r="Y1018" i="31"/>
  <c r="AA1018" i="31" s="1"/>
  <c r="Z1036" i="31"/>
  <c r="Z184" i="31"/>
  <c r="Z1060"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244" i="31"/>
  <c r="AA244" i="31" s="1"/>
  <c r="Z1152" i="31"/>
  <c r="Y122" i="31"/>
  <c r="AA122"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286" i="31"/>
  <c r="AA286" i="31" s="1"/>
  <c r="Z324" i="31"/>
  <c r="Z1176" i="31"/>
  <c r="Z24" i="31"/>
  <c r="AQ602" i="8"/>
  <c r="Y28" i="31"/>
  <c r="AA28" i="31" s="1"/>
  <c r="Z412" i="31"/>
  <c r="Z420" i="31"/>
  <c r="Z530" i="31"/>
  <c r="Z552" i="31"/>
  <c r="Z652" i="31"/>
  <c r="Z736" i="31"/>
  <c r="Y780" i="31"/>
  <c r="AA780" i="31" s="1"/>
  <c r="Y810" i="31"/>
  <c r="AA810" i="31" s="1"/>
  <c r="Y840" i="31"/>
  <c r="AA840" i="31" s="1"/>
  <c r="Y872" i="31"/>
  <c r="AA872" i="31" s="1"/>
  <c r="Z900" i="31"/>
  <c r="Y952" i="31"/>
  <c r="AA952" i="31" s="1"/>
  <c r="Z232" i="31"/>
  <c r="Z170" i="31"/>
  <c r="Z1082" i="31"/>
  <c r="Z1138" i="31"/>
  <c r="Z368" i="31"/>
  <c r="Y264" i="31"/>
  <c r="AA264" i="31" s="1"/>
  <c r="Z150" i="31"/>
  <c r="Y16" i="31"/>
  <c r="AA16" i="31" s="1"/>
  <c r="Z188" i="31"/>
  <c r="Y1076" i="31"/>
  <c r="AA1076"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250"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1104" i="31"/>
  <c r="Y164" i="31"/>
  <c r="AA164" i="31" s="1"/>
  <c r="Y306" i="31"/>
  <c r="AA306" i="31" s="1"/>
  <c r="Z146" i="31"/>
  <c r="Z1140" i="31"/>
  <c r="Z108" i="31"/>
  <c r="Y82" i="31"/>
  <c r="AA82" i="31" s="1"/>
  <c r="Z132"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136"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10" i="31"/>
  <c r="Y366" i="31"/>
  <c r="AA366" i="31" s="1"/>
  <c r="Z172" i="31"/>
  <c r="Y204" i="31"/>
  <c r="AA204" i="31" s="1"/>
  <c r="Z346" i="31"/>
  <c r="Z340" i="31"/>
  <c r="Z1062" i="31"/>
  <c r="Z500" i="31"/>
  <c r="Z522" i="31"/>
  <c r="Z390" i="31"/>
  <c r="Z644" i="31"/>
  <c r="Z850" i="31"/>
  <c r="Z860" i="31"/>
  <c r="Z882" i="31"/>
  <c r="Z892" i="31"/>
  <c r="Y896" i="31"/>
  <c r="AA896" i="31" s="1"/>
  <c r="Y920" i="31"/>
  <c r="AA920" i="31" s="1"/>
  <c r="Y962" i="31"/>
  <c r="AA962" i="31" s="1"/>
  <c r="Y968" i="31"/>
  <c r="AA968" i="31" s="1"/>
  <c r="Z1004" i="31"/>
  <c r="Y1008" i="31"/>
  <c r="AA1008" i="31" s="1"/>
  <c r="Z344" i="31"/>
  <c r="Y178" i="31"/>
  <c r="AA178" i="31" s="1"/>
  <c r="Z378" i="31"/>
  <c r="Y34" i="31"/>
  <c r="AA34" i="31" s="1"/>
  <c r="Z770"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388" i="31"/>
  <c r="AA388" i="31" s="1"/>
  <c r="Y182" i="31"/>
  <c r="AA182" i="31" s="1"/>
  <c r="Y124" i="31"/>
  <c r="AA124" i="31" s="1"/>
  <c r="Y126" i="31"/>
  <c r="AA126" i="31" s="1"/>
  <c r="Y1054" i="31"/>
  <c r="AA1054" i="31" s="1"/>
  <c r="Z398" i="31"/>
  <c r="Y398" i="31"/>
  <c r="AA398" i="31" s="1"/>
  <c r="Z408" i="31"/>
  <c r="Y408" i="31"/>
  <c r="AA408" i="31" s="1"/>
  <c r="Z430" i="31"/>
  <c r="Y430" i="31"/>
  <c r="AA430" i="31" s="1"/>
  <c r="Y1148" i="31"/>
  <c r="AA1148" i="31" s="1"/>
  <c r="Y120" i="31"/>
  <c r="AA120" i="31" s="1"/>
  <c r="Y242" i="31"/>
  <c r="AA242" i="31" s="1"/>
  <c r="Y248" i="31"/>
  <c r="AA248" i="31" s="1"/>
  <c r="Y226" i="31"/>
  <c r="AA226" i="31" s="1"/>
  <c r="Y1068" i="31"/>
  <c r="AA1068" i="31" s="1"/>
  <c r="Y1178" i="31"/>
  <c r="AA1178" i="31" s="1"/>
  <c r="Y1146" i="31"/>
  <c r="AA1146" i="31" s="1"/>
  <c r="Y1158" i="31"/>
  <c r="AA1158" i="31" s="1"/>
  <c r="Y104" i="31"/>
  <c r="AA104" i="31" s="1"/>
  <c r="Y86" i="31"/>
  <c r="AA86" i="31" s="1"/>
  <c r="Y98" i="31"/>
  <c r="AA98" i="31" s="1"/>
  <c r="Y1066" i="31"/>
  <c r="AA1066" i="31" s="1"/>
  <c r="Y416" i="31"/>
  <c r="AA416" i="31" s="1"/>
  <c r="Z446" i="31"/>
  <c r="Y446" i="31"/>
  <c r="AA446" i="31" s="1"/>
  <c r="Y100" i="31"/>
  <c r="AA100" i="31" s="1"/>
  <c r="Y1156" i="31"/>
  <c r="AA1156" i="31" s="1"/>
  <c r="Y102" i="31"/>
  <c r="AA102" i="31" s="1"/>
  <c r="Y238" i="31"/>
  <c r="AA238" i="31" s="1"/>
  <c r="Y1170" i="31"/>
  <c r="AA1170" i="31" s="1"/>
  <c r="Y1070" i="31"/>
  <c r="AA1070" i="31" s="1"/>
  <c r="Y1144" i="31"/>
  <c r="AA1144" i="31" s="1"/>
  <c r="Y394" i="31"/>
  <c r="AA394" i="31" s="1"/>
  <c r="Y1168" i="31"/>
  <c r="AA1168" i="31" s="1"/>
  <c r="Y1114" i="31"/>
  <c r="AA1114" i="31" s="1"/>
  <c r="Y266" i="31"/>
  <c r="AA266" i="31" s="1"/>
  <c r="Y210" i="31"/>
  <c r="AA210" i="31" s="1"/>
  <c r="Z414" i="31"/>
  <c r="Y414" i="31"/>
  <c r="AA414" i="31" s="1"/>
  <c r="Z424" i="31"/>
  <c r="Y424" i="31"/>
  <c r="AA424" i="31" s="1"/>
  <c r="Y1122" i="31"/>
  <c r="AA1122" i="31" s="1"/>
  <c r="Y1154" i="31"/>
  <c r="AA1154" i="31" s="1"/>
  <c r="Y1166" i="31"/>
  <c r="AA1166" i="31" s="1"/>
  <c r="Y174" i="31"/>
  <c r="AA174" i="31" s="1"/>
  <c r="Y292" i="31"/>
  <c r="AA292" i="31" s="1"/>
  <c r="Y260" i="31"/>
  <c r="AA260" i="31" s="1"/>
  <c r="Y88" i="31"/>
  <c r="AA88" i="31" s="1"/>
  <c r="Y1072" i="31"/>
  <c r="AA107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130" i="31"/>
  <c r="AA130"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302" i="31"/>
  <c r="Y302" i="31"/>
  <c r="AA302" i="31" s="1"/>
  <c r="Z190" i="31"/>
  <c r="Y190" i="31"/>
  <c r="AA190"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312" i="31"/>
  <c r="Z370" i="31"/>
  <c r="Z268" i="31"/>
  <c r="Z1098" i="31"/>
  <c r="Z282" i="31"/>
  <c r="Z1064" i="31"/>
  <c r="Z154" i="31"/>
  <c r="Z300" i="31"/>
  <c r="Z328" i="31"/>
  <c r="Z106" i="31"/>
  <c r="Z206" i="31"/>
  <c r="Z1084" i="31"/>
  <c r="Z1102" i="31"/>
  <c r="Z36" i="31"/>
  <c r="Z44" i="31"/>
  <c r="Y194" i="31"/>
  <c r="AA194" i="31" s="1"/>
  <c r="Y240" i="31"/>
  <c r="AA240" i="31" s="1"/>
  <c r="Y56" i="31"/>
  <c r="AA56" i="31" s="1"/>
  <c r="Y322" i="31"/>
  <c r="AA322" i="31" s="1"/>
  <c r="Y224" i="31"/>
  <c r="AA224" i="31" s="1"/>
  <c r="Y202" i="31"/>
  <c r="AA202" i="31" s="1"/>
  <c r="Y14" i="31"/>
  <c r="AA14" i="31" s="1"/>
  <c r="Y348" i="31"/>
  <c r="AA348" i="31" s="1"/>
  <c r="Y308" i="31"/>
  <c r="AA308" i="31" s="1"/>
  <c r="Y142" i="31"/>
  <c r="AA142" i="31" s="1"/>
  <c r="Y1172" i="31"/>
  <c r="AA1172" i="31" s="1"/>
  <c r="Y116" i="31"/>
  <c r="AA116" i="31" s="1"/>
  <c r="Y278" i="31"/>
  <c r="AA278" i="31" s="1"/>
  <c r="Y252" i="31"/>
  <c r="AA252" i="31" s="1"/>
  <c r="Y22" i="31"/>
  <c r="AA22" i="31" s="1"/>
  <c r="Y42" i="31"/>
  <c r="AA42" i="31" s="1"/>
  <c r="Y352" i="31"/>
  <c r="AA352" i="31" s="1"/>
  <c r="Y8" i="31"/>
  <c r="AA8" i="31" s="1"/>
  <c r="Y362" i="31"/>
  <c r="AA362" i="31" s="1"/>
  <c r="Y272" i="31"/>
  <c r="AA272" i="31" s="1"/>
  <c r="Y342" i="31"/>
  <c r="AA342" i="31" s="1"/>
  <c r="Y196" i="31"/>
  <c r="AA196" i="31" s="1"/>
  <c r="Y96" i="31"/>
  <c r="AA96" i="31" s="1"/>
  <c r="Y1090" i="31"/>
  <c r="AA1090" i="31" s="1"/>
  <c r="Y276" i="31"/>
  <c r="AA276" i="31" s="1"/>
  <c r="Y1058" i="31"/>
  <c r="AA1058" i="31" s="1"/>
  <c r="Y256" i="31"/>
  <c r="AA256" i="31" s="1"/>
  <c r="Y296" i="31"/>
  <c r="AA296" i="31" s="1"/>
  <c r="Y1080" i="31"/>
  <c r="AA1080" i="31" s="1"/>
  <c r="Y294" i="31"/>
  <c r="AA294" i="31" s="1"/>
  <c r="Y1142" i="31"/>
  <c r="AA1142" i="31" s="1"/>
  <c r="Y114" i="31"/>
  <c r="AA114" i="31" s="1"/>
  <c r="Y216" i="31"/>
  <c r="AA216" i="31" s="1"/>
  <c r="Y160" i="31"/>
  <c r="AA160" i="31" s="1"/>
  <c r="Y212" i="31"/>
  <c r="AA212" i="31" s="1"/>
  <c r="Y40" i="31"/>
  <c r="AA40" i="31" s="1"/>
  <c r="Y220" i="31"/>
  <c r="AA220" i="31" s="1"/>
  <c r="Y1052" i="31"/>
  <c r="AA1052" i="31" s="1"/>
  <c r="Y360" i="31"/>
  <c r="AA360" i="31" s="1"/>
  <c r="Y376" i="31"/>
  <c r="AA376" i="31" s="1"/>
  <c r="Y234" i="31"/>
  <c r="AA234" i="31" s="1"/>
  <c r="Y332" i="31"/>
  <c r="AA332" i="31" s="1"/>
  <c r="Y338" i="31"/>
  <c r="AA338" i="31" s="1"/>
  <c r="Y1094" i="31"/>
  <c r="AA1094" i="31" s="1"/>
  <c r="Y262" i="31"/>
  <c r="AA262" i="31" s="1"/>
  <c r="Y162" i="31"/>
  <c r="AA162" i="31" s="1"/>
  <c r="Y198" i="31"/>
  <c r="AA198" i="31" s="1"/>
  <c r="Y336" i="31"/>
  <c r="AA336" i="31" s="1"/>
  <c r="Y254" i="31"/>
  <c r="AA254" i="31" s="1"/>
  <c r="Y246" i="31"/>
  <c r="AA246" i="31" s="1"/>
  <c r="Y280" i="31"/>
  <c r="AA280" i="31" s="1"/>
  <c r="Y218" i="31"/>
  <c r="AA218" i="31" s="1"/>
  <c r="Y158" i="31"/>
  <c r="AA158" i="31" s="1"/>
  <c r="Y330" i="31"/>
  <c r="AA330" i="31" s="1"/>
  <c r="Y112" i="31"/>
  <c r="AA112" i="31" s="1"/>
  <c r="Y94" i="31"/>
  <c r="AA94" i="31" s="1"/>
  <c r="Y84" i="31"/>
  <c r="AA84" i="31" s="1"/>
  <c r="Y1134" i="31"/>
  <c r="AA1134" i="31" s="1"/>
  <c r="Y214" i="31"/>
  <c r="AA214" i="31" s="1"/>
  <c r="Y1050" i="31"/>
  <c r="AA1050" i="31" s="1"/>
  <c r="Y358" i="31"/>
  <c r="AA358" i="31" s="1"/>
  <c r="Y374" i="31"/>
  <c r="AA374" i="31" s="1"/>
  <c r="Y270" i="31"/>
  <c r="AA270" i="31" s="1"/>
  <c r="Y90" i="31"/>
  <c r="AA90" i="31" s="1"/>
  <c r="Y68" i="31"/>
  <c r="AA68" i="31" s="1"/>
  <c r="Y180" i="31"/>
  <c r="AA180" i="31" s="1"/>
  <c r="Y200" i="31"/>
  <c r="AA200" i="31" s="1"/>
  <c r="Y144" i="31"/>
  <c r="AA144" i="31" s="1"/>
  <c r="Y176" i="31"/>
  <c r="AA176" i="31" s="1"/>
  <c r="Y320" i="31"/>
  <c r="AA320" i="31" s="1"/>
  <c r="Y304" i="31"/>
  <c r="AA304" i="31" s="1"/>
  <c r="Y694" i="31"/>
  <c r="AA694" i="31" s="1"/>
  <c r="Y110" i="31"/>
  <c r="AA110" i="31" s="1"/>
  <c r="Y66" i="31"/>
  <c r="AA66" i="31" s="1"/>
  <c r="Y1078" i="31"/>
  <c r="AA1078" i="31" s="1"/>
  <c r="Y26" i="31"/>
  <c r="AA26" i="31" s="1"/>
  <c r="Y1048" i="31"/>
  <c r="AA1048" i="31" s="1"/>
  <c r="Y316" i="31"/>
  <c r="AA316" i="31" s="1"/>
  <c r="Y372" i="31"/>
  <c r="AA372" i="31" s="1"/>
  <c r="Y236" i="31"/>
  <c r="AA236" i="31" s="1"/>
  <c r="Y290" i="31"/>
  <c r="AA290" i="31" s="1"/>
  <c r="Y354" i="31"/>
  <c r="AA354" i="31" s="1"/>
  <c r="Y1096" i="31"/>
  <c r="AA1096" i="31" s="1"/>
  <c r="Y228" i="31"/>
  <c r="AA228" i="31" s="1"/>
  <c r="Y138" i="31"/>
  <c r="AA138" i="31" s="1"/>
  <c r="Y156" i="31"/>
  <c r="AA156" i="31" s="1"/>
  <c r="Y318" i="31"/>
  <c r="AA318" i="31" s="1"/>
  <c r="Y18" i="31"/>
  <c r="AA18" i="31" s="1"/>
  <c r="Y78" i="31"/>
  <c r="AA78" i="31" s="1"/>
  <c r="Y1092" i="31"/>
  <c r="AA1092" i="31" s="1"/>
  <c r="Y258" i="31"/>
  <c r="AA258" i="31" s="1"/>
  <c r="Y38" i="31"/>
  <c r="AA38" i="31" s="1"/>
  <c r="Y46" i="31"/>
  <c r="AA46" i="31" s="1"/>
  <c r="DG2" i="30"/>
  <c r="DH151" i="30" s="1"/>
  <c r="H622" i="8" l="1"/>
  <c r="J622" i="8"/>
  <c r="DK155" i="30"/>
  <c r="DG151" i="30"/>
  <c r="L326" i="31" l="1"/>
  <c r="G327" i="31"/>
  <c r="O327" i="31"/>
  <c r="F66" i="31"/>
  <c r="N66" i="31"/>
  <c r="I67" i="31"/>
  <c r="Q67" i="31"/>
  <c r="G1094" i="31"/>
  <c r="O1094" i="31"/>
  <c r="J1095" i="31"/>
  <c r="K342" i="31"/>
  <c r="F343" i="31"/>
  <c r="N343" i="31"/>
  <c r="L1092" i="31"/>
  <c r="G1093" i="31"/>
  <c r="O1093" i="31"/>
  <c r="F160" i="31"/>
  <c r="N160" i="31"/>
  <c r="I161" i="31"/>
  <c r="Q161" i="31"/>
  <c r="H298" i="31"/>
  <c r="P298" i="31"/>
  <c r="K299" i="31"/>
  <c r="J198" i="31"/>
  <c r="M199" i="31"/>
  <c r="L354" i="31"/>
  <c r="G355" i="31"/>
  <c r="O355" i="31"/>
  <c r="F146" i="31"/>
  <c r="N146" i="31"/>
  <c r="I147" i="31"/>
  <c r="Q147" i="31"/>
  <c r="H236" i="31"/>
  <c r="P236" i="31"/>
  <c r="K237" i="31"/>
  <c r="J96" i="31"/>
  <c r="M97" i="31"/>
  <c r="L186" i="31"/>
  <c r="G187" i="31"/>
  <c r="O187" i="31"/>
  <c r="L1120" i="31"/>
  <c r="G1121" i="31"/>
  <c r="O1121" i="31"/>
  <c r="H58" i="31"/>
  <c r="P58" i="31"/>
  <c r="K59" i="31"/>
  <c r="L1118" i="31"/>
  <c r="G1119" i="31"/>
  <c r="O1119" i="31"/>
  <c r="H62" i="31"/>
  <c r="P62" i="31"/>
  <c r="K63" i="31"/>
  <c r="L1130" i="31"/>
  <c r="G1131" i="31"/>
  <c r="O1131" i="31"/>
  <c r="H80" i="31"/>
  <c r="P80" i="31"/>
  <c r="K81" i="31"/>
  <c r="J60" i="31"/>
  <c r="M61" i="31"/>
  <c r="F32" i="31"/>
  <c r="N32" i="31"/>
  <c r="I33" i="31"/>
  <c r="Q33" i="31"/>
  <c r="J76" i="31"/>
  <c r="M77" i="31"/>
  <c r="F30" i="31"/>
  <c r="N30" i="31"/>
  <c r="I31" i="31"/>
  <c r="Q31" i="31"/>
  <c r="M74" i="31"/>
  <c r="H75" i="31"/>
  <c r="P75" i="31"/>
  <c r="G48" i="31"/>
  <c r="O48" i="31"/>
  <c r="M326" i="31"/>
  <c r="H327" i="31"/>
  <c r="P327" i="31"/>
  <c r="G66" i="31"/>
  <c r="O66" i="31"/>
  <c r="J67" i="31"/>
  <c r="H1094" i="31"/>
  <c r="P1094" i="31"/>
  <c r="K1095" i="31"/>
  <c r="L342" i="31"/>
  <c r="G343" i="31"/>
  <c r="O343" i="31"/>
  <c r="M1092" i="31"/>
  <c r="H1093" i="31"/>
  <c r="P1093" i="31"/>
  <c r="G160" i="31"/>
  <c r="F326" i="31"/>
  <c r="N326" i="31"/>
  <c r="I327" i="31"/>
  <c r="Q327" i="31"/>
  <c r="H66" i="31"/>
  <c r="P66" i="31"/>
  <c r="K67" i="31"/>
  <c r="I1094" i="31"/>
  <c r="Q1094" i="31"/>
  <c r="L1095" i="31"/>
  <c r="M342" i="31"/>
  <c r="H343" i="31"/>
  <c r="P343" i="31"/>
  <c r="F1092" i="31"/>
  <c r="N1092" i="31"/>
  <c r="I1093" i="31"/>
  <c r="Q1093" i="31"/>
  <c r="H160" i="31"/>
  <c r="P160" i="31"/>
  <c r="K161" i="31"/>
  <c r="J298" i="31"/>
  <c r="M299" i="31"/>
  <c r="L198" i="31"/>
  <c r="G199" i="31"/>
  <c r="O199" i="31"/>
  <c r="F354" i="31"/>
  <c r="N354" i="31"/>
  <c r="I355" i="31"/>
  <c r="Q355" i="31"/>
  <c r="H146" i="31"/>
  <c r="P146" i="31"/>
  <c r="K147" i="31"/>
  <c r="J236" i="31"/>
  <c r="M237" i="31"/>
  <c r="L96" i="31"/>
  <c r="G97" i="31"/>
  <c r="O97" i="31"/>
  <c r="F186" i="31"/>
  <c r="N186" i="31"/>
  <c r="I187" i="31"/>
  <c r="Q187" i="31"/>
  <c r="F1120" i="31"/>
  <c r="N1120" i="31"/>
  <c r="I1121" i="31"/>
  <c r="Q1121" i="31"/>
  <c r="J58" i="31"/>
  <c r="G326" i="31"/>
  <c r="O326" i="31"/>
  <c r="J327" i="31"/>
  <c r="I66" i="31"/>
  <c r="Q66" i="31"/>
  <c r="L67" i="31"/>
  <c r="J1094" i="31"/>
  <c r="M1095" i="31"/>
  <c r="F342" i="31"/>
  <c r="N342" i="31"/>
  <c r="I343" i="31"/>
  <c r="Q343" i="31"/>
  <c r="G1092" i="31"/>
  <c r="O1092" i="31"/>
  <c r="J1093" i="31"/>
  <c r="I160" i="31"/>
  <c r="H326" i="31"/>
  <c r="P326" i="31"/>
  <c r="K327" i="31"/>
  <c r="J66" i="31"/>
  <c r="M67" i="31"/>
  <c r="K1094" i="31"/>
  <c r="F1095" i="31"/>
  <c r="N1095" i="31"/>
  <c r="G342" i="31"/>
  <c r="O342" i="31"/>
  <c r="J343" i="31"/>
  <c r="H1092" i="31"/>
  <c r="P1092" i="31"/>
  <c r="K1093" i="31"/>
  <c r="J160" i="31"/>
  <c r="M161" i="31"/>
  <c r="I326" i="31"/>
  <c r="Q326" i="31"/>
  <c r="L327" i="31"/>
  <c r="K66" i="31"/>
  <c r="F67" i="31"/>
  <c r="N67" i="31"/>
  <c r="L1094" i="31"/>
  <c r="G1095" i="31"/>
  <c r="O1095" i="31"/>
  <c r="H342" i="31"/>
  <c r="P342" i="31"/>
  <c r="K343" i="31"/>
  <c r="I1092" i="31"/>
  <c r="Q1092" i="31"/>
  <c r="L1093" i="31"/>
  <c r="K160" i="31"/>
  <c r="J326" i="31"/>
  <c r="M327" i="31"/>
  <c r="L66" i="31"/>
  <c r="G67" i="31"/>
  <c r="O67" i="31"/>
  <c r="M1094" i="31"/>
  <c r="H1095" i="31"/>
  <c r="P1095" i="31"/>
  <c r="I342" i="31"/>
  <c r="Q342" i="31"/>
  <c r="L343" i="31"/>
  <c r="J1092" i="31"/>
  <c r="M1093" i="31"/>
  <c r="L160" i="31"/>
  <c r="G161" i="31"/>
  <c r="O161" i="31"/>
  <c r="K326" i="31"/>
  <c r="F327" i="31"/>
  <c r="N327" i="31"/>
  <c r="M66" i="31"/>
  <c r="H67" i="31"/>
  <c r="P67" i="31"/>
  <c r="F1094" i="31"/>
  <c r="N1094" i="31"/>
  <c r="I1095" i="31"/>
  <c r="Q1095" i="31"/>
  <c r="J342" i="31"/>
  <c r="M343" i="31"/>
  <c r="K1092" i="31"/>
  <c r="F1093" i="31"/>
  <c r="N1093" i="31"/>
  <c r="M160" i="31"/>
  <c r="P161" i="31"/>
  <c r="K298" i="31"/>
  <c r="H299" i="31"/>
  <c r="K198" i="31"/>
  <c r="I199" i="31"/>
  <c r="K354" i="31"/>
  <c r="J355" i="31"/>
  <c r="M146" i="31"/>
  <c r="L147" i="31"/>
  <c r="O236" i="31"/>
  <c r="N237" i="31"/>
  <c r="F96" i="31"/>
  <c r="P96" i="31"/>
  <c r="N97" i="31"/>
  <c r="G186" i="31"/>
  <c r="Q186" i="31"/>
  <c r="N187" i="31"/>
  <c r="P1120" i="31"/>
  <c r="M1121" i="31"/>
  <c r="I58" i="31"/>
  <c r="F59" i="31"/>
  <c r="O59" i="31"/>
  <c r="I1118" i="31"/>
  <c r="N1119" i="31"/>
  <c r="I62" i="31"/>
  <c r="N63" i="31"/>
  <c r="H1130" i="31"/>
  <c r="Q1130" i="31"/>
  <c r="M1131" i="31"/>
  <c r="G80" i="31"/>
  <c r="Q80" i="31"/>
  <c r="M81" i="31"/>
  <c r="N60" i="31"/>
  <c r="J61" i="31"/>
  <c r="M32" i="31"/>
  <c r="J33" i="31"/>
  <c r="M76" i="31"/>
  <c r="I77" i="31"/>
  <c r="L30" i="31"/>
  <c r="H31" i="31"/>
  <c r="F74" i="31"/>
  <c r="O74" i="31"/>
  <c r="K75" i="31"/>
  <c r="L48" i="31"/>
  <c r="H49" i="31"/>
  <c r="P49" i="31"/>
  <c r="M1119" i="31"/>
  <c r="L81" i="31"/>
  <c r="G31" i="31"/>
  <c r="O49" i="31"/>
  <c r="O160" i="31"/>
  <c r="L298" i="31"/>
  <c r="I299" i="31"/>
  <c r="M198" i="31"/>
  <c r="J199" i="31"/>
  <c r="M354" i="31"/>
  <c r="K355" i="31"/>
  <c r="O146" i="31"/>
  <c r="M147" i="31"/>
  <c r="F236" i="31"/>
  <c r="Q236" i="31"/>
  <c r="O237" i="31"/>
  <c r="G96" i="31"/>
  <c r="Q96" i="31"/>
  <c r="P97" i="31"/>
  <c r="H186" i="31"/>
  <c r="P187" i="31"/>
  <c r="G1120" i="31"/>
  <c r="Q1120" i="31"/>
  <c r="N1121" i="31"/>
  <c r="K58" i="31"/>
  <c r="G59" i="31"/>
  <c r="P59" i="31"/>
  <c r="J1118" i="31"/>
  <c r="F1119" i="31"/>
  <c r="P1119" i="31"/>
  <c r="J62" i="31"/>
  <c r="F63" i="31"/>
  <c r="O63" i="31"/>
  <c r="I1130" i="31"/>
  <c r="N1131" i="31"/>
  <c r="I80" i="31"/>
  <c r="N81" i="31"/>
  <c r="F60" i="31"/>
  <c r="O60" i="31"/>
  <c r="K61" i="31"/>
  <c r="O32" i="31"/>
  <c r="K33" i="31"/>
  <c r="N76" i="31"/>
  <c r="J77" i="31"/>
  <c r="M30" i="31"/>
  <c r="J31" i="31"/>
  <c r="G74" i="31"/>
  <c r="P74" i="31"/>
  <c r="L75" i="31"/>
  <c r="M48" i="31"/>
  <c r="I49" i="31"/>
  <c r="Q49" i="31"/>
  <c r="N49" i="31"/>
  <c r="G1130" i="31"/>
  <c r="L32" i="31"/>
  <c r="K48" i="31"/>
  <c r="Q160" i="31"/>
  <c r="M298" i="31"/>
  <c r="J299" i="31"/>
  <c r="N198" i="31"/>
  <c r="K199" i="31"/>
  <c r="O354" i="31"/>
  <c r="L355" i="31"/>
  <c r="Q146" i="31"/>
  <c r="N147" i="31"/>
  <c r="G236" i="31"/>
  <c r="F237" i="31"/>
  <c r="P237" i="31"/>
  <c r="H96" i="31"/>
  <c r="F97" i="31"/>
  <c r="Q97" i="31"/>
  <c r="I186" i="31"/>
  <c r="F187" i="31"/>
  <c r="H1120" i="31"/>
  <c r="P1121" i="31"/>
  <c r="L58" i="31"/>
  <c r="H59" i="31"/>
  <c r="Q59" i="31"/>
  <c r="K1118" i="31"/>
  <c r="H1119" i="31"/>
  <c r="Q1119" i="31"/>
  <c r="K62" i="31"/>
  <c r="G63" i="31"/>
  <c r="P63" i="31"/>
  <c r="J1130" i="31"/>
  <c r="F1131" i="31"/>
  <c r="P1131" i="31"/>
  <c r="J80" i="31"/>
  <c r="F81" i="31"/>
  <c r="O81" i="31"/>
  <c r="G60" i="31"/>
  <c r="P60" i="31"/>
  <c r="L61" i="31"/>
  <c r="G32" i="31"/>
  <c r="P32" i="31"/>
  <c r="L33" i="31"/>
  <c r="F76" i="31"/>
  <c r="O76" i="31"/>
  <c r="K77" i="31"/>
  <c r="O30" i="31"/>
  <c r="K31" i="31"/>
  <c r="H74" i="31"/>
  <c r="Q74" i="31"/>
  <c r="M75" i="31"/>
  <c r="N48" i="31"/>
  <c r="J49" i="31"/>
  <c r="F49" i="31"/>
  <c r="M63" i="31"/>
  <c r="H33" i="31"/>
  <c r="P31" i="31"/>
  <c r="F161" i="31"/>
  <c r="N298" i="31"/>
  <c r="L299" i="31"/>
  <c r="O198" i="31"/>
  <c r="L199" i="31"/>
  <c r="P354" i="31"/>
  <c r="M355" i="31"/>
  <c r="G146" i="31"/>
  <c r="O147" i="31"/>
  <c r="I236" i="31"/>
  <c r="G237" i="31"/>
  <c r="Q237" i="31"/>
  <c r="I96" i="31"/>
  <c r="H97" i="31"/>
  <c r="J186" i="31"/>
  <c r="H187" i="31"/>
  <c r="I1120" i="31"/>
  <c r="F1121" i="31"/>
  <c r="M58" i="31"/>
  <c r="I59" i="31"/>
  <c r="M1118" i="31"/>
  <c r="I1119" i="31"/>
  <c r="L62" i="31"/>
  <c r="H63" i="31"/>
  <c r="Q63" i="31"/>
  <c r="K1130" i="31"/>
  <c r="H1131" i="31"/>
  <c r="Q1131" i="31"/>
  <c r="K80" i="31"/>
  <c r="G81" i="31"/>
  <c r="P81" i="31"/>
  <c r="H60" i="31"/>
  <c r="Q60" i="31"/>
  <c r="N61" i="31"/>
  <c r="H32" i="31"/>
  <c r="Q32" i="31"/>
  <c r="M33" i="31"/>
  <c r="G76" i="31"/>
  <c r="P76" i="31"/>
  <c r="L77" i="31"/>
  <c r="G30" i="31"/>
  <c r="P30" i="31"/>
  <c r="L31" i="31"/>
  <c r="I74" i="31"/>
  <c r="N75" i="31"/>
  <c r="F48" i="31"/>
  <c r="P48" i="31"/>
  <c r="K49" i="31"/>
  <c r="J48" i="31"/>
  <c r="O80" i="31"/>
  <c r="H77" i="31"/>
  <c r="J75" i="31"/>
  <c r="H161" i="31"/>
  <c r="O298" i="31"/>
  <c r="N299" i="31"/>
  <c r="F198" i="31"/>
  <c r="P198" i="31"/>
  <c r="N199" i="31"/>
  <c r="G354" i="31"/>
  <c r="Q354" i="31"/>
  <c r="N355" i="31"/>
  <c r="I146" i="31"/>
  <c r="F147" i="31"/>
  <c r="P147" i="31"/>
  <c r="K236" i="31"/>
  <c r="H237" i="31"/>
  <c r="K96" i="31"/>
  <c r="I97" i="31"/>
  <c r="K186" i="31"/>
  <c r="J187" i="31"/>
  <c r="J1120" i="31"/>
  <c r="H1121" i="31"/>
  <c r="N58" i="31"/>
  <c r="J59" i="31"/>
  <c r="N1118" i="31"/>
  <c r="J1119" i="31"/>
  <c r="M62" i="31"/>
  <c r="I63" i="31"/>
  <c r="M1130" i="31"/>
  <c r="I1131" i="31"/>
  <c r="L80" i="31"/>
  <c r="H81" i="31"/>
  <c r="Q81" i="31"/>
  <c r="I60" i="31"/>
  <c r="F61" i="31"/>
  <c r="O61" i="31"/>
  <c r="I32" i="31"/>
  <c r="N33" i="31"/>
  <c r="H76" i="31"/>
  <c r="Q76" i="31"/>
  <c r="N77" i="31"/>
  <c r="H30" i="31"/>
  <c r="Q30" i="31"/>
  <c r="M31" i="31"/>
  <c r="J74" i="31"/>
  <c r="F75" i="31"/>
  <c r="O75" i="31"/>
  <c r="H48" i="31"/>
  <c r="Q48" i="31"/>
  <c r="L49" i="31"/>
  <c r="G62" i="31"/>
  <c r="F80" i="31"/>
  <c r="M60" i="31"/>
  <c r="N74" i="31"/>
  <c r="J161" i="31"/>
  <c r="F298" i="31"/>
  <c r="Q298" i="31"/>
  <c r="O299" i="31"/>
  <c r="G198" i="31"/>
  <c r="Q198" i="31"/>
  <c r="P199" i="31"/>
  <c r="H354" i="31"/>
  <c r="P355" i="31"/>
  <c r="J146" i="31"/>
  <c r="G147" i="31"/>
  <c r="L236" i="31"/>
  <c r="I237" i="31"/>
  <c r="M96" i="31"/>
  <c r="J97" i="31"/>
  <c r="M186" i="31"/>
  <c r="K187" i="31"/>
  <c r="K1120" i="31"/>
  <c r="J1121" i="31"/>
  <c r="O58" i="31"/>
  <c r="L59" i="31"/>
  <c r="F1118" i="31"/>
  <c r="O1118" i="31"/>
  <c r="K1119" i="31"/>
  <c r="N62" i="31"/>
  <c r="J63" i="31"/>
  <c r="N1130" i="31"/>
  <c r="J1131" i="31"/>
  <c r="M80" i="31"/>
  <c r="I81" i="31"/>
  <c r="K60" i="31"/>
  <c r="G61" i="31"/>
  <c r="P61" i="31"/>
  <c r="J32" i="31"/>
  <c r="F33" i="31"/>
  <c r="O33" i="31"/>
  <c r="I76" i="31"/>
  <c r="F77" i="31"/>
  <c r="O77" i="31"/>
  <c r="I30" i="31"/>
  <c r="N31" i="31"/>
  <c r="K74" i="31"/>
  <c r="G75" i="31"/>
  <c r="Q75" i="31"/>
  <c r="I48" i="31"/>
  <c r="M49" i="31"/>
  <c r="I75" i="31"/>
  <c r="Q62" i="31"/>
  <c r="I61" i="31"/>
  <c r="K30" i="31"/>
  <c r="L161" i="31"/>
  <c r="G298" i="31"/>
  <c r="F299" i="31"/>
  <c r="P299" i="31"/>
  <c r="H198" i="31"/>
  <c r="F199" i="31"/>
  <c r="Q199" i="31"/>
  <c r="I354" i="31"/>
  <c r="F355" i="31"/>
  <c r="K146" i="31"/>
  <c r="H147" i="31"/>
  <c r="M236" i="31"/>
  <c r="J237" i="31"/>
  <c r="N96" i="31"/>
  <c r="K97" i="31"/>
  <c r="O186" i="31"/>
  <c r="L187" i="31"/>
  <c r="M1120" i="31"/>
  <c r="K1121" i="31"/>
  <c r="F58" i="31"/>
  <c r="Q58" i="31"/>
  <c r="M59" i="31"/>
  <c r="G1118" i="31"/>
  <c r="P1118" i="31"/>
  <c r="L1119" i="31"/>
  <c r="F62" i="31"/>
  <c r="O62" i="31"/>
  <c r="L63" i="31"/>
  <c r="F1130" i="31"/>
  <c r="O1130" i="31"/>
  <c r="K1131" i="31"/>
  <c r="N80" i="31"/>
  <c r="J81" i="31"/>
  <c r="L60" i="31"/>
  <c r="H61" i="31"/>
  <c r="Q61" i="31"/>
  <c r="K32" i="31"/>
  <c r="G33" i="31"/>
  <c r="P33" i="31"/>
  <c r="K76" i="31"/>
  <c r="G77" i="31"/>
  <c r="P77" i="31"/>
  <c r="J30" i="31"/>
  <c r="F31" i="31"/>
  <c r="O31" i="31"/>
  <c r="L74" i="31"/>
  <c r="L1131" i="31"/>
  <c r="Q77" i="31"/>
  <c r="G49" i="31"/>
  <c r="N161" i="31"/>
  <c r="I298" i="31"/>
  <c r="G299" i="31"/>
  <c r="Q299" i="31"/>
  <c r="I198" i="31"/>
  <c r="H199" i="31"/>
  <c r="J354" i="31"/>
  <c r="H355" i="31"/>
  <c r="L146" i="31"/>
  <c r="J147" i="31"/>
  <c r="N236" i="31"/>
  <c r="L237" i="31"/>
  <c r="O96" i="31"/>
  <c r="L97" i="31"/>
  <c r="P186" i="31"/>
  <c r="M187" i="31"/>
  <c r="O1120" i="31"/>
  <c r="L1121" i="31"/>
  <c r="G58" i="31"/>
  <c r="N59" i="31"/>
  <c r="H1118" i="31"/>
  <c r="Q1118" i="31"/>
  <c r="P1130" i="31"/>
  <c r="L76" i="31"/>
  <c r="O353" i="31"/>
  <c r="G353" i="31"/>
  <c r="M352" i="31"/>
  <c r="K221" i="31"/>
  <c r="Q220" i="31"/>
  <c r="I220" i="31"/>
  <c r="O215" i="31"/>
  <c r="G215" i="31"/>
  <c r="M214" i="31"/>
  <c r="K27" i="31"/>
  <c r="Q26" i="31"/>
  <c r="I26" i="31"/>
  <c r="O47" i="31"/>
  <c r="G47" i="31"/>
  <c r="M46" i="31"/>
  <c r="K45" i="31"/>
  <c r="N353" i="31"/>
  <c r="F353" i="31"/>
  <c r="L352" i="31"/>
  <c r="J221" i="31"/>
  <c r="P220" i="31"/>
  <c r="H220" i="31"/>
  <c r="N215" i="31"/>
  <c r="F215" i="31"/>
  <c r="L214" i="31"/>
  <c r="J27" i="31"/>
  <c r="P26" i="31"/>
  <c r="H26" i="31"/>
  <c r="N47" i="31"/>
  <c r="F47" i="31"/>
  <c r="L46" i="31"/>
  <c r="J45" i="31"/>
  <c r="P44" i="31"/>
  <c r="H44" i="31"/>
  <c r="N1141" i="31"/>
  <c r="F1141" i="31"/>
  <c r="L1140" i="31"/>
  <c r="J35" i="31"/>
  <c r="P34" i="31"/>
  <c r="H34" i="31"/>
  <c r="N43" i="31"/>
  <c r="F43" i="31"/>
  <c r="L42" i="31"/>
  <c r="J41" i="31"/>
  <c r="P40" i="31"/>
  <c r="H40" i="31"/>
  <c r="N1135" i="31"/>
  <c r="F1135" i="31"/>
  <c r="L1134" i="31"/>
  <c r="J1139" i="31"/>
  <c r="P1138" i="31"/>
  <c r="H1138" i="31"/>
  <c r="N39" i="31"/>
  <c r="F39" i="31"/>
  <c r="L38" i="31"/>
  <c r="J37" i="31"/>
  <c r="P36" i="31"/>
  <c r="H36" i="31"/>
  <c r="N379" i="31"/>
  <c r="F379" i="31"/>
  <c r="L378" i="31"/>
  <c r="J25" i="31"/>
  <c r="P24" i="31"/>
  <c r="H24" i="31"/>
  <c r="N23" i="31"/>
  <c r="F23" i="31"/>
  <c r="L22" i="31"/>
  <c r="J213" i="31"/>
  <c r="P212" i="31"/>
  <c r="H212" i="31"/>
  <c r="N1113" i="31"/>
  <c r="F1113" i="31"/>
  <c r="L1112" i="31"/>
  <c r="P21" i="31"/>
  <c r="H21" i="31"/>
  <c r="N20" i="31"/>
  <c r="F20" i="31"/>
  <c r="Q1127" i="31"/>
  <c r="I1127" i="31"/>
  <c r="M1126" i="31"/>
  <c r="M353" i="31"/>
  <c r="K352" i="31"/>
  <c r="Q221" i="31"/>
  <c r="I221" i="31"/>
  <c r="O220" i="31"/>
  <c r="G220" i="31"/>
  <c r="M215" i="31"/>
  <c r="K214" i="31"/>
  <c r="Q27" i="31"/>
  <c r="I27" i="31"/>
  <c r="O26" i="31"/>
  <c r="G26" i="31"/>
  <c r="M47" i="31"/>
  <c r="K46" i="31"/>
  <c r="Q45" i="31"/>
  <c r="I45" i="31"/>
  <c r="L353" i="31"/>
  <c r="J352" i="31"/>
  <c r="P221" i="31"/>
  <c r="H221" i="31"/>
  <c r="N220" i="31"/>
  <c r="F220" i="31"/>
  <c r="L215" i="31"/>
  <c r="J214" i="31"/>
  <c r="P27" i="31"/>
  <c r="H27" i="31"/>
  <c r="N26" i="31"/>
  <c r="F26" i="31"/>
  <c r="L47" i="31"/>
  <c r="J46" i="31"/>
  <c r="P45" i="31"/>
  <c r="H45" i="31"/>
  <c r="K353" i="31"/>
  <c r="Q352" i="31"/>
  <c r="I352" i="31"/>
  <c r="O221" i="31"/>
  <c r="G221" i="31"/>
  <c r="M220" i="31"/>
  <c r="K215" i="31"/>
  <c r="Q214" i="31"/>
  <c r="I214" i="31"/>
  <c r="O27" i="31"/>
  <c r="G27" i="31"/>
  <c r="M26" i="31"/>
  <c r="K47" i="31"/>
  <c r="Q46" i="31"/>
  <c r="I46" i="31"/>
  <c r="O45" i="31"/>
  <c r="J353" i="31"/>
  <c r="Q353" i="31"/>
  <c r="I353" i="31"/>
  <c r="O352" i="31"/>
  <c r="G352" i="31"/>
  <c r="M221" i="31"/>
  <c r="K220" i="31"/>
  <c r="Q215" i="31"/>
  <c r="I215" i="31"/>
  <c r="O214" i="31"/>
  <c r="G214" i="31"/>
  <c r="M27" i="31"/>
  <c r="K26" i="31"/>
  <c r="Q47" i="31"/>
  <c r="I47" i="31"/>
  <c r="O46" i="31"/>
  <c r="G46" i="31"/>
  <c r="P353" i="31"/>
  <c r="H353" i="31"/>
  <c r="N352" i="31"/>
  <c r="F352" i="31"/>
  <c r="L221" i="31"/>
  <c r="J220" i="31"/>
  <c r="P215" i="31"/>
  <c r="H215" i="31"/>
  <c r="N214" i="31"/>
  <c r="F214" i="31"/>
  <c r="L27" i="31"/>
  <c r="J26" i="31"/>
  <c r="P47" i="31"/>
  <c r="H47" i="31"/>
  <c r="N46" i="31"/>
  <c r="F46" i="31"/>
  <c r="L45" i="31"/>
  <c r="J44" i="31"/>
  <c r="P1141" i="31"/>
  <c r="H1141" i="31"/>
  <c r="N1140" i="31"/>
  <c r="F1140" i="31"/>
  <c r="L35" i="31"/>
  <c r="J34" i="31"/>
  <c r="P43" i="31"/>
  <c r="H43" i="31"/>
  <c r="N42" i="31"/>
  <c r="F42" i="31"/>
  <c r="L41" i="31"/>
  <c r="J40" i="31"/>
  <c r="P1135" i="31"/>
  <c r="H1135" i="31"/>
  <c r="N1134" i="31"/>
  <c r="F1134" i="31"/>
  <c r="L1139" i="31"/>
  <c r="J1138" i="31"/>
  <c r="F221" i="31"/>
  <c r="P46" i="31"/>
  <c r="N44" i="31"/>
  <c r="G1141" i="31"/>
  <c r="J1140" i="31"/>
  <c r="M35" i="31"/>
  <c r="O34" i="31"/>
  <c r="I43" i="31"/>
  <c r="K42" i="31"/>
  <c r="N41" i="31"/>
  <c r="Q40" i="31"/>
  <c r="F40" i="31"/>
  <c r="J1135" i="31"/>
  <c r="M1134" i="31"/>
  <c r="O1139" i="31"/>
  <c r="G1138" i="31"/>
  <c r="L39" i="31"/>
  <c r="Q38" i="31"/>
  <c r="H38" i="31"/>
  <c r="M37" i="31"/>
  <c r="I36" i="31"/>
  <c r="M379" i="31"/>
  <c r="I378" i="31"/>
  <c r="N25" i="31"/>
  <c r="J24" i="31"/>
  <c r="O23" i="31"/>
  <c r="J22" i="31"/>
  <c r="O213" i="31"/>
  <c r="F213" i="31"/>
  <c r="K212" i="31"/>
  <c r="P1113" i="31"/>
  <c r="G1113" i="31"/>
  <c r="K1112" i="31"/>
  <c r="O21" i="31"/>
  <c r="F21" i="31"/>
  <c r="K20" i="31"/>
  <c r="P1127" i="31"/>
  <c r="G1127" i="31"/>
  <c r="J1126" i="31"/>
  <c r="N259" i="31"/>
  <c r="F259" i="31"/>
  <c r="L258" i="31"/>
  <c r="J1103" i="31"/>
  <c r="P1102" i="31"/>
  <c r="H1102" i="31"/>
  <c r="N351" i="31"/>
  <c r="F351" i="31"/>
  <c r="L350" i="31"/>
  <c r="J223" i="31"/>
  <c r="P222" i="31"/>
  <c r="H222" i="31"/>
  <c r="N253" i="31"/>
  <c r="F253" i="31"/>
  <c r="L252" i="31"/>
  <c r="J1079" i="31"/>
  <c r="L220" i="31"/>
  <c r="H46" i="31"/>
  <c r="N45" i="31"/>
  <c r="M44" i="31"/>
  <c r="Q1141" i="31"/>
  <c r="I1140" i="31"/>
  <c r="K35" i="31"/>
  <c r="N34" i="31"/>
  <c r="G43" i="31"/>
  <c r="J42" i="31"/>
  <c r="M41" i="31"/>
  <c r="O40" i="31"/>
  <c r="I1135" i="31"/>
  <c r="K1134" i="31"/>
  <c r="N1139" i="31"/>
  <c r="Q1138" i="31"/>
  <c r="F1138" i="31"/>
  <c r="K39" i="31"/>
  <c r="P38" i="31"/>
  <c r="G38" i="31"/>
  <c r="L37" i="31"/>
  <c r="Q36" i="31"/>
  <c r="G36" i="31"/>
  <c r="L379" i="31"/>
  <c r="Q378" i="31"/>
  <c r="H378" i="31"/>
  <c r="M25" i="31"/>
  <c r="I24" i="31"/>
  <c r="M23" i="31"/>
  <c r="I22" i="31"/>
  <c r="N213" i="31"/>
  <c r="J212" i="31"/>
  <c r="O1113" i="31"/>
  <c r="J1112" i="31"/>
  <c r="N21" i="31"/>
  <c r="J20" i="31"/>
  <c r="O1127" i="31"/>
  <c r="F1127" i="31"/>
  <c r="I1126" i="31"/>
  <c r="M259" i="31"/>
  <c r="K258" i="31"/>
  <c r="Q1103" i="31"/>
  <c r="I1103" i="31"/>
  <c r="O1102" i="31"/>
  <c r="G1102" i="31"/>
  <c r="M351" i="31"/>
  <c r="K350" i="31"/>
  <c r="Q223" i="31"/>
  <c r="I223" i="31"/>
  <c r="O222" i="31"/>
  <c r="G222" i="31"/>
  <c r="M253" i="31"/>
  <c r="K252" i="31"/>
  <c r="Q1079" i="31"/>
  <c r="I1079" i="31"/>
  <c r="J215" i="31"/>
  <c r="M45" i="31"/>
  <c r="L44" i="31"/>
  <c r="O1141" i="31"/>
  <c r="H1140" i="31"/>
  <c r="I35" i="31"/>
  <c r="M34" i="31"/>
  <c r="Q43" i="31"/>
  <c r="I42" i="31"/>
  <c r="K41" i="31"/>
  <c r="N40" i="31"/>
  <c r="G1135" i="31"/>
  <c r="J1134" i="31"/>
  <c r="M1139" i="31"/>
  <c r="O1138" i="31"/>
  <c r="J39" i="31"/>
  <c r="O38" i="31"/>
  <c r="F38" i="31"/>
  <c r="K37" i="31"/>
  <c r="O36" i="31"/>
  <c r="F36" i="31"/>
  <c r="K379" i="31"/>
  <c r="P378" i="31"/>
  <c r="G378" i="31"/>
  <c r="L25" i="31"/>
  <c r="Q24" i="31"/>
  <c r="G24" i="31"/>
  <c r="L23" i="31"/>
  <c r="Q22" i="31"/>
  <c r="H22" i="31"/>
  <c r="M213" i="31"/>
  <c r="I212" i="31"/>
  <c r="M1113" i="31"/>
  <c r="I1112" i="31"/>
  <c r="M21" i="31"/>
  <c r="I20" i="31"/>
  <c r="N1127" i="31"/>
  <c r="Q1126" i="31"/>
  <c r="H1126" i="31"/>
  <c r="L259" i="31"/>
  <c r="J258" i="31"/>
  <c r="P1103" i="31"/>
  <c r="H1103" i="31"/>
  <c r="N1102" i="31"/>
  <c r="F1102" i="31"/>
  <c r="L351" i="31"/>
  <c r="J350" i="31"/>
  <c r="P223" i="31"/>
  <c r="H223" i="31"/>
  <c r="N222" i="31"/>
  <c r="F222" i="31"/>
  <c r="L253" i="31"/>
  <c r="J252" i="31"/>
  <c r="P214" i="31"/>
  <c r="G45" i="31"/>
  <c r="K44" i="31"/>
  <c r="M1141" i="31"/>
  <c r="Q1140" i="31"/>
  <c r="G1140" i="31"/>
  <c r="H35" i="31"/>
  <c r="L34" i="31"/>
  <c r="O43" i="31"/>
  <c r="H42" i="31"/>
  <c r="I41" i="31"/>
  <c r="M40" i="31"/>
  <c r="Q1135" i="31"/>
  <c r="I1134" i="31"/>
  <c r="K1139" i="31"/>
  <c r="N1138" i="31"/>
  <c r="I39" i="31"/>
  <c r="N38" i="31"/>
  <c r="I37" i="31"/>
  <c r="N36" i="31"/>
  <c r="J379" i="31"/>
  <c r="O378" i="31"/>
  <c r="F378" i="31"/>
  <c r="K25" i="31"/>
  <c r="O24" i="31"/>
  <c r="F24" i="31"/>
  <c r="K23" i="31"/>
  <c r="P22" i="31"/>
  <c r="G22" i="31"/>
  <c r="L213" i="31"/>
  <c r="Q212" i="31"/>
  <c r="G212" i="31"/>
  <c r="L1113" i="31"/>
  <c r="Q1112" i="31"/>
  <c r="H1112" i="31"/>
  <c r="L21" i="31"/>
  <c r="Q20" i="31"/>
  <c r="H20" i="31"/>
  <c r="M1127" i="31"/>
  <c r="P1126" i="31"/>
  <c r="G1126" i="31"/>
  <c r="K259" i="31"/>
  <c r="Q258" i="31"/>
  <c r="I258" i="31"/>
  <c r="O1103" i="31"/>
  <c r="G1103" i="31"/>
  <c r="M1102" i="31"/>
  <c r="K351" i="31"/>
  <c r="Q350" i="31"/>
  <c r="I350" i="31"/>
  <c r="O223" i="31"/>
  <c r="G223" i="31"/>
  <c r="M222" i="31"/>
  <c r="K253" i="31"/>
  <c r="Q252" i="31"/>
  <c r="I252" i="31"/>
  <c r="H214" i="31"/>
  <c r="N27" i="31"/>
  <c r="F45" i="31"/>
  <c r="I44" i="31"/>
  <c r="L1141" i="31"/>
  <c r="P1140" i="31"/>
  <c r="Q35" i="31"/>
  <c r="G35" i="31"/>
  <c r="K34" i="31"/>
  <c r="M43" i="31"/>
  <c r="Q42" i="31"/>
  <c r="G42" i="31"/>
  <c r="H41" i="31"/>
  <c r="L40" i="31"/>
  <c r="O1135" i="31"/>
  <c r="H1134" i="31"/>
  <c r="I1139" i="31"/>
  <c r="M1138" i="31"/>
  <c r="Q39" i="31"/>
  <c r="H39" i="31"/>
  <c r="M38" i="31"/>
  <c r="Q37" i="31"/>
  <c r="H37" i="31"/>
  <c r="M36" i="31"/>
  <c r="I379" i="31"/>
  <c r="N378" i="31"/>
  <c r="I25" i="31"/>
  <c r="N24" i="31"/>
  <c r="J23" i="31"/>
  <c r="O22" i="31"/>
  <c r="F22" i="31"/>
  <c r="K213" i="31"/>
  <c r="O212" i="31"/>
  <c r="F212" i="31"/>
  <c r="K1113" i="31"/>
  <c r="P1112" i="31"/>
  <c r="G1112" i="31"/>
  <c r="K21" i="31"/>
  <c r="P20" i="31"/>
  <c r="G20" i="31"/>
  <c r="L1127" i="31"/>
  <c r="O1126" i="31"/>
  <c r="F1126" i="31"/>
  <c r="J259" i="31"/>
  <c r="P258" i="31"/>
  <c r="H258" i="31"/>
  <c r="N1103" i="31"/>
  <c r="F1103" i="31"/>
  <c r="L1102" i="31"/>
  <c r="J351" i="31"/>
  <c r="P350" i="31"/>
  <c r="H350" i="31"/>
  <c r="N223" i="31"/>
  <c r="F223" i="31"/>
  <c r="L222" i="31"/>
  <c r="J253" i="31"/>
  <c r="P252" i="31"/>
  <c r="H252" i="31"/>
  <c r="F27" i="31"/>
  <c r="G44" i="31"/>
  <c r="K1141" i="31"/>
  <c r="O1140" i="31"/>
  <c r="P35" i="31"/>
  <c r="F35" i="31"/>
  <c r="I34" i="31"/>
  <c r="L43" i="31"/>
  <c r="P42" i="31"/>
  <c r="Q41" i="31"/>
  <c r="G41" i="31"/>
  <c r="K40" i="31"/>
  <c r="M1135" i="31"/>
  <c r="Q1134" i="31"/>
  <c r="G1134" i="31"/>
  <c r="P352" i="31"/>
  <c r="L26" i="31"/>
  <c r="Q44" i="31"/>
  <c r="F44" i="31"/>
  <c r="J1141" i="31"/>
  <c r="M1140" i="31"/>
  <c r="O35" i="31"/>
  <c r="G34" i="31"/>
  <c r="K43" i="31"/>
  <c r="O42" i="31"/>
  <c r="P41" i="31"/>
  <c r="F41" i="31"/>
  <c r="I40" i="31"/>
  <c r="L1135" i="31"/>
  <c r="P1134" i="31"/>
  <c r="Q1139" i="31"/>
  <c r="G1139" i="31"/>
  <c r="K1138" i="31"/>
  <c r="O39" i="31"/>
  <c r="J38" i="31"/>
  <c r="O37" i="31"/>
  <c r="F37" i="31"/>
  <c r="K36" i="31"/>
  <c r="P379" i="31"/>
  <c r="G379" i="31"/>
  <c r="K378" i="31"/>
  <c r="P25" i="31"/>
  <c r="G25" i="31"/>
  <c r="L24" i="31"/>
  <c r="Q23" i="31"/>
  <c r="H23" i="31"/>
  <c r="M22" i="31"/>
  <c r="Q213" i="31"/>
  <c r="H213" i="31"/>
  <c r="M212" i="31"/>
  <c r="I1113" i="31"/>
  <c r="N1112" i="31"/>
  <c r="I21" i="31"/>
  <c r="M20" i="31"/>
  <c r="J1127" i="31"/>
  <c r="L1126" i="31"/>
  <c r="P259" i="31"/>
  <c r="H259" i="31"/>
  <c r="N258" i="31"/>
  <c r="F258" i="31"/>
  <c r="L1103" i="31"/>
  <c r="J1102" i="31"/>
  <c r="P351" i="31"/>
  <c r="H351" i="31"/>
  <c r="N350" i="31"/>
  <c r="F350" i="31"/>
  <c r="L223" i="31"/>
  <c r="J222" i="31"/>
  <c r="P253" i="31"/>
  <c r="H253" i="31"/>
  <c r="N252" i="31"/>
  <c r="F252" i="31"/>
  <c r="F34" i="31"/>
  <c r="F1139" i="31"/>
  <c r="N37" i="31"/>
  <c r="M378" i="31"/>
  <c r="I23" i="31"/>
  <c r="L212" i="31"/>
  <c r="Q21" i="31"/>
  <c r="G259" i="31"/>
  <c r="K1102" i="31"/>
  <c r="M223" i="31"/>
  <c r="G253" i="31"/>
  <c r="O1079" i="31"/>
  <c r="K1078" i="31"/>
  <c r="M1085" i="31"/>
  <c r="K1084" i="31"/>
  <c r="Q149" i="31"/>
  <c r="I149" i="31"/>
  <c r="O148" i="31"/>
  <c r="G148" i="31"/>
  <c r="M245" i="31"/>
  <c r="K244" i="31"/>
  <c r="Q279" i="31"/>
  <c r="I279" i="31"/>
  <c r="O278" i="31"/>
  <c r="G278" i="31"/>
  <c r="M217" i="31"/>
  <c r="K216" i="31"/>
  <c r="Q85" i="31"/>
  <c r="I85" i="31"/>
  <c r="O84" i="31"/>
  <c r="G84" i="31"/>
  <c r="Q79" i="31"/>
  <c r="I79" i="31"/>
  <c r="O78" i="31"/>
  <c r="G78" i="31"/>
  <c r="M207" i="31"/>
  <c r="K206" i="31"/>
  <c r="L1089" i="31"/>
  <c r="Q1088" i="31"/>
  <c r="I1088" i="31"/>
  <c r="O95" i="31"/>
  <c r="G95" i="31"/>
  <c r="M94" i="31"/>
  <c r="J129" i="31"/>
  <c r="O128" i="31"/>
  <c r="G128" i="31"/>
  <c r="M1061" i="31"/>
  <c r="K1060" i="31"/>
  <c r="Q119" i="31"/>
  <c r="I119" i="31"/>
  <c r="O118" i="31"/>
  <c r="G118" i="31"/>
  <c r="J43" i="31"/>
  <c r="L1138" i="31"/>
  <c r="G37" i="31"/>
  <c r="J378" i="31"/>
  <c r="Q25" i="31"/>
  <c r="G23" i="31"/>
  <c r="Q1113" i="31"/>
  <c r="J21" i="31"/>
  <c r="O258" i="31"/>
  <c r="I1102" i="31"/>
  <c r="Q351" i="31"/>
  <c r="K223" i="31"/>
  <c r="O252" i="31"/>
  <c r="N1079" i="31"/>
  <c r="J1078" i="31"/>
  <c r="L1085" i="31"/>
  <c r="J1084" i="31"/>
  <c r="P149" i="31"/>
  <c r="H149" i="31"/>
  <c r="N148" i="31"/>
  <c r="F148" i="31"/>
  <c r="L245" i="31"/>
  <c r="J244" i="31"/>
  <c r="P279" i="31"/>
  <c r="H279" i="31"/>
  <c r="N278" i="31"/>
  <c r="F278" i="31"/>
  <c r="L217" i="31"/>
  <c r="J216" i="31"/>
  <c r="P85" i="31"/>
  <c r="H85" i="31"/>
  <c r="N84" i="31"/>
  <c r="F84" i="31"/>
  <c r="P79" i="31"/>
  <c r="H79" i="31"/>
  <c r="N78" i="31"/>
  <c r="F78" i="31"/>
  <c r="L207" i="31"/>
  <c r="J206" i="31"/>
  <c r="K1089" i="31"/>
  <c r="P1088" i="31"/>
  <c r="H1088" i="31"/>
  <c r="N95" i="31"/>
  <c r="F95" i="31"/>
  <c r="L94" i="31"/>
  <c r="Q129" i="31"/>
  <c r="I129" i="31"/>
  <c r="N128" i="31"/>
  <c r="F128" i="31"/>
  <c r="L1061" i="31"/>
  <c r="M42" i="31"/>
  <c r="O41" i="31"/>
  <c r="I1138" i="31"/>
  <c r="P39" i="31"/>
  <c r="O25" i="31"/>
  <c r="N22" i="31"/>
  <c r="J1113" i="31"/>
  <c r="G21" i="31"/>
  <c r="M258" i="31"/>
  <c r="O351" i="31"/>
  <c r="M252" i="31"/>
  <c r="M1079" i="31"/>
  <c r="Q1078" i="31"/>
  <c r="I1078" i="31"/>
  <c r="K1085" i="31"/>
  <c r="Q1084" i="31"/>
  <c r="I1084" i="31"/>
  <c r="O149" i="31"/>
  <c r="G149" i="31"/>
  <c r="M148" i="31"/>
  <c r="K245" i="31"/>
  <c r="Q244" i="31"/>
  <c r="I244" i="31"/>
  <c r="O279" i="31"/>
  <c r="G279" i="31"/>
  <c r="M278" i="31"/>
  <c r="K217" i="31"/>
  <c r="Q216" i="31"/>
  <c r="I216" i="31"/>
  <c r="O85" i="31"/>
  <c r="G85" i="31"/>
  <c r="M84" i="31"/>
  <c r="O79" i="31"/>
  <c r="G79" i="31"/>
  <c r="M78" i="31"/>
  <c r="K207" i="31"/>
  <c r="Q206" i="31"/>
  <c r="I206" i="31"/>
  <c r="J1089" i="31"/>
  <c r="O1088" i="31"/>
  <c r="G1088" i="31"/>
  <c r="M95" i="31"/>
  <c r="K94" i="31"/>
  <c r="P129" i="31"/>
  <c r="H129" i="31"/>
  <c r="M128" i="31"/>
  <c r="K1061" i="31"/>
  <c r="Q1060" i="31"/>
  <c r="I1060" i="31"/>
  <c r="O119" i="31"/>
  <c r="G119" i="31"/>
  <c r="M39" i="31"/>
  <c r="L36" i="31"/>
  <c r="H25" i="31"/>
  <c r="K22" i="31"/>
  <c r="H1113" i="31"/>
  <c r="O20" i="31"/>
  <c r="G258" i="31"/>
  <c r="I351" i="31"/>
  <c r="Q222" i="31"/>
  <c r="G252" i="31"/>
  <c r="L1079" i="31"/>
  <c r="P1078" i="31"/>
  <c r="H1078" i="31"/>
  <c r="J1085" i="31"/>
  <c r="P1084" i="31"/>
  <c r="H1084" i="31"/>
  <c r="N149" i="31"/>
  <c r="F149" i="31"/>
  <c r="L148" i="31"/>
  <c r="J245" i="31"/>
  <c r="P244" i="31"/>
  <c r="H244" i="31"/>
  <c r="N279" i="31"/>
  <c r="F279" i="31"/>
  <c r="L278" i="31"/>
  <c r="J217" i="31"/>
  <c r="P216" i="31"/>
  <c r="H216" i="31"/>
  <c r="N85" i="31"/>
  <c r="F85" i="31"/>
  <c r="L84" i="31"/>
  <c r="N79" i="31"/>
  <c r="F79" i="31"/>
  <c r="L78" i="31"/>
  <c r="J207" i="31"/>
  <c r="P206" i="31"/>
  <c r="H206" i="31"/>
  <c r="Q1089" i="31"/>
  <c r="I1089" i="31"/>
  <c r="N1088" i="31"/>
  <c r="F1088" i="31"/>
  <c r="L95" i="31"/>
  <c r="J94" i="31"/>
  <c r="O129" i="31"/>
  <c r="G129" i="31"/>
  <c r="L128" i="31"/>
  <c r="J1061" i="31"/>
  <c r="P1060" i="31"/>
  <c r="H1060" i="31"/>
  <c r="N119" i="31"/>
  <c r="F119" i="31"/>
  <c r="J47" i="31"/>
  <c r="O44" i="31"/>
  <c r="G40" i="31"/>
  <c r="K1135" i="31"/>
  <c r="G39" i="31"/>
  <c r="J36" i="31"/>
  <c r="Q379" i="31"/>
  <c r="F25" i="31"/>
  <c r="P213" i="31"/>
  <c r="O1112" i="31"/>
  <c r="L20" i="31"/>
  <c r="M1103" i="31"/>
  <c r="G351" i="31"/>
  <c r="K222" i="31"/>
  <c r="K1079" i="31"/>
  <c r="O1078" i="31"/>
  <c r="G1078" i="31"/>
  <c r="Q1085" i="31"/>
  <c r="I1085" i="31"/>
  <c r="O1084" i="31"/>
  <c r="G1084" i="31"/>
  <c r="M149" i="31"/>
  <c r="K148" i="31"/>
  <c r="Q245" i="31"/>
  <c r="I245" i="31"/>
  <c r="O244" i="31"/>
  <c r="G244" i="31"/>
  <c r="M279" i="31"/>
  <c r="K278" i="31"/>
  <c r="Q217" i="31"/>
  <c r="I217" i="31"/>
  <c r="O216" i="31"/>
  <c r="G216" i="31"/>
  <c r="M85" i="31"/>
  <c r="K84" i="31"/>
  <c r="M79" i="31"/>
  <c r="K78" i="31"/>
  <c r="Q207" i="31"/>
  <c r="I207" i="31"/>
  <c r="O206" i="31"/>
  <c r="G206" i="31"/>
  <c r="P1089" i="31"/>
  <c r="H1089" i="31"/>
  <c r="M1088" i="31"/>
  <c r="K95" i="31"/>
  <c r="Q94" i="31"/>
  <c r="I94" i="31"/>
  <c r="N129" i="31"/>
  <c r="F129" i="31"/>
  <c r="K128" i="31"/>
  <c r="Q1061" i="31"/>
  <c r="I1061" i="31"/>
  <c r="O1060" i="31"/>
  <c r="G1060" i="31"/>
  <c r="M119" i="31"/>
  <c r="I1141" i="31"/>
  <c r="O1134" i="31"/>
  <c r="O379" i="31"/>
  <c r="M24" i="31"/>
  <c r="I213" i="31"/>
  <c r="M1112" i="31"/>
  <c r="K1127" i="31"/>
  <c r="N1126" i="31"/>
  <c r="Q259" i="31"/>
  <c r="K1103" i="31"/>
  <c r="O350" i="31"/>
  <c r="I222" i="31"/>
  <c r="Q253" i="31"/>
  <c r="H1079" i="31"/>
  <c r="N1078" i="31"/>
  <c r="F1078" i="31"/>
  <c r="P1085" i="31"/>
  <c r="H1085" i="31"/>
  <c r="N1084" i="31"/>
  <c r="F1084" i="31"/>
  <c r="L149" i="31"/>
  <c r="J148" i="31"/>
  <c r="P245" i="31"/>
  <c r="H245" i="31"/>
  <c r="N244" i="31"/>
  <c r="F244" i="31"/>
  <c r="L279" i="31"/>
  <c r="J278" i="31"/>
  <c r="P217" i="31"/>
  <c r="H217" i="31"/>
  <c r="N216" i="31"/>
  <c r="F216" i="31"/>
  <c r="L85" i="31"/>
  <c r="J84" i="31"/>
  <c r="L79" i="31"/>
  <c r="J78" i="31"/>
  <c r="P207" i="31"/>
  <c r="H207" i="31"/>
  <c r="N206" i="31"/>
  <c r="F206" i="31"/>
  <c r="O1089" i="31"/>
  <c r="G1089" i="31"/>
  <c r="L1088" i="31"/>
  <c r="J95" i="31"/>
  <c r="P94" i="31"/>
  <c r="H94" i="31"/>
  <c r="M129" i="31"/>
  <c r="J128" i="31"/>
  <c r="P1061" i="31"/>
  <c r="H1061" i="31"/>
  <c r="N1060" i="31"/>
  <c r="F1060" i="31"/>
  <c r="L119" i="31"/>
  <c r="H352" i="31"/>
  <c r="N221" i="31"/>
  <c r="K1140" i="31"/>
  <c r="N35" i="31"/>
  <c r="P1139" i="31"/>
  <c r="K38" i="31"/>
  <c r="H379" i="31"/>
  <c r="K24" i="31"/>
  <c r="G213" i="31"/>
  <c r="F1112" i="31"/>
  <c r="H1127" i="31"/>
  <c r="K1126" i="31"/>
  <c r="O259" i="31"/>
  <c r="M350" i="31"/>
  <c r="O253" i="31"/>
  <c r="G1079" i="31"/>
  <c r="M1078" i="31"/>
  <c r="O1085" i="31"/>
  <c r="G1085" i="31"/>
  <c r="M1084" i="31"/>
  <c r="K149" i="31"/>
  <c r="Q148" i="31"/>
  <c r="I148" i="31"/>
  <c r="O245" i="31"/>
  <c r="G245" i="31"/>
  <c r="M244" i="31"/>
  <c r="K279" i="31"/>
  <c r="Q278" i="31"/>
  <c r="I278" i="31"/>
  <c r="O217" i="31"/>
  <c r="G217" i="31"/>
  <c r="M216" i="31"/>
  <c r="K85" i="31"/>
  <c r="Q84" i="31"/>
  <c r="I84" i="31"/>
  <c r="K79" i="31"/>
  <c r="Q78" i="31"/>
  <c r="I78" i="31"/>
  <c r="O207" i="31"/>
  <c r="G207" i="31"/>
  <c r="M206" i="31"/>
  <c r="N1089" i="31"/>
  <c r="F1089" i="31"/>
  <c r="K1088" i="31"/>
  <c r="Q95" i="31"/>
  <c r="I95" i="31"/>
  <c r="O94" i="31"/>
  <c r="G94" i="31"/>
  <c r="L129" i="31"/>
  <c r="Q128" i="31"/>
  <c r="I128" i="31"/>
  <c r="O1061" i="31"/>
  <c r="G1061" i="31"/>
  <c r="Q34" i="31"/>
  <c r="H1139" i="31"/>
  <c r="I38" i="31"/>
  <c r="P37" i="31"/>
  <c r="P23" i="31"/>
  <c r="N212" i="31"/>
  <c r="I259" i="31"/>
  <c r="Q1102" i="31"/>
  <c r="G350" i="31"/>
  <c r="I253" i="31"/>
  <c r="P1079" i="31"/>
  <c r="F1079" i="31"/>
  <c r="L1078" i="31"/>
  <c r="N1085" i="31"/>
  <c r="F1085" i="31"/>
  <c r="L1084" i="31"/>
  <c r="J149" i="31"/>
  <c r="P148" i="31"/>
  <c r="H148" i="31"/>
  <c r="N245" i="31"/>
  <c r="F245" i="31"/>
  <c r="L244" i="31"/>
  <c r="J279" i="31"/>
  <c r="P278" i="31"/>
  <c r="H278" i="31"/>
  <c r="N217" i="31"/>
  <c r="F217" i="31"/>
  <c r="L216" i="31"/>
  <c r="J85" i="31"/>
  <c r="P84" i="31"/>
  <c r="H84" i="31"/>
  <c r="J79" i="31"/>
  <c r="P78" i="31"/>
  <c r="H78" i="31"/>
  <c r="N207" i="31"/>
  <c r="F207" i="31"/>
  <c r="L206" i="31"/>
  <c r="M1089" i="31"/>
  <c r="J1088" i="31"/>
  <c r="P95" i="31"/>
  <c r="H95" i="31"/>
  <c r="N94" i="31"/>
  <c r="F94" i="31"/>
  <c r="K129" i="31"/>
  <c r="P128" i="31"/>
  <c r="H128" i="31"/>
  <c r="N1061" i="31"/>
  <c r="F1061" i="31"/>
  <c r="L1060"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695" i="31"/>
  <c r="H695" i="31"/>
  <c r="N694" i="31"/>
  <c r="F694" i="31"/>
  <c r="L19" i="31"/>
  <c r="J18" i="31"/>
  <c r="P329" i="31"/>
  <c r="H329" i="31"/>
  <c r="N328" i="31"/>
  <c r="F328" i="31"/>
  <c r="L185" i="31"/>
  <c r="J184" i="31"/>
  <c r="P325" i="31"/>
  <c r="H325" i="31"/>
  <c r="N324" i="31"/>
  <c r="F324" i="31"/>
  <c r="L143" i="31"/>
  <c r="J142" i="31"/>
  <c r="P295" i="31"/>
  <c r="H295" i="31"/>
  <c r="N294" i="31"/>
  <c r="F294" i="31"/>
  <c r="L159" i="31"/>
  <c r="J158" i="31"/>
  <c r="P305" i="31"/>
  <c r="H305" i="31"/>
  <c r="N304" i="31"/>
  <c r="F304" i="31"/>
  <c r="L319" i="31"/>
  <c r="M1060"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695" i="31"/>
  <c r="G695" i="31"/>
  <c r="M694" i="31"/>
  <c r="K19" i="31"/>
  <c r="Q18" i="31"/>
  <c r="I18" i="31"/>
  <c r="O329" i="31"/>
  <c r="G329" i="31"/>
  <c r="M328" i="31"/>
  <c r="K185" i="31"/>
  <c r="Q184" i="31"/>
  <c r="I184" i="31"/>
  <c r="O325" i="31"/>
  <c r="G325" i="31"/>
  <c r="M324" i="31"/>
  <c r="K143" i="31"/>
  <c r="Q142" i="31"/>
  <c r="I142" i="31"/>
  <c r="O295" i="31"/>
  <c r="G295" i="31"/>
  <c r="M294" i="31"/>
  <c r="K159" i="31"/>
  <c r="Q158" i="31"/>
  <c r="I158" i="31"/>
  <c r="O305" i="31"/>
  <c r="G305" i="31"/>
  <c r="M304" i="31"/>
  <c r="K319" i="31"/>
  <c r="Q318" i="31"/>
  <c r="I318" i="31"/>
  <c r="J1060"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695" i="31"/>
  <c r="F695" i="31"/>
  <c r="L694" i="31"/>
  <c r="J19" i="31"/>
  <c r="P18" i="31"/>
  <c r="H18" i="31"/>
  <c r="N329" i="31"/>
  <c r="F329" i="31"/>
  <c r="L328" i="31"/>
  <c r="J185" i="31"/>
  <c r="P184" i="31"/>
  <c r="H184" i="31"/>
  <c r="N325" i="31"/>
  <c r="F325" i="31"/>
  <c r="L324" i="31"/>
  <c r="J143" i="31"/>
  <c r="P142" i="31"/>
  <c r="H142" i="31"/>
  <c r="N295" i="31"/>
  <c r="F295" i="31"/>
  <c r="L294" i="31"/>
  <c r="J159" i="31"/>
  <c r="P158" i="31"/>
  <c r="H158"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695" i="31"/>
  <c r="K694" i="31"/>
  <c r="Q19" i="31"/>
  <c r="I19" i="31"/>
  <c r="O18" i="31"/>
  <c r="G18" i="31"/>
  <c r="M329" i="31"/>
  <c r="K328" i="31"/>
  <c r="Q185" i="31"/>
  <c r="I185" i="31"/>
  <c r="O184" i="31"/>
  <c r="G184" i="31"/>
  <c r="M325" i="31"/>
  <c r="K324" i="31"/>
  <c r="Q143" i="31"/>
  <c r="I143" i="31"/>
  <c r="O142" i="31"/>
  <c r="G142" i="31"/>
  <c r="M295" i="31"/>
  <c r="K294" i="31"/>
  <c r="Q159" i="31"/>
  <c r="I159" i="31"/>
  <c r="O158" i="31"/>
  <c r="G158" i="31"/>
  <c r="M305"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695" i="31"/>
  <c r="J694" i="31"/>
  <c r="P19" i="31"/>
  <c r="H19" i="31"/>
  <c r="N18" i="31"/>
  <c r="F18" i="31"/>
  <c r="L329" i="31"/>
  <c r="J328" i="31"/>
  <c r="P185" i="31"/>
  <c r="H185" i="31"/>
  <c r="N184" i="31"/>
  <c r="F184" i="31"/>
  <c r="L325" i="31"/>
  <c r="J324" i="31"/>
  <c r="P143" i="31"/>
  <c r="H143" i="31"/>
  <c r="N142" i="31"/>
  <c r="F142" i="31"/>
  <c r="L295" i="31"/>
  <c r="J294" i="31"/>
  <c r="P159" i="31"/>
  <c r="H159" i="31"/>
  <c r="N158" i="31"/>
  <c r="F158" i="31"/>
  <c r="L305" i="31"/>
  <c r="J304"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695" i="31"/>
  <c r="Q694" i="31"/>
  <c r="I694" i="31"/>
  <c r="O19" i="31"/>
  <c r="G19" i="31"/>
  <c r="M18" i="31"/>
  <c r="K329" i="31"/>
  <c r="Q328" i="31"/>
  <c r="I328" i="31"/>
  <c r="O185" i="31"/>
  <c r="G185" i="31"/>
  <c r="M184" i="31"/>
  <c r="K325" i="31"/>
  <c r="Q324" i="31"/>
  <c r="I324" i="31"/>
  <c r="O143" i="31"/>
  <c r="G143" i="31"/>
  <c r="M142" i="31"/>
  <c r="K295" i="31"/>
  <c r="Q294" i="31"/>
  <c r="I294" i="31"/>
  <c r="O159" i="31"/>
  <c r="G159" i="31"/>
  <c r="M158" i="31"/>
  <c r="K305" i="31"/>
  <c r="Q304" i="31"/>
  <c r="I304"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695" i="31"/>
  <c r="P694" i="31"/>
  <c r="H694" i="31"/>
  <c r="N19" i="31"/>
  <c r="F19" i="31"/>
  <c r="L18" i="31"/>
  <c r="J329" i="31"/>
  <c r="P328" i="31"/>
  <c r="H328" i="31"/>
  <c r="N185" i="31"/>
  <c r="F185" i="31"/>
  <c r="L184" i="31"/>
  <c r="J325" i="31"/>
  <c r="P324" i="31"/>
  <c r="H324" i="31"/>
  <c r="N143" i="31"/>
  <c r="F143" i="31"/>
  <c r="L142" i="31"/>
  <c r="J295" i="31"/>
  <c r="P294" i="31"/>
  <c r="H294" i="31"/>
  <c r="N159" i="31"/>
  <c r="F159" i="31"/>
  <c r="L158" i="31"/>
  <c r="J305" i="31"/>
  <c r="P304" i="31"/>
  <c r="H304"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695" i="31"/>
  <c r="I695" i="31"/>
  <c r="O694" i="31"/>
  <c r="G694" i="31"/>
  <c r="M19" i="31"/>
  <c r="K18" i="31"/>
  <c r="Q329" i="31"/>
  <c r="I329" i="31"/>
  <c r="O328" i="31"/>
  <c r="G328" i="31"/>
  <c r="M185" i="31"/>
  <c r="K184" i="31"/>
  <c r="Q325" i="31"/>
  <c r="I325" i="31"/>
  <c r="O324" i="31"/>
  <c r="G324" i="31"/>
  <c r="M143" i="31"/>
  <c r="K142" i="31"/>
  <c r="Q295" i="31"/>
  <c r="I295" i="31"/>
  <c r="O294" i="31"/>
  <c r="G294" i="31"/>
  <c r="M159" i="31"/>
  <c r="K158" i="31"/>
  <c r="Q305" i="31"/>
  <c r="I305" i="31"/>
  <c r="O304" i="31"/>
  <c r="G304" i="31"/>
  <c r="M319" i="31"/>
  <c r="K318" i="31"/>
  <c r="Q301" i="31"/>
  <c r="I301" i="31"/>
  <c r="O300" i="31"/>
  <c r="G300" i="31"/>
  <c r="M347" i="31"/>
  <c r="Q319" i="31"/>
  <c r="O318" i="31"/>
  <c r="H301" i="31"/>
  <c r="M300" i="31"/>
  <c r="I347" i="31"/>
  <c r="O346" i="31"/>
  <c r="G346" i="31"/>
  <c r="M315" i="31"/>
  <c r="K314" i="31"/>
  <c r="Q309" i="31"/>
  <c r="I309" i="31"/>
  <c r="O308" i="31"/>
  <c r="G308" i="31"/>
  <c r="M1081" i="31"/>
  <c r="K1080" i="31"/>
  <c r="Q219" i="31"/>
  <c r="I219" i="31"/>
  <c r="O218" i="31"/>
  <c r="G218" i="31"/>
  <c r="M321" i="31"/>
  <c r="K320" i="31"/>
  <c r="P1101" i="31"/>
  <c r="H1101" i="31"/>
  <c r="M1100" i="31"/>
  <c r="K17" i="31"/>
  <c r="Q16" i="31"/>
  <c r="I16" i="31"/>
  <c r="O349" i="31"/>
  <c r="G349" i="31"/>
  <c r="M348" i="31"/>
  <c r="J335" i="31"/>
  <c r="O334" i="31"/>
  <c r="G334" i="31"/>
  <c r="O193" i="31"/>
  <c r="G193" i="31"/>
  <c r="M192" i="31"/>
  <c r="K15" i="31"/>
  <c r="Q14" i="31"/>
  <c r="I14" i="31"/>
  <c r="O297" i="31"/>
  <c r="G297" i="31"/>
  <c r="M296" i="31"/>
  <c r="K281" i="31"/>
  <c r="Q280" i="31"/>
  <c r="I280" i="31"/>
  <c r="N231" i="31"/>
  <c r="F231" i="31"/>
  <c r="K230" i="31"/>
  <c r="Q251" i="31"/>
  <c r="I251" i="31"/>
  <c r="O250" i="31"/>
  <c r="G250" i="31"/>
  <c r="L275" i="31"/>
  <c r="Q274" i="31"/>
  <c r="I274" i="31"/>
  <c r="O247" i="31"/>
  <c r="G247" i="31"/>
  <c r="M246" i="31"/>
  <c r="K177" i="31"/>
  <c r="Q176" i="31"/>
  <c r="I176" i="31"/>
  <c r="K141" i="31"/>
  <c r="Q140" i="31"/>
  <c r="I140" i="31"/>
  <c r="O1083" i="31"/>
  <c r="G1083" i="31"/>
  <c r="M1082" i="31"/>
  <c r="O319" i="31"/>
  <c r="M318" i="31"/>
  <c r="P301" i="31"/>
  <c r="G301" i="31"/>
  <c r="L300" i="31"/>
  <c r="Q347" i="31"/>
  <c r="H347" i="31"/>
  <c r="N346" i="31"/>
  <c r="F346" i="31"/>
  <c r="L315" i="31"/>
  <c r="J314" i="31"/>
  <c r="P309" i="31"/>
  <c r="H309" i="31"/>
  <c r="N308" i="31"/>
  <c r="F308" i="31"/>
  <c r="L1081" i="31"/>
  <c r="J1080" i="31"/>
  <c r="P219" i="31"/>
  <c r="H219" i="31"/>
  <c r="N218" i="31"/>
  <c r="F218" i="31"/>
  <c r="L321" i="31"/>
  <c r="J320" i="31"/>
  <c r="O1101" i="31"/>
  <c r="G1101" i="31"/>
  <c r="L1100" i="31"/>
  <c r="J17" i="31"/>
  <c r="P16" i="31"/>
  <c r="H16" i="31"/>
  <c r="N349" i="31"/>
  <c r="F349" i="31"/>
  <c r="L348" i="31"/>
  <c r="Q335" i="31"/>
  <c r="I335" i="31"/>
  <c r="N334" i="31"/>
  <c r="F334" i="31"/>
  <c r="N193" i="31"/>
  <c r="F193" i="31"/>
  <c r="L192" i="31"/>
  <c r="J15" i="31"/>
  <c r="P14" i="31"/>
  <c r="H14" i="31"/>
  <c r="N297" i="31"/>
  <c r="F297" i="31"/>
  <c r="L296" i="31"/>
  <c r="J281" i="31"/>
  <c r="P280" i="31"/>
  <c r="H280" i="31"/>
  <c r="M231" i="31"/>
  <c r="J230" i="31"/>
  <c r="P251" i="31"/>
  <c r="H251" i="31"/>
  <c r="N250" i="31"/>
  <c r="F250" i="31"/>
  <c r="K275" i="31"/>
  <c r="P274" i="31"/>
  <c r="H274" i="31"/>
  <c r="N247" i="31"/>
  <c r="F247" i="31"/>
  <c r="L246" i="31"/>
  <c r="J177" i="31"/>
  <c r="P176" i="31"/>
  <c r="H176" i="31"/>
  <c r="J141" i="31"/>
  <c r="P140" i="31"/>
  <c r="H140" i="31"/>
  <c r="N1083" i="31"/>
  <c r="F1083" i="31"/>
  <c r="L1082" i="31"/>
  <c r="J307" i="31"/>
  <c r="J319" i="31"/>
  <c r="L318" i="31"/>
  <c r="O301" i="31"/>
  <c r="F301" i="31"/>
  <c r="K300" i="31"/>
  <c r="P347" i="31"/>
  <c r="G347" i="31"/>
  <c r="M346" i="31"/>
  <c r="K315" i="31"/>
  <c r="Q314" i="31"/>
  <c r="I314" i="31"/>
  <c r="O309" i="31"/>
  <c r="G309" i="31"/>
  <c r="M308" i="31"/>
  <c r="K1081" i="31"/>
  <c r="Q1080" i="31"/>
  <c r="I1080" i="31"/>
  <c r="O219" i="31"/>
  <c r="G219" i="31"/>
  <c r="M218" i="31"/>
  <c r="K321" i="31"/>
  <c r="Q320" i="31"/>
  <c r="I320" i="31"/>
  <c r="N1101" i="31"/>
  <c r="F1101" i="31"/>
  <c r="K1100" i="31"/>
  <c r="Q17" i="31"/>
  <c r="I17" i="31"/>
  <c r="O16" i="31"/>
  <c r="G16" i="31"/>
  <c r="M349" i="31"/>
  <c r="K348" i="31"/>
  <c r="P335" i="31"/>
  <c r="H335" i="31"/>
  <c r="M334" i="31"/>
  <c r="M193" i="31"/>
  <c r="K192" i="31"/>
  <c r="Q15" i="31"/>
  <c r="I15" i="31"/>
  <c r="O14" i="31"/>
  <c r="G14" i="31"/>
  <c r="M297" i="31"/>
  <c r="K296" i="31"/>
  <c r="Q281" i="31"/>
  <c r="I281" i="31"/>
  <c r="O280" i="31"/>
  <c r="G280" i="31"/>
  <c r="L231" i="31"/>
  <c r="Q230" i="31"/>
  <c r="I230" i="31"/>
  <c r="O251" i="31"/>
  <c r="G251" i="31"/>
  <c r="M250" i="31"/>
  <c r="J275" i="31"/>
  <c r="O274" i="31"/>
  <c r="G274" i="31"/>
  <c r="M247" i="31"/>
  <c r="K246" i="31"/>
  <c r="Q177" i="31"/>
  <c r="I177" i="31"/>
  <c r="O176" i="31"/>
  <c r="G176" i="31"/>
  <c r="N305" i="31"/>
  <c r="I319" i="31"/>
  <c r="J318" i="31"/>
  <c r="N301" i="31"/>
  <c r="J300" i="31"/>
  <c r="O347" i="31"/>
  <c r="F347" i="31"/>
  <c r="L346" i="31"/>
  <c r="J315" i="31"/>
  <c r="P314" i="31"/>
  <c r="H314" i="31"/>
  <c r="N309" i="31"/>
  <c r="F309" i="31"/>
  <c r="L308" i="31"/>
  <c r="J1081" i="31"/>
  <c r="P1080" i="31"/>
  <c r="H1080" i="31"/>
  <c r="N219" i="31"/>
  <c r="F219" i="31"/>
  <c r="L218" i="31"/>
  <c r="J321" i="31"/>
  <c r="P320" i="31"/>
  <c r="H320" i="31"/>
  <c r="M1101" i="31"/>
  <c r="J1100" i="31"/>
  <c r="P17" i="31"/>
  <c r="H17" i="31"/>
  <c r="N16" i="31"/>
  <c r="F16" i="31"/>
  <c r="L349" i="31"/>
  <c r="J348" i="31"/>
  <c r="O335" i="31"/>
  <c r="G335" i="31"/>
  <c r="L334" i="31"/>
  <c r="L193" i="31"/>
  <c r="J192" i="31"/>
  <c r="P15" i="31"/>
  <c r="H15" i="31"/>
  <c r="N14" i="31"/>
  <c r="F14" i="31"/>
  <c r="L297" i="31"/>
  <c r="J296" i="31"/>
  <c r="P281" i="31"/>
  <c r="H281" i="31"/>
  <c r="N280" i="31"/>
  <c r="F280" i="31"/>
  <c r="K231" i="31"/>
  <c r="P230" i="31"/>
  <c r="H230" i="31"/>
  <c r="N251" i="31"/>
  <c r="F251" i="31"/>
  <c r="L250" i="31"/>
  <c r="Q275" i="31"/>
  <c r="I275" i="31"/>
  <c r="N274" i="31"/>
  <c r="F274" i="31"/>
  <c r="L247" i="31"/>
  <c r="J246" i="31"/>
  <c r="P177" i="31"/>
  <c r="H177" i="31"/>
  <c r="N176" i="31"/>
  <c r="F176" i="31"/>
  <c r="F305" i="31"/>
  <c r="G319" i="31"/>
  <c r="H318" i="31"/>
  <c r="M301" i="31"/>
  <c r="I300" i="31"/>
  <c r="N347" i="31"/>
  <c r="K346" i="31"/>
  <c r="Q315" i="31"/>
  <c r="I315" i="31"/>
  <c r="O314" i="31"/>
  <c r="G314" i="31"/>
  <c r="M309" i="31"/>
  <c r="K308" i="31"/>
  <c r="Q1081" i="31"/>
  <c r="I1081" i="31"/>
  <c r="O1080" i="31"/>
  <c r="G1080" i="31"/>
  <c r="M219" i="31"/>
  <c r="K218" i="31"/>
  <c r="Q321" i="31"/>
  <c r="I321" i="31"/>
  <c r="O320" i="31"/>
  <c r="G320" i="31"/>
  <c r="L1101" i="31"/>
  <c r="Q1100" i="31"/>
  <c r="I1100" i="31"/>
  <c r="O17" i="31"/>
  <c r="G17" i="31"/>
  <c r="M16" i="31"/>
  <c r="K349" i="31"/>
  <c r="Q348" i="31"/>
  <c r="I348" i="31"/>
  <c r="N335" i="31"/>
  <c r="F335" i="31"/>
  <c r="K334" i="31"/>
  <c r="K193" i="31"/>
  <c r="Q192" i="31"/>
  <c r="I192" i="31"/>
  <c r="O15" i="31"/>
  <c r="G15" i="31"/>
  <c r="M14" i="31"/>
  <c r="K297" i="31"/>
  <c r="Q296" i="31"/>
  <c r="I296" i="31"/>
  <c r="O281" i="31"/>
  <c r="G281" i="31"/>
  <c r="M280" i="31"/>
  <c r="J231" i="31"/>
  <c r="O230" i="31"/>
  <c r="G230" i="31"/>
  <c r="M251" i="31"/>
  <c r="K250" i="31"/>
  <c r="P275" i="31"/>
  <c r="H275" i="31"/>
  <c r="M274" i="31"/>
  <c r="K247" i="31"/>
  <c r="Q246" i="31"/>
  <c r="I246" i="31"/>
  <c r="O177" i="31"/>
  <c r="G177" i="31"/>
  <c r="M176" i="31"/>
  <c r="O141" i="31"/>
  <c r="G141" i="31"/>
  <c r="M140" i="31"/>
  <c r="K1083" i="31"/>
  <c r="F319" i="31"/>
  <c r="G318" i="31"/>
  <c r="L301" i="31"/>
  <c r="Q300" i="31"/>
  <c r="H300" i="31"/>
  <c r="L347" i="31"/>
  <c r="J346" i="31"/>
  <c r="P315" i="31"/>
  <c r="H315" i="31"/>
  <c r="N314" i="31"/>
  <c r="F314" i="31"/>
  <c r="L309" i="31"/>
  <c r="J308" i="31"/>
  <c r="P1081" i="31"/>
  <c r="H1081" i="31"/>
  <c r="N1080" i="31"/>
  <c r="F1080" i="31"/>
  <c r="L219" i="31"/>
  <c r="J218" i="31"/>
  <c r="P321" i="31"/>
  <c r="H321" i="31"/>
  <c r="N320" i="31"/>
  <c r="F320" i="31"/>
  <c r="K1101" i="31"/>
  <c r="P1100" i="31"/>
  <c r="H1100" i="31"/>
  <c r="N17" i="31"/>
  <c r="F17" i="31"/>
  <c r="L16" i="31"/>
  <c r="J349" i="31"/>
  <c r="P348" i="31"/>
  <c r="H348" i="31"/>
  <c r="M335" i="31"/>
  <c r="J334" i="31"/>
  <c r="J193" i="31"/>
  <c r="P192" i="31"/>
  <c r="H192" i="31"/>
  <c r="N15" i="31"/>
  <c r="F15" i="31"/>
  <c r="L14" i="31"/>
  <c r="J297" i="31"/>
  <c r="P296" i="31"/>
  <c r="H296" i="31"/>
  <c r="N281" i="31"/>
  <c r="F281" i="31"/>
  <c r="L280" i="31"/>
  <c r="Q231" i="31"/>
  <c r="I231" i="31"/>
  <c r="N230" i="31"/>
  <c r="F230" i="31"/>
  <c r="L251" i="31"/>
  <c r="J250" i="31"/>
  <c r="O275" i="31"/>
  <c r="G275" i="31"/>
  <c r="L274" i="31"/>
  <c r="J247" i="31"/>
  <c r="P246" i="31"/>
  <c r="H246" i="31"/>
  <c r="N177" i="31"/>
  <c r="F177" i="31"/>
  <c r="L176" i="31"/>
  <c r="N141" i="31"/>
  <c r="F141" i="31"/>
  <c r="L140" i="31"/>
  <c r="J1083" i="31"/>
  <c r="L304" i="31"/>
  <c r="F318" i="31"/>
  <c r="K301" i="31"/>
  <c r="P300" i="31"/>
  <c r="F300" i="31"/>
  <c r="K347" i="31"/>
  <c r="Q346" i="31"/>
  <c r="I346" i="31"/>
  <c r="O315" i="31"/>
  <c r="G315" i="31"/>
  <c r="M314" i="31"/>
  <c r="K309" i="31"/>
  <c r="Q308" i="31"/>
  <c r="I308" i="31"/>
  <c r="O1081" i="31"/>
  <c r="G1081" i="31"/>
  <c r="M1080" i="31"/>
  <c r="K219" i="31"/>
  <c r="Q218" i="31"/>
  <c r="I218" i="31"/>
  <c r="O321" i="31"/>
  <c r="G321" i="31"/>
  <c r="M320" i="31"/>
  <c r="J1101" i="31"/>
  <c r="O1100" i="31"/>
  <c r="G1100" i="31"/>
  <c r="M17" i="31"/>
  <c r="K16" i="31"/>
  <c r="Q349" i="31"/>
  <c r="I349" i="31"/>
  <c r="O348" i="31"/>
  <c r="G348" i="31"/>
  <c r="L335" i="31"/>
  <c r="Q334" i="31"/>
  <c r="I334" i="31"/>
  <c r="Q193" i="31"/>
  <c r="I193" i="31"/>
  <c r="O192" i="31"/>
  <c r="G192" i="31"/>
  <c r="M15" i="31"/>
  <c r="K14" i="31"/>
  <c r="Q297" i="31"/>
  <c r="I297" i="31"/>
  <c r="O296" i="31"/>
  <c r="G296" i="31"/>
  <c r="M281" i="31"/>
  <c r="K280" i="31"/>
  <c r="P231" i="31"/>
  <c r="H231" i="31"/>
  <c r="M230" i="31"/>
  <c r="K251" i="31"/>
  <c r="Q250" i="31"/>
  <c r="I250" i="31"/>
  <c r="N275" i="31"/>
  <c r="F275" i="31"/>
  <c r="K274" i="31"/>
  <c r="Q247" i="31"/>
  <c r="I247" i="31"/>
  <c r="O246" i="31"/>
  <c r="G246" i="31"/>
  <c r="M177" i="31"/>
  <c r="K176" i="31"/>
  <c r="M141" i="31"/>
  <c r="K140" i="31"/>
  <c r="Q1083" i="31"/>
  <c r="K304" i="31"/>
  <c r="P318" i="31"/>
  <c r="J301" i="31"/>
  <c r="N300" i="31"/>
  <c r="J347" i="31"/>
  <c r="P346" i="31"/>
  <c r="H346" i="31"/>
  <c r="N315" i="31"/>
  <c r="F315" i="31"/>
  <c r="L314" i="31"/>
  <c r="J309" i="31"/>
  <c r="P308" i="31"/>
  <c r="H308" i="31"/>
  <c r="N1081" i="31"/>
  <c r="F1081" i="31"/>
  <c r="L1080" i="31"/>
  <c r="J219" i="31"/>
  <c r="P218" i="31"/>
  <c r="H218" i="31"/>
  <c r="N321" i="31"/>
  <c r="F321" i="31"/>
  <c r="L320" i="31"/>
  <c r="Q1101" i="31"/>
  <c r="I1101" i="31"/>
  <c r="N1100" i="31"/>
  <c r="F1100" i="31"/>
  <c r="L17" i="31"/>
  <c r="J16" i="31"/>
  <c r="P349" i="31"/>
  <c r="H349" i="31"/>
  <c r="N348" i="31"/>
  <c r="F348" i="31"/>
  <c r="K335" i="31"/>
  <c r="P334" i="31"/>
  <c r="H334" i="31"/>
  <c r="P193" i="31"/>
  <c r="H193" i="31"/>
  <c r="N192" i="31"/>
  <c r="F192" i="31"/>
  <c r="L15" i="31"/>
  <c r="J14" i="31"/>
  <c r="P297" i="31"/>
  <c r="H297" i="31"/>
  <c r="N296" i="31"/>
  <c r="F296" i="31"/>
  <c r="L281" i="31"/>
  <c r="J280" i="31"/>
  <c r="O231" i="31"/>
  <c r="G231" i="31"/>
  <c r="L230" i="31"/>
  <c r="J251" i="31"/>
  <c r="P250" i="31"/>
  <c r="M275" i="31"/>
  <c r="L1083" i="31"/>
  <c r="N1082" i="31"/>
  <c r="Q307" i="31"/>
  <c r="H307" i="31"/>
  <c r="N306" i="31"/>
  <c r="F306" i="31"/>
  <c r="L203" i="31"/>
  <c r="J202" i="31"/>
  <c r="P257" i="31"/>
  <c r="H257" i="31"/>
  <c r="N256" i="31"/>
  <c r="F256" i="31"/>
  <c r="L255" i="31"/>
  <c r="J254" i="31"/>
  <c r="P145" i="31"/>
  <c r="H145" i="31"/>
  <c r="N144" i="31"/>
  <c r="F144" i="31"/>
  <c r="K13" i="31"/>
  <c r="P12" i="31"/>
  <c r="H12" i="31"/>
  <c r="N169" i="31"/>
  <c r="F169" i="31"/>
  <c r="L168" i="31"/>
  <c r="N1059" i="31"/>
  <c r="F1059" i="31"/>
  <c r="L1058" i="31"/>
  <c r="J337" i="31"/>
  <c r="P336" i="31"/>
  <c r="H336" i="31"/>
  <c r="N201" i="31"/>
  <c r="F201" i="31"/>
  <c r="L200" i="31"/>
  <c r="J171" i="31"/>
  <c r="P170" i="31"/>
  <c r="H170" i="31"/>
  <c r="N1137" i="31"/>
  <c r="F1137" i="31"/>
  <c r="L1136" i="31"/>
  <c r="J209" i="31"/>
  <c r="P208" i="31"/>
  <c r="H208" i="31"/>
  <c r="N167" i="31"/>
  <c r="F167" i="31"/>
  <c r="L166" i="31"/>
  <c r="J225" i="31"/>
  <c r="P224" i="31"/>
  <c r="H224" i="31"/>
  <c r="N73" i="31"/>
  <c r="F73" i="31"/>
  <c r="L72" i="31"/>
  <c r="M1117" i="31"/>
  <c r="J1116" i="31"/>
  <c r="P153" i="31"/>
  <c r="H153" i="31"/>
  <c r="N152" i="31"/>
  <c r="F152" i="31"/>
  <c r="L165" i="31"/>
  <c r="J164" i="31"/>
  <c r="P71" i="31"/>
  <c r="H71" i="31"/>
  <c r="N70" i="31"/>
  <c r="F70" i="31"/>
  <c r="K1133" i="31"/>
  <c r="P1132" i="31"/>
  <c r="H250" i="31"/>
  <c r="J274" i="31"/>
  <c r="P247" i="31"/>
  <c r="O140" i="31"/>
  <c r="I1083" i="31"/>
  <c r="K1082" i="31"/>
  <c r="P307" i="31"/>
  <c r="G307" i="31"/>
  <c r="M306" i="31"/>
  <c r="K203" i="31"/>
  <c r="Q202" i="31"/>
  <c r="I202" i="31"/>
  <c r="O257" i="31"/>
  <c r="G257" i="31"/>
  <c r="M256" i="31"/>
  <c r="K255" i="31"/>
  <c r="Q254" i="31"/>
  <c r="I254" i="31"/>
  <c r="O145" i="31"/>
  <c r="G145" i="31"/>
  <c r="M144" i="31"/>
  <c r="J13" i="31"/>
  <c r="O12" i="31"/>
  <c r="G12" i="31"/>
  <c r="M169" i="31"/>
  <c r="K168" i="31"/>
  <c r="M1059" i="31"/>
  <c r="K1058" i="31"/>
  <c r="Q337" i="31"/>
  <c r="I337" i="31"/>
  <c r="O336" i="31"/>
  <c r="G336" i="31"/>
  <c r="M201" i="31"/>
  <c r="K200" i="31"/>
  <c r="Q171" i="31"/>
  <c r="I171" i="31"/>
  <c r="O170" i="31"/>
  <c r="G170" i="31"/>
  <c r="M1137" i="31"/>
  <c r="K1136" i="31"/>
  <c r="Q209" i="31"/>
  <c r="I209" i="31"/>
  <c r="O208" i="31"/>
  <c r="G208" i="31"/>
  <c r="M167" i="31"/>
  <c r="K166" i="31"/>
  <c r="Q225" i="31"/>
  <c r="I225" i="31"/>
  <c r="O224" i="31"/>
  <c r="G224" i="31"/>
  <c r="M73" i="31"/>
  <c r="K72" i="31"/>
  <c r="L1117" i="31"/>
  <c r="Q1116" i="31"/>
  <c r="I1116" i="31"/>
  <c r="O153" i="31"/>
  <c r="G153" i="31"/>
  <c r="M152" i="31"/>
  <c r="K165" i="31"/>
  <c r="Q164" i="31"/>
  <c r="I164" i="31"/>
  <c r="O71" i="31"/>
  <c r="H247" i="31"/>
  <c r="N140" i="31"/>
  <c r="H1083" i="31"/>
  <c r="J1082" i="31"/>
  <c r="O307" i="31"/>
  <c r="F307" i="31"/>
  <c r="L306" i="31"/>
  <c r="J203" i="31"/>
  <c r="P202" i="31"/>
  <c r="H202" i="31"/>
  <c r="N257" i="31"/>
  <c r="F257" i="31"/>
  <c r="L256" i="31"/>
  <c r="J255" i="31"/>
  <c r="P254" i="31"/>
  <c r="H254" i="31"/>
  <c r="N145" i="31"/>
  <c r="F145" i="31"/>
  <c r="L144" i="31"/>
  <c r="Q13" i="31"/>
  <c r="I13" i="31"/>
  <c r="N12" i="31"/>
  <c r="F12" i="31"/>
  <c r="L169" i="31"/>
  <c r="J168" i="31"/>
  <c r="L1059" i="31"/>
  <c r="J1058" i="31"/>
  <c r="P337" i="31"/>
  <c r="H337" i="31"/>
  <c r="N336" i="31"/>
  <c r="F336" i="31"/>
  <c r="L201" i="31"/>
  <c r="J200" i="31"/>
  <c r="P171" i="31"/>
  <c r="H171" i="31"/>
  <c r="N170" i="31"/>
  <c r="F170" i="31"/>
  <c r="L1137" i="31"/>
  <c r="J1136" i="31"/>
  <c r="P209" i="31"/>
  <c r="H209" i="31"/>
  <c r="N208" i="31"/>
  <c r="F208" i="31"/>
  <c r="L167" i="31"/>
  <c r="J166" i="31"/>
  <c r="P225" i="31"/>
  <c r="H225" i="31"/>
  <c r="N224" i="31"/>
  <c r="F224" i="31"/>
  <c r="L73" i="31"/>
  <c r="J72" i="31"/>
  <c r="K1117" i="31"/>
  <c r="P1116" i="31"/>
  <c r="H1116" i="31"/>
  <c r="N153" i="31"/>
  <c r="F153" i="31"/>
  <c r="L152" i="31"/>
  <c r="J165" i="31"/>
  <c r="P164" i="31"/>
  <c r="N246" i="31"/>
  <c r="Q141" i="31"/>
  <c r="J140" i="31"/>
  <c r="I1082" i="31"/>
  <c r="N307" i="31"/>
  <c r="K306" i="31"/>
  <c r="Q203" i="31"/>
  <c r="I203" i="31"/>
  <c r="O202" i="31"/>
  <c r="G202" i="31"/>
  <c r="M257" i="31"/>
  <c r="K256" i="31"/>
  <c r="Q255" i="31"/>
  <c r="I255" i="31"/>
  <c r="O254" i="31"/>
  <c r="G254" i="31"/>
  <c r="M145" i="31"/>
  <c r="K144" i="31"/>
  <c r="P13" i="31"/>
  <c r="H13" i="31"/>
  <c r="M12" i="31"/>
  <c r="K169" i="31"/>
  <c r="Q168" i="31"/>
  <c r="I168" i="31"/>
  <c r="K1059" i="31"/>
  <c r="Q1058" i="31"/>
  <c r="I1058" i="31"/>
  <c r="O337" i="31"/>
  <c r="G337" i="31"/>
  <c r="M336" i="31"/>
  <c r="K201" i="31"/>
  <c r="Q200" i="31"/>
  <c r="I200" i="31"/>
  <c r="O171" i="31"/>
  <c r="G171" i="31"/>
  <c r="M170" i="31"/>
  <c r="K1137" i="31"/>
  <c r="Q1136" i="31"/>
  <c r="I1136" i="31"/>
  <c r="O209" i="31"/>
  <c r="G209" i="31"/>
  <c r="M208" i="31"/>
  <c r="K167" i="31"/>
  <c r="Q166" i="31"/>
  <c r="I166" i="31"/>
  <c r="O225" i="31"/>
  <c r="G225" i="31"/>
  <c r="M224" i="31"/>
  <c r="K73" i="31"/>
  <c r="Q72" i="31"/>
  <c r="I72" i="31"/>
  <c r="J1117" i="31"/>
  <c r="O1116" i="31"/>
  <c r="G1116" i="31"/>
  <c r="M153" i="31"/>
  <c r="K152" i="31"/>
  <c r="Q165" i="31"/>
  <c r="I165" i="31"/>
  <c r="O164" i="31"/>
  <c r="G164" i="31"/>
  <c r="M71" i="31"/>
  <c r="K70" i="31"/>
  <c r="F246" i="31"/>
  <c r="P141" i="31"/>
  <c r="G140" i="31"/>
  <c r="H1082" i="31"/>
  <c r="M307" i="31"/>
  <c r="J306" i="31"/>
  <c r="P203" i="31"/>
  <c r="H203" i="31"/>
  <c r="N202" i="31"/>
  <c r="F202" i="31"/>
  <c r="L257" i="31"/>
  <c r="J256" i="31"/>
  <c r="P255" i="31"/>
  <c r="H255" i="31"/>
  <c r="N254" i="31"/>
  <c r="F254" i="31"/>
  <c r="L145" i="31"/>
  <c r="J144" i="31"/>
  <c r="O13" i="31"/>
  <c r="G13" i="31"/>
  <c r="L12" i="31"/>
  <c r="J169" i="31"/>
  <c r="P168" i="31"/>
  <c r="H168" i="31"/>
  <c r="J1059" i="31"/>
  <c r="P1058" i="31"/>
  <c r="H1058" i="31"/>
  <c r="N337" i="31"/>
  <c r="F337" i="31"/>
  <c r="L336" i="31"/>
  <c r="J201" i="31"/>
  <c r="P200" i="31"/>
  <c r="H200" i="31"/>
  <c r="N171" i="31"/>
  <c r="F171" i="31"/>
  <c r="L170" i="31"/>
  <c r="J1137" i="31"/>
  <c r="P1136" i="31"/>
  <c r="H1136" i="31"/>
  <c r="N209" i="31"/>
  <c r="F209" i="31"/>
  <c r="L208" i="31"/>
  <c r="J167" i="31"/>
  <c r="P166" i="31"/>
  <c r="H166" i="31"/>
  <c r="N225" i="31"/>
  <c r="F225" i="31"/>
  <c r="L224" i="31"/>
  <c r="J73" i="31"/>
  <c r="P72" i="31"/>
  <c r="H72" i="31"/>
  <c r="Q1117" i="31"/>
  <c r="I1117" i="31"/>
  <c r="N1116" i="31"/>
  <c r="F1116" i="31"/>
  <c r="L153" i="31"/>
  <c r="J152" i="31"/>
  <c r="P165" i="31"/>
  <c r="H165" i="31"/>
  <c r="N164" i="31"/>
  <c r="F164" i="31"/>
  <c r="L71" i="31"/>
  <c r="J70" i="31"/>
  <c r="O1133" i="31"/>
  <c r="G1133" i="31"/>
  <c r="L177" i="31"/>
  <c r="L141" i="31"/>
  <c r="F140" i="31"/>
  <c r="Q1082" i="31"/>
  <c r="G1082" i="31"/>
  <c r="L307" i="31"/>
  <c r="Q306" i="31"/>
  <c r="I306" i="31"/>
  <c r="O203" i="31"/>
  <c r="G203" i="31"/>
  <c r="M202" i="31"/>
  <c r="K257" i="31"/>
  <c r="Q256" i="31"/>
  <c r="I256" i="31"/>
  <c r="O255" i="31"/>
  <c r="G255" i="31"/>
  <c r="M254" i="31"/>
  <c r="K145" i="31"/>
  <c r="Q144" i="31"/>
  <c r="I144" i="31"/>
  <c r="N13" i="31"/>
  <c r="F13" i="31"/>
  <c r="K12" i="31"/>
  <c r="Q169" i="31"/>
  <c r="I169" i="31"/>
  <c r="O168" i="31"/>
  <c r="G168" i="31"/>
  <c r="Q1059" i="31"/>
  <c r="I1059" i="31"/>
  <c r="O1058" i="31"/>
  <c r="G1058" i="31"/>
  <c r="M337" i="31"/>
  <c r="K336" i="31"/>
  <c r="Q201" i="31"/>
  <c r="I201" i="31"/>
  <c r="O200" i="31"/>
  <c r="G200" i="31"/>
  <c r="M171" i="31"/>
  <c r="K170" i="31"/>
  <c r="Q1137" i="31"/>
  <c r="I1137" i="31"/>
  <c r="O1136" i="31"/>
  <c r="G1136" i="31"/>
  <c r="M209" i="31"/>
  <c r="K208" i="31"/>
  <c r="Q167" i="31"/>
  <c r="I167" i="31"/>
  <c r="O166" i="31"/>
  <c r="G166" i="31"/>
  <c r="M225" i="31"/>
  <c r="K224" i="31"/>
  <c r="Q73" i="31"/>
  <c r="I73" i="31"/>
  <c r="O72" i="31"/>
  <c r="G72" i="31"/>
  <c r="P1117" i="31"/>
  <c r="H1117" i="31"/>
  <c r="M1116" i="31"/>
  <c r="K153" i="31"/>
  <c r="Q152" i="31"/>
  <c r="I152" i="31"/>
  <c r="O165" i="31"/>
  <c r="G165" i="31"/>
  <c r="M164" i="31"/>
  <c r="K71" i="31"/>
  <c r="Q70" i="31"/>
  <c r="I70" i="31"/>
  <c r="N1133" i="31"/>
  <c r="F1133" i="31"/>
  <c r="I141" i="31"/>
  <c r="P1083" i="31"/>
  <c r="P1082" i="31"/>
  <c r="F1082" i="31"/>
  <c r="K307" i="31"/>
  <c r="P306" i="31"/>
  <c r="H306" i="31"/>
  <c r="N203" i="31"/>
  <c r="F203" i="31"/>
  <c r="L202" i="31"/>
  <c r="J257" i="31"/>
  <c r="P256" i="31"/>
  <c r="H256" i="31"/>
  <c r="N255" i="31"/>
  <c r="F255" i="31"/>
  <c r="L254" i="31"/>
  <c r="J145" i="31"/>
  <c r="P144" i="31"/>
  <c r="H144" i="31"/>
  <c r="M13" i="31"/>
  <c r="J12" i="31"/>
  <c r="P169" i="31"/>
  <c r="H169" i="31"/>
  <c r="N168" i="31"/>
  <c r="F168" i="31"/>
  <c r="P1059" i="31"/>
  <c r="H1059" i="31"/>
  <c r="N1058" i="31"/>
  <c r="F1058" i="31"/>
  <c r="L337" i="31"/>
  <c r="J336" i="31"/>
  <c r="P201" i="31"/>
  <c r="H201" i="31"/>
  <c r="N200" i="31"/>
  <c r="F200" i="31"/>
  <c r="L171" i="31"/>
  <c r="J170" i="31"/>
  <c r="P1137" i="31"/>
  <c r="H1137" i="31"/>
  <c r="N1136" i="31"/>
  <c r="F1136" i="31"/>
  <c r="L209" i="31"/>
  <c r="J208" i="31"/>
  <c r="P167" i="31"/>
  <c r="H167" i="31"/>
  <c r="N166" i="31"/>
  <c r="F166" i="31"/>
  <c r="L225" i="31"/>
  <c r="J224" i="31"/>
  <c r="P73" i="31"/>
  <c r="H73" i="31"/>
  <c r="N72" i="31"/>
  <c r="F72" i="31"/>
  <c r="O1117" i="31"/>
  <c r="G1117" i="31"/>
  <c r="L1116" i="31"/>
  <c r="J153" i="31"/>
  <c r="P152" i="31"/>
  <c r="H152" i="31"/>
  <c r="N165" i="31"/>
  <c r="F165" i="31"/>
  <c r="L164" i="31"/>
  <c r="J71" i="31"/>
  <c r="P70" i="31"/>
  <c r="H70" i="31"/>
  <c r="M1133" i="31"/>
  <c r="J1132" i="31"/>
  <c r="O289" i="31"/>
  <c r="G289" i="31"/>
  <c r="L288" i="31"/>
  <c r="Q1125" i="31"/>
  <c r="J176" i="31"/>
  <c r="H141" i="31"/>
  <c r="M1083" i="31"/>
  <c r="O1082" i="31"/>
  <c r="I307" i="31"/>
  <c r="O306" i="31"/>
  <c r="G306" i="31"/>
  <c r="M203" i="31"/>
  <c r="K202" i="31"/>
  <c r="Q257" i="31"/>
  <c r="I257" i="31"/>
  <c r="O256" i="31"/>
  <c r="G256" i="31"/>
  <c r="M255" i="31"/>
  <c r="K254" i="31"/>
  <c r="Q145" i="31"/>
  <c r="I145" i="31"/>
  <c r="O144" i="31"/>
  <c r="G144" i="31"/>
  <c r="L13" i="31"/>
  <c r="Q12" i="31"/>
  <c r="I12" i="31"/>
  <c r="O169" i="31"/>
  <c r="G169" i="31"/>
  <c r="M168" i="31"/>
  <c r="O1059" i="31"/>
  <c r="G1059" i="31"/>
  <c r="M1058" i="31"/>
  <c r="K337" i="31"/>
  <c r="Q336" i="31"/>
  <c r="I336" i="31"/>
  <c r="O201" i="31"/>
  <c r="G201" i="31"/>
  <c r="M200" i="31"/>
  <c r="K171" i="31"/>
  <c r="Q170" i="31"/>
  <c r="I170" i="31"/>
  <c r="O1137" i="31"/>
  <c r="G1137" i="31"/>
  <c r="M1136" i="31"/>
  <c r="K209" i="31"/>
  <c r="Q208" i="31"/>
  <c r="I208" i="31"/>
  <c r="O167" i="31"/>
  <c r="G167" i="31"/>
  <c r="M166" i="31"/>
  <c r="K225" i="31"/>
  <c r="Q224" i="31"/>
  <c r="I224" i="31"/>
  <c r="O73" i="31"/>
  <c r="G73" i="31"/>
  <c r="M72" i="31"/>
  <c r="N1117" i="31"/>
  <c r="F1117" i="31"/>
  <c r="K1116" i="31"/>
  <c r="Q153" i="31"/>
  <c r="I153" i="31"/>
  <c r="O152" i="31"/>
  <c r="G152" i="31"/>
  <c r="M165" i="31"/>
  <c r="K164" i="31"/>
  <c r="Q71" i="31"/>
  <c r="I71" i="31"/>
  <c r="P1133" i="31"/>
  <c r="M1132" i="31"/>
  <c r="Q289" i="31"/>
  <c r="H289" i="31"/>
  <c r="K288" i="31"/>
  <c r="O1125" i="31"/>
  <c r="G1125" i="31"/>
  <c r="L1124" i="31"/>
  <c r="J163" i="31"/>
  <c r="P162" i="31"/>
  <c r="H162" i="31"/>
  <c r="N181" i="31"/>
  <c r="F181" i="31"/>
  <c r="L180" i="31"/>
  <c r="J157" i="31"/>
  <c r="P156" i="31"/>
  <c r="H156" i="31"/>
  <c r="N155" i="31"/>
  <c r="F155" i="31"/>
  <c r="L154" i="31"/>
  <c r="J65" i="31"/>
  <c r="P64" i="31"/>
  <c r="H64" i="31"/>
  <c r="N179" i="31"/>
  <c r="F179" i="31"/>
  <c r="L178" i="31"/>
  <c r="J323" i="31"/>
  <c r="P322" i="31"/>
  <c r="H322" i="31"/>
  <c r="N277" i="31"/>
  <c r="F277" i="31"/>
  <c r="L276" i="31"/>
  <c r="J263" i="31"/>
  <c r="P262" i="31"/>
  <c r="H262" i="31"/>
  <c r="J139" i="31"/>
  <c r="P138" i="31"/>
  <c r="H138" i="31"/>
  <c r="N1065" i="31"/>
  <c r="F1065" i="31"/>
  <c r="L1064" i="31"/>
  <c r="J1105" i="31"/>
  <c r="P1104" i="31"/>
  <c r="H1104" i="31"/>
  <c r="N285" i="31"/>
  <c r="F285" i="31"/>
  <c r="L284" i="31"/>
  <c r="J57" i="31"/>
  <c r="P56" i="31"/>
  <c r="H56" i="31"/>
  <c r="N1091" i="31"/>
  <c r="F1091" i="31"/>
  <c r="L1090" i="31"/>
  <c r="N69" i="31"/>
  <c r="F69" i="31"/>
  <c r="L68" i="31"/>
  <c r="J229" i="31"/>
  <c r="P228" i="31"/>
  <c r="H228" i="31"/>
  <c r="N283" i="31"/>
  <c r="G71" i="31"/>
  <c r="L1133" i="31"/>
  <c r="L1132" i="31"/>
  <c r="P289" i="31"/>
  <c r="F289" i="31"/>
  <c r="J288" i="31"/>
  <c r="N1125" i="31"/>
  <c r="F1125" i="31"/>
  <c r="K1124" i="31"/>
  <c r="Q163" i="31"/>
  <c r="I163" i="31"/>
  <c r="O162" i="31"/>
  <c r="G162" i="31"/>
  <c r="M181" i="31"/>
  <c r="K180" i="31"/>
  <c r="Q157" i="31"/>
  <c r="I157" i="31"/>
  <c r="O156" i="31"/>
  <c r="G156" i="31"/>
  <c r="M155" i="31"/>
  <c r="K154" i="31"/>
  <c r="Q65" i="31"/>
  <c r="I65" i="31"/>
  <c r="O64" i="31"/>
  <c r="G64" i="31"/>
  <c r="M179" i="31"/>
  <c r="K178" i="31"/>
  <c r="Q323" i="31"/>
  <c r="I323" i="31"/>
  <c r="O322" i="31"/>
  <c r="G322" i="31"/>
  <c r="M277" i="31"/>
  <c r="K276" i="31"/>
  <c r="Q263" i="31"/>
  <c r="I263" i="31"/>
  <c r="O262" i="31"/>
  <c r="G262" i="31"/>
  <c r="Q139" i="31"/>
  <c r="I139" i="31"/>
  <c r="O138" i="31"/>
  <c r="G138" i="31"/>
  <c r="M1065" i="31"/>
  <c r="K1064" i="31"/>
  <c r="Q1105" i="31"/>
  <c r="I1105" i="31"/>
  <c r="O1104" i="31"/>
  <c r="G1104" i="31"/>
  <c r="M285" i="31"/>
  <c r="K284" i="31"/>
  <c r="Q57" i="31"/>
  <c r="I57" i="31"/>
  <c r="O56" i="31"/>
  <c r="G56" i="31"/>
  <c r="M1091" i="31"/>
  <c r="K1090" i="31"/>
  <c r="M69" i="31"/>
  <c r="K68" i="31"/>
  <c r="Q229" i="31"/>
  <c r="I229" i="31"/>
  <c r="O228" i="31"/>
  <c r="G228" i="31"/>
  <c r="F71" i="31"/>
  <c r="J1133" i="31"/>
  <c r="K1132" i="31"/>
  <c r="N289" i="31"/>
  <c r="I288" i="31"/>
  <c r="M1125" i="31"/>
  <c r="J1124" i="31"/>
  <c r="P163" i="31"/>
  <c r="H163" i="31"/>
  <c r="N162" i="31"/>
  <c r="F162" i="31"/>
  <c r="L181" i="31"/>
  <c r="J180" i="31"/>
  <c r="P157" i="31"/>
  <c r="H157" i="31"/>
  <c r="N156" i="31"/>
  <c r="F156" i="31"/>
  <c r="L155" i="31"/>
  <c r="J154" i="31"/>
  <c r="P65" i="31"/>
  <c r="H65" i="31"/>
  <c r="N64" i="31"/>
  <c r="F64" i="31"/>
  <c r="L179" i="31"/>
  <c r="J178" i="31"/>
  <c r="P323" i="31"/>
  <c r="H323" i="31"/>
  <c r="N322" i="31"/>
  <c r="F322" i="31"/>
  <c r="L277" i="31"/>
  <c r="J276" i="31"/>
  <c r="P263" i="31"/>
  <c r="H263" i="31"/>
  <c r="N262" i="31"/>
  <c r="F262" i="31"/>
  <c r="P139" i="31"/>
  <c r="H139" i="31"/>
  <c r="N138" i="31"/>
  <c r="F138" i="31"/>
  <c r="L1065" i="31"/>
  <c r="J1064" i="31"/>
  <c r="P1105" i="31"/>
  <c r="H1105" i="31"/>
  <c r="N1104" i="31"/>
  <c r="F1104" i="31"/>
  <c r="L285" i="31"/>
  <c r="J284" i="31"/>
  <c r="P57" i="31"/>
  <c r="H57" i="31"/>
  <c r="N56" i="31"/>
  <c r="F56" i="31"/>
  <c r="L1091" i="31"/>
  <c r="J1090" i="31"/>
  <c r="L69" i="31"/>
  <c r="J68" i="31"/>
  <c r="P229" i="31"/>
  <c r="H229" i="31"/>
  <c r="O70" i="31"/>
  <c r="I1133" i="31"/>
  <c r="I1132" i="31"/>
  <c r="M289" i="31"/>
  <c r="Q288" i="31"/>
  <c r="H288" i="31"/>
  <c r="L1125" i="31"/>
  <c r="Q1124" i="31"/>
  <c r="I1124" i="31"/>
  <c r="O163" i="31"/>
  <c r="G163" i="31"/>
  <c r="M162" i="31"/>
  <c r="K181" i="31"/>
  <c r="Q180" i="31"/>
  <c r="I180" i="31"/>
  <c r="O157" i="31"/>
  <c r="G157" i="31"/>
  <c r="M156" i="31"/>
  <c r="K155" i="31"/>
  <c r="Q154" i="31"/>
  <c r="I154" i="31"/>
  <c r="O65" i="31"/>
  <c r="G65" i="31"/>
  <c r="M64" i="31"/>
  <c r="K179" i="31"/>
  <c r="Q178" i="31"/>
  <c r="I178" i="31"/>
  <c r="O323" i="31"/>
  <c r="G323" i="31"/>
  <c r="M322" i="31"/>
  <c r="K277" i="31"/>
  <c r="Q276" i="31"/>
  <c r="I276" i="31"/>
  <c r="O263" i="31"/>
  <c r="G263" i="31"/>
  <c r="M262" i="31"/>
  <c r="O139" i="31"/>
  <c r="G139" i="31"/>
  <c r="M138" i="31"/>
  <c r="K1065" i="31"/>
  <c r="Q1064" i="31"/>
  <c r="I1064" i="31"/>
  <c r="O1105" i="31"/>
  <c r="G1105" i="31"/>
  <c r="M1104" i="31"/>
  <c r="K285" i="31"/>
  <c r="Q284" i="31"/>
  <c r="I284" i="31"/>
  <c r="O57" i="31"/>
  <c r="G57" i="31"/>
  <c r="M56" i="31"/>
  <c r="K1091" i="31"/>
  <c r="Q1090" i="31"/>
  <c r="I1090" i="31"/>
  <c r="K69" i="31"/>
  <c r="Q68" i="31"/>
  <c r="I68" i="31"/>
  <c r="O229" i="31"/>
  <c r="M70" i="31"/>
  <c r="H1133" i="31"/>
  <c r="H1132" i="31"/>
  <c r="L289" i="31"/>
  <c r="P288" i="31"/>
  <c r="G288" i="31"/>
  <c r="K1125" i="31"/>
  <c r="P1124" i="31"/>
  <c r="H1124" i="31"/>
  <c r="N163" i="31"/>
  <c r="F163" i="31"/>
  <c r="L162" i="31"/>
  <c r="J181" i="31"/>
  <c r="P180" i="31"/>
  <c r="H180" i="31"/>
  <c r="N157" i="31"/>
  <c r="F157" i="31"/>
  <c r="L156" i="31"/>
  <c r="J155" i="31"/>
  <c r="P154" i="31"/>
  <c r="H154" i="31"/>
  <c r="N65" i="31"/>
  <c r="F65" i="31"/>
  <c r="L64" i="31"/>
  <c r="J179" i="31"/>
  <c r="P178" i="31"/>
  <c r="H178" i="31"/>
  <c r="N323" i="31"/>
  <c r="F323" i="31"/>
  <c r="L322" i="31"/>
  <c r="J277" i="31"/>
  <c r="P276" i="31"/>
  <c r="H276" i="31"/>
  <c r="N263" i="31"/>
  <c r="F263" i="31"/>
  <c r="L262" i="31"/>
  <c r="N139" i="31"/>
  <c r="F139" i="31"/>
  <c r="L138" i="31"/>
  <c r="J1065" i="31"/>
  <c r="P1064" i="31"/>
  <c r="H1064" i="31"/>
  <c r="N1105" i="31"/>
  <c r="F1105" i="31"/>
  <c r="L1104" i="31"/>
  <c r="J285" i="31"/>
  <c r="P284" i="31"/>
  <c r="H284" i="31"/>
  <c r="N57" i="31"/>
  <c r="F57" i="31"/>
  <c r="L56" i="31"/>
  <c r="J1091" i="31"/>
  <c r="P1090" i="31"/>
  <c r="H1090" i="31"/>
  <c r="J69" i="31"/>
  <c r="P68" i="31"/>
  <c r="H68" i="31"/>
  <c r="N229" i="31"/>
  <c r="F229" i="31"/>
  <c r="L228" i="31"/>
  <c r="J283" i="31"/>
  <c r="L70" i="31"/>
  <c r="Q1132" i="31"/>
  <c r="G1132" i="31"/>
  <c r="K289" i="31"/>
  <c r="O288" i="31"/>
  <c r="F288" i="31"/>
  <c r="J1125" i="31"/>
  <c r="O1124" i="31"/>
  <c r="G1124" i="31"/>
  <c r="M163" i="31"/>
  <c r="K162" i="31"/>
  <c r="Q181" i="31"/>
  <c r="I181" i="31"/>
  <c r="O180" i="31"/>
  <c r="G180" i="31"/>
  <c r="M157" i="31"/>
  <c r="K156" i="31"/>
  <c r="Q155" i="31"/>
  <c r="I155" i="31"/>
  <c r="O154" i="31"/>
  <c r="G154" i="31"/>
  <c r="M65" i="31"/>
  <c r="K64" i="31"/>
  <c r="Q179" i="31"/>
  <c r="I179" i="31"/>
  <c r="O178" i="31"/>
  <c r="G178" i="31"/>
  <c r="M323" i="31"/>
  <c r="K322" i="31"/>
  <c r="Q277" i="31"/>
  <c r="I277" i="31"/>
  <c r="O276" i="31"/>
  <c r="G276" i="31"/>
  <c r="M263" i="31"/>
  <c r="K262" i="31"/>
  <c r="M139" i="31"/>
  <c r="K138" i="31"/>
  <c r="Q1065" i="31"/>
  <c r="I1065" i="31"/>
  <c r="O1064" i="31"/>
  <c r="G1064" i="31"/>
  <c r="M1105" i="31"/>
  <c r="K1104" i="31"/>
  <c r="Q285" i="31"/>
  <c r="I285" i="31"/>
  <c r="O284" i="31"/>
  <c r="G284" i="31"/>
  <c r="M57" i="31"/>
  <c r="K56" i="31"/>
  <c r="Q1091" i="31"/>
  <c r="I1091" i="31"/>
  <c r="O1090" i="31"/>
  <c r="G1090" i="31"/>
  <c r="Q69" i="31"/>
  <c r="I69" i="31"/>
  <c r="O68" i="31"/>
  <c r="G68" i="31"/>
  <c r="M229" i="31"/>
  <c r="K228" i="31"/>
  <c r="Q283" i="31"/>
  <c r="I283" i="31"/>
  <c r="O282" i="31"/>
  <c r="G282" i="31"/>
  <c r="M233" i="31"/>
  <c r="G70" i="31"/>
  <c r="O1132" i="31"/>
  <c r="F1132" i="31"/>
  <c r="J289" i="31"/>
  <c r="N288" i="31"/>
  <c r="I1125" i="31"/>
  <c r="N1124" i="31"/>
  <c r="F1124" i="31"/>
  <c r="L163" i="31"/>
  <c r="J162" i="31"/>
  <c r="P181" i="31"/>
  <c r="H181" i="31"/>
  <c r="N180" i="31"/>
  <c r="F180" i="31"/>
  <c r="L157" i="31"/>
  <c r="J156" i="31"/>
  <c r="P155" i="31"/>
  <c r="H155" i="31"/>
  <c r="N154" i="31"/>
  <c r="F154" i="31"/>
  <c r="L65" i="31"/>
  <c r="J64" i="31"/>
  <c r="P179" i="31"/>
  <c r="H179" i="31"/>
  <c r="N178" i="31"/>
  <c r="F178" i="31"/>
  <c r="L323" i="31"/>
  <c r="J322" i="31"/>
  <c r="P277" i="31"/>
  <c r="H277" i="31"/>
  <c r="N276" i="31"/>
  <c r="F276" i="31"/>
  <c r="L263" i="31"/>
  <c r="J262" i="31"/>
  <c r="L139" i="31"/>
  <c r="J138" i="31"/>
  <c r="P1065" i="31"/>
  <c r="H1065" i="31"/>
  <c r="N1064" i="31"/>
  <c r="F1064" i="31"/>
  <c r="L1105" i="31"/>
  <c r="J1104" i="31"/>
  <c r="P285" i="31"/>
  <c r="H285" i="31"/>
  <c r="N284" i="31"/>
  <c r="F284" i="31"/>
  <c r="L57" i="31"/>
  <c r="J56" i="31"/>
  <c r="P1091" i="31"/>
  <c r="H1091" i="31"/>
  <c r="N1090" i="31"/>
  <c r="F1090" i="31"/>
  <c r="P69" i="31"/>
  <c r="H69" i="31"/>
  <c r="N68" i="31"/>
  <c r="F68" i="31"/>
  <c r="L229" i="31"/>
  <c r="J228" i="31"/>
  <c r="P283" i="31"/>
  <c r="H283" i="31"/>
  <c r="N282" i="31"/>
  <c r="F282" i="31"/>
  <c r="H164" i="31"/>
  <c r="N71" i="31"/>
  <c r="Q1133" i="31"/>
  <c r="N1132" i="31"/>
  <c r="I289" i="31"/>
  <c r="M288" i="31"/>
  <c r="P1125" i="31"/>
  <c r="H1125" i="31"/>
  <c r="M1124" i="31"/>
  <c r="K163" i="31"/>
  <c r="Q162" i="31"/>
  <c r="I162" i="31"/>
  <c r="O181" i="31"/>
  <c r="G181" i="31"/>
  <c r="M180" i="31"/>
  <c r="K157" i="31"/>
  <c r="Q156" i="31"/>
  <c r="I156" i="31"/>
  <c r="O155" i="31"/>
  <c r="G155" i="31"/>
  <c r="M154" i="31"/>
  <c r="K65" i="31"/>
  <c r="Q64" i="31"/>
  <c r="I64" i="31"/>
  <c r="O179" i="31"/>
  <c r="G179" i="31"/>
  <c r="M178" i="31"/>
  <c r="K323" i="31"/>
  <c r="Q322" i="31"/>
  <c r="I322" i="31"/>
  <c r="O277" i="31"/>
  <c r="G277" i="31"/>
  <c r="M276" i="31"/>
  <c r="K263" i="31"/>
  <c r="Q262" i="31"/>
  <c r="I262" i="31"/>
  <c r="K139" i="31"/>
  <c r="Q138" i="31"/>
  <c r="I138" i="31"/>
  <c r="O1065" i="31"/>
  <c r="G1065" i="31"/>
  <c r="M1064" i="31"/>
  <c r="K1105" i="31"/>
  <c r="Q1104" i="31"/>
  <c r="I1104" i="31"/>
  <c r="O285" i="31"/>
  <c r="G285" i="31"/>
  <c r="M284" i="31"/>
  <c r="K57" i="31"/>
  <c r="Q56" i="31"/>
  <c r="I56" i="31"/>
  <c r="O1091" i="31"/>
  <c r="G1091" i="31"/>
  <c r="M1090" i="31"/>
  <c r="O69" i="31"/>
  <c r="G69" i="31"/>
  <c r="M68" i="31"/>
  <c r="K229" i="31"/>
  <c r="Q228" i="31"/>
  <c r="I228" i="31"/>
  <c r="O283" i="31"/>
  <c r="G283" i="31"/>
  <c r="M282" i="31"/>
  <c r="K233" i="31"/>
  <c r="Q232" i="31"/>
  <c r="I232" i="31"/>
  <c r="O287" i="31"/>
  <c r="L283" i="31"/>
  <c r="K282" i="31"/>
  <c r="N233" i="31"/>
  <c r="H232" i="31"/>
  <c r="M287" i="31"/>
  <c r="K286" i="31"/>
  <c r="Q241" i="31"/>
  <c r="I241" i="31"/>
  <c r="O240" i="31"/>
  <c r="G240" i="31"/>
  <c r="M91" i="31"/>
  <c r="K90" i="31"/>
  <c r="Q1097" i="31"/>
  <c r="I1097" i="31"/>
  <c r="O1096" i="31"/>
  <c r="G1096" i="31"/>
  <c r="M1099" i="31"/>
  <c r="K1098" i="31"/>
  <c r="Q151" i="31"/>
  <c r="I151" i="31"/>
  <c r="O150" i="31"/>
  <c r="G150" i="31"/>
  <c r="M205" i="31"/>
  <c r="K204" i="31"/>
  <c r="Q195" i="31"/>
  <c r="I195" i="31"/>
  <c r="O194" i="31"/>
  <c r="G194" i="31"/>
  <c r="M197" i="31"/>
  <c r="K196" i="31"/>
  <c r="Q339" i="31"/>
  <c r="I339" i="31"/>
  <c r="O338" i="31"/>
  <c r="G338" i="31"/>
  <c r="M55" i="31"/>
  <c r="K54" i="31"/>
  <c r="Q345" i="31"/>
  <c r="I345" i="31"/>
  <c r="O344" i="31"/>
  <c r="G344" i="31"/>
  <c r="L357" i="31"/>
  <c r="Q356" i="31"/>
  <c r="I356" i="31"/>
  <c r="O333" i="31"/>
  <c r="G333" i="31"/>
  <c r="M332" i="31"/>
  <c r="K271" i="31"/>
  <c r="Q270" i="31"/>
  <c r="I270" i="31"/>
  <c r="O291" i="31"/>
  <c r="G291" i="31"/>
  <c r="M290" i="31"/>
  <c r="J11" i="31"/>
  <c r="O10" i="31"/>
  <c r="G10" i="31"/>
  <c r="M53" i="31"/>
  <c r="K52" i="31"/>
  <c r="M235" i="31"/>
  <c r="K234" i="31"/>
  <c r="Q51" i="31"/>
  <c r="I51" i="31"/>
  <c r="K283" i="31"/>
  <c r="J282" i="31"/>
  <c r="L233" i="31"/>
  <c r="P232" i="31"/>
  <c r="G232" i="31"/>
  <c r="L287" i="31"/>
  <c r="J286" i="31"/>
  <c r="P241" i="31"/>
  <c r="H241" i="31"/>
  <c r="N240" i="31"/>
  <c r="F240" i="31"/>
  <c r="L91" i="31"/>
  <c r="J90" i="31"/>
  <c r="P1097" i="31"/>
  <c r="H1097" i="31"/>
  <c r="N1096" i="31"/>
  <c r="F1096" i="31"/>
  <c r="L1099" i="31"/>
  <c r="J1098" i="31"/>
  <c r="P151" i="31"/>
  <c r="H151" i="31"/>
  <c r="N150" i="31"/>
  <c r="F150" i="31"/>
  <c r="L205" i="31"/>
  <c r="J204" i="31"/>
  <c r="P195" i="31"/>
  <c r="H195" i="31"/>
  <c r="N194" i="31"/>
  <c r="F194" i="31"/>
  <c r="L197" i="31"/>
  <c r="J196" i="31"/>
  <c r="P339" i="31"/>
  <c r="H339" i="31"/>
  <c r="N338" i="31"/>
  <c r="F338" i="31"/>
  <c r="L55" i="31"/>
  <c r="J54" i="31"/>
  <c r="P345" i="31"/>
  <c r="H345" i="31"/>
  <c r="N344" i="31"/>
  <c r="F344" i="31"/>
  <c r="K357" i="31"/>
  <c r="P356" i="31"/>
  <c r="H356" i="31"/>
  <c r="N333" i="31"/>
  <c r="F333" i="31"/>
  <c r="L332" i="31"/>
  <c r="J271" i="31"/>
  <c r="P270" i="31"/>
  <c r="H270" i="31"/>
  <c r="N291" i="31"/>
  <c r="F291" i="31"/>
  <c r="L290" i="31"/>
  <c r="Q11" i="31"/>
  <c r="I11" i="31"/>
  <c r="N10" i="31"/>
  <c r="F10" i="31"/>
  <c r="L53" i="31"/>
  <c r="J52" i="31"/>
  <c r="G229" i="31"/>
  <c r="F283" i="31"/>
  <c r="I282" i="31"/>
  <c r="J233" i="31"/>
  <c r="O232" i="31"/>
  <c r="F232" i="31"/>
  <c r="K287" i="31"/>
  <c r="Q286" i="31"/>
  <c r="I286" i="31"/>
  <c r="O241" i="31"/>
  <c r="G241" i="31"/>
  <c r="M240" i="31"/>
  <c r="K91" i="31"/>
  <c r="Q90" i="31"/>
  <c r="I90" i="31"/>
  <c r="O1097" i="31"/>
  <c r="G1097" i="31"/>
  <c r="M1096" i="31"/>
  <c r="K1099" i="31"/>
  <c r="Q1098" i="31"/>
  <c r="I1098" i="31"/>
  <c r="O151" i="31"/>
  <c r="G151" i="31"/>
  <c r="M150" i="31"/>
  <c r="K205" i="31"/>
  <c r="Q204" i="31"/>
  <c r="I204" i="31"/>
  <c r="O195" i="31"/>
  <c r="G195" i="31"/>
  <c r="M194" i="31"/>
  <c r="K197" i="31"/>
  <c r="Q196" i="31"/>
  <c r="I196" i="31"/>
  <c r="O339" i="31"/>
  <c r="G339" i="31"/>
  <c r="M338" i="31"/>
  <c r="K55" i="31"/>
  <c r="Q54" i="31"/>
  <c r="I54" i="31"/>
  <c r="O345" i="31"/>
  <c r="G345" i="31"/>
  <c r="M344" i="31"/>
  <c r="J357" i="31"/>
  <c r="O356" i="31"/>
  <c r="G356" i="31"/>
  <c r="M333" i="31"/>
  <c r="K332" i="31"/>
  <c r="Q271" i="31"/>
  <c r="I271" i="31"/>
  <c r="O270" i="31"/>
  <c r="G270" i="31"/>
  <c r="M291" i="31"/>
  <c r="K290" i="31"/>
  <c r="P11" i="31"/>
  <c r="H11" i="31"/>
  <c r="M10" i="31"/>
  <c r="K53" i="31"/>
  <c r="Q52" i="31"/>
  <c r="I52" i="31"/>
  <c r="N228" i="31"/>
  <c r="H282" i="31"/>
  <c r="I233" i="31"/>
  <c r="N232" i="31"/>
  <c r="J287" i="31"/>
  <c r="P286" i="31"/>
  <c r="H286" i="31"/>
  <c r="N241" i="31"/>
  <c r="F241" i="31"/>
  <c r="L240" i="31"/>
  <c r="J91" i="31"/>
  <c r="P90" i="31"/>
  <c r="H90" i="31"/>
  <c r="N1097" i="31"/>
  <c r="F1097" i="31"/>
  <c r="L1096" i="31"/>
  <c r="J1099" i="31"/>
  <c r="P1098" i="31"/>
  <c r="H1098" i="31"/>
  <c r="N151" i="31"/>
  <c r="F151" i="31"/>
  <c r="L150" i="31"/>
  <c r="J205" i="31"/>
  <c r="P204" i="31"/>
  <c r="H204" i="31"/>
  <c r="N195" i="31"/>
  <c r="F195" i="31"/>
  <c r="L194" i="31"/>
  <c r="J197" i="31"/>
  <c r="P196" i="31"/>
  <c r="H196" i="31"/>
  <c r="N339" i="31"/>
  <c r="F339" i="31"/>
  <c r="L338" i="31"/>
  <c r="J55" i="31"/>
  <c r="P54" i="31"/>
  <c r="H54" i="31"/>
  <c r="N345" i="31"/>
  <c r="F345" i="31"/>
  <c r="L344" i="31"/>
  <c r="Q357" i="31"/>
  <c r="I357" i="31"/>
  <c r="N356" i="31"/>
  <c r="F356" i="31"/>
  <c r="L333" i="31"/>
  <c r="J332" i="31"/>
  <c r="P271" i="31"/>
  <c r="H271" i="31"/>
  <c r="N270" i="31"/>
  <c r="F270" i="31"/>
  <c r="L291" i="31"/>
  <c r="J290" i="31"/>
  <c r="O11" i="31"/>
  <c r="G11" i="31"/>
  <c r="L10" i="31"/>
  <c r="J53" i="31"/>
  <c r="P52" i="31"/>
  <c r="H52" i="31"/>
  <c r="M228" i="31"/>
  <c r="H233" i="31"/>
  <c r="M232" i="31"/>
  <c r="I287" i="31"/>
  <c r="O286" i="31"/>
  <c r="G286" i="31"/>
  <c r="M241" i="31"/>
  <c r="K240" i="31"/>
  <c r="Q91" i="31"/>
  <c r="I91" i="31"/>
  <c r="O90" i="31"/>
  <c r="G90" i="31"/>
  <c r="M1097" i="31"/>
  <c r="K1096" i="31"/>
  <c r="Q1099" i="31"/>
  <c r="I1099" i="31"/>
  <c r="O1098" i="31"/>
  <c r="G1098" i="31"/>
  <c r="M151" i="31"/>
  <c r="K150" i="31"/>
  <c r="Q205" i="31"/>
  <c r="I205" i="31"/>
  <c r="O204" i="31"/>
  <c r="G204" i="31"/>
  <c r="M195" i="31"/>
  <c r="K194" i="31"/>
  <c r="Q197" i="31"/>
  <c r="I197" i="31"/>
  <c r="O196" i="31"/>
  <c r="G196" i="31"/>
  <c r="M339" i="31"/>
  <c r="K338" i="31"/>
  <c r="Q55" i="31"/>
  <c r="I55" i="31"/>
  <c r="O54" i="31"/>
  <c r="G54" i="31"/>
  <c r="M345" i="31"/>
  <c r="K344" i="31"/>
  <c r="P357" i="31"/>
  <c r="H357" i="31"/>
  <c r="M356" i="31"/>
  <c r="K333" i="31"/>
  <c r="Q332" i="31"/>
  <c r="I332" i="31"/>
  <c r="O271" i="31"/>
  <c r="G271" i="31"/>
  <c r="M270" i="31"/>
  <c r="K291" i="31"/>
  <c r="Q290" i="31"/>
  <c r="I290" i="31"/>
  <c r="N11" i="31"/>
  <c r="F11" i="31"/>
  <c r="K10" i="31"/>
  <c r="Q53" i="31"/>
  <c r="I53" i="31"/>
  <c r="O52" i="31"/>
  <c r="G52" i="31"/>
  <c r="Q235" i="31"/>
  <c r="I235" i="31"/>
  <c r="O234" i="31"/>
  <c r="G234" i="31"/>
  <c r="M51" i="31"/>
  <c r="F228" i="31"/>
  <c r="Q282" i="31"/>
  <c r="Q233" i="31"/>
  <c r="G233" i="31"/>
  <c r="L232" i="31"/>
  <c r="Q287" i="31"/>
  <c r="H287" i="31"/>
  <c r="N286" i="31"/>
  <c r="F286" i="31"/>
  <c r="L241" i="31"/>
  <c r="J240" i="31"/>
  <c r="P91" i="31"/>
  <c r="H91" i="31"/>
  <c r="N90" i="31"/>
  <c r="F90" i="31"/>
  <c r="L1097" i="31"/>
  <c r="J1096" i="31"/>
  <c r="P1099" i="31"/>
  <c r="H1099" i="31"/>
  <c r="N1098" i="31"/>
  <c r="F1098" i="31"/>
  <c r="L151" i="31"/>
  <c r="J150" i="31"/>
  <c r="P205" i="31"/>
  <c r="H205" i="31"/>
  <c r="N204" i="31"/>
  <c r="F204" i="31"/>
  <c r="L195" i="31"/>
  <c r="J194" i="31"/>
  <c r="P197" i="31"/>
  <c r="H197" i="31"/>
  <c r="N196" i="31"/>
  <c r="F196" i="31"/>
  <c r="L339" i="31"/>
  <c r="J338" i="31"/>
  <c r="P55" i="31"/>
  <c r="H55" i="31"/>
  <c r="N54" i="31"/>
  <c r="F54" i="31"/>
  <c r="L345" i="31"/>
  <c r="J344" i="31"/>
  <c r="O357" i="31"/>
  <c r="G357" i="31"/>
  <c r="L356" i="31"/>
  <c r="J333" i="31"/>
  <c r="P332" i="31"/>
  <c r="H332" i="31"/>
  <c r="N271" i="31"/>
  <c r="F271" i="31"/>
  <c r="L270" i="31"/>
  <c r="J291" i="31"/>
  <c r="P290" i="31"/>
  <c r="H290" i="31"/>
  <c r="M11" i="31"/>
  <c r="J10" i="31"/>
  <c r="P53" i="31"/>
  <c r="H53" i="31"/>
  <c r="N52" i="31"/>
  <c r="F52" i="31"/>
  <c r="P235" i="31"/>
  <c r="H235" i="31"/>
  <c r="N234" i="31"/>
  <c r="P282" i="31"/>
  <c r="P233" i="31"/>
  <c r="F233" i="31"/>
  <c r="K232" i="31"/>
  <c r="P287" i="31"/>
  <c r="G287" i="31"/>
  <c r="M286" i="31"/>
  <c r="K241" i="31"/>
  <c r="Q240" i="31"/>
  <c r="I240" i="31"/>
  <c r="O91" i="31"/>
  <c r="G91" i="31"/>
  <c r="M90" i="31"/>
  <c r="K1097" i="31"/>
  <c r="Q1096" i="31"/>
  <c r="I1096" i="31"/>
  <c r="O1099" i="31"/>
  <c r="G1099" i="31"/>
  <c r="M1098" i="31"/>
  <c r="K151" i="31"/>
  <c r="Q150" i="31"/>
  <c r="I150" i="31"/>
  <c r="O205" i="31"/>
  <c r="G205" i="31"/>
  <c r="M204" i="31"/>
  <c r="K195" i="31"/>
  <c r="Q194" i="31"/>
  <c r="I194" i="31"/>
  <c r="O197" i="31"/>
  <c r="G197" i="31"/>
  <c r="M196" i="31"/>
  <c r="K339" i="31"/>
  <c r="Q338" i="31"/>
  <c r="I338" i="31"/>
  <c r="O55" i="31"/>
  <c r="G55" i="31"/>
  <c r="M54" i="31"/>
  <c r="K345" i="31"/>
  <c r="Q344" i="31"/>
  <c r="I344" i="31"/>
  <c r="N357" i="31"/>
  <c r="F357" i="31"/>
  <c r="K356" i="31"/>
  <c r="Q333" i="31"/>
  <c r="I333" i="31"/>
  <c r="O332" i="31"/>
  <c r="G332" i="31"/>
  <c r="M271" i="31"/>
  <c r="K270" i="31"/>
  <c r="Q291" i="31"/>
  <c r="I291" i="31"/>
  <c r="O290" i="31"/>
  <c r="G290" i="31"/>
  <c r="L11" i="31"/>
  <c r="Q10" i="31"/>
  <c r="I10" i="31"/>
  <c r="O53" i="31"/>
  <c r="G53" i="31"/>
  <c r="M52" i="31"/>
  <c r="O235" i="31"/>
  <c r="G235" i="31"/>
  <c r="M283" i="31"/>
  <c r="L282" i="31"/>
  <c r="O233" i="31"/>
  <c r="J232" i="31"/>
  <c r="N287" i="31"/>
  <c r="F287" i="31"/>
  <c r="L286" i="31"/>
  <c r="J241" i="31"/>
  <c r="P240" i="31"/>
  <c r="H240" i="31"/>
  <c r="N91" i="31"/>
  <c r="F91" i="31"/>
  <c r="L90" i="31"/>
  <c r="J1097" i="31"/>
  <c r="P1096" i="31"/>
  <c r="H1096" i="31"/>
  <c r="N1099" i="31"/>
  <c r="F1099" i="31"/>
  <c r="L1098" i="31"/>
  <c r="J151" i="31"/>
  <c r="P150" i="31"/>
  <c r="H150" i="31"/>
  <c r="N205" i="31"/>
  <c r="F205" i="31"/>
  <c r="L204" i="31"/>
  <c r="J195" i="31"/>
  <c r="P194" i="31"/>
  <c r="H194" i="31"/>
  <c r="N197" i="31"/>
  <c r="F197" i="31"/>
  <c r="L196" i="31"/>
  <c r="J339" i="31"/>
  <c r="P338" i="31"/>
  <c r="H338" i="31"/>
  <c r="N55" i="31"/>
  <c r="F55" i="31"/>
  <c r="L54" i="31"/>
  <c r="J345" i="31"/>
  <c r="P344" i="31"/>
  <c r="H344" i="31"/>
  <c r="M357" i="31"/>
  <c r="J356" i="31"/>
  <c r="P333" i="31"/>
  <c r="H333" i="31"/>
  <c r="N332" i="31"/>
  <c r="F332" i="31"/>
  <c r="L271" i="31"/>
  <c r="J270" i="31"/>
  <c r="P291" i="31"/>
  <c r="H291" i="31"/>
  <c r="N290" i="31"/>
  <c r="F290" i="31"/>
  <c r="K11" i="31"/>
  <c r="P10" i="31"/>
  <c r="H10" i="31"/>
  <c r="N53" i="31"/>
  <c r="F53" i="31"/>
  <c r="L52" i="31"/>
  <c r="N235" i="31"/>
  <c r="F235" i="31"/>
  <c r="L234" i="31"/>
  <c r="J51" i="31"/>
  <c r="P50" i="31"/>
  <c r="H50" i="31"/>
  <c r="Q234" i="31"/>
  <c r="P51" i="31"/>
  <c r="J50" i="31"/>
  <c r="J269" i="31"/>
  <c r="P268" i="31"/>
  <c r="H268" i="31"/>
  <c r="N173" i="31"/>
  <c r="F173" i="31"/>
  <c r="L172" i="31"/>
  <c r="J265" i="31"/>
  <c r="P264" i="31"/>
  <c r="H264" i="31"/>
  <c r="N191" i="31"/>
  <c r="F191" i="31"/>
  <c r="L190" i="31"/>
  <c r="J273" i="31"/>
  <c r="P272" i="31"/>
  <c r="H27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317" i="31"/>
  <c r="F317" i="31"/>
  <c r="L316" i="31"/>
  <c r="J313" i="31"/>
  <c r="P312" i="31"/>
  <c r="H312" i="31"/>
  <c r="N311" i="31"/>
  <c r="F311" i="31"/>
  <c r="L310" i="31"/>
  <c r="J135" i="31"/>
  <c r="P134" i="31"/>
  <c r="H134" i="31"/>
  <c r="N303" i="31"/>
  <c r="F303" i="31"/>
  <c r="L302"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51" i="31"/>
  <c r="I50" i="31"/>
  <c r="Q269" i="31"/>
  <c r="I269" i="31"/>
  <c r="O268" i="31"/>
  <c r="G268" i="31"/>
  <c r="M173" i="31"/>
  <c r="K172" i="31"/>
  <c r="Q265" i="31"/>
  <c r="I265" i="31"/>
  <c r="O264" i="31"/>
  <c r="G264" i="31"/>
  <c r="M191" i="31"/>
  <c r="K190" i="31"/>
  <c r="Q273" i="31"/>
  <c r="I273" i="31"/>
  <c r="O272" i="31"/>
  <c r="G27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317" i="31"/>
  <c r="K316" i="31"/>
  <c r="Q313" i="31"/>
  <c r="I313" i="31"/>
  <c r="O312" i="31"/>
  <c r="G312" i="31"/>
  <c r="M311" i="31"/>
  <c r="K310" i="31"/>
  <c r="Q135" i="31"/>
  <c r="I135" i="31"/>
  <c r="O134" i="31"/>
  <c r="G134" i="31"/>
  <c r="M303" i="31"/>
  <c r="K302"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51" i="31"/>
  <c r="Q50" i="31"/>
  <c r="G50" i="31"/>
  <c r="P269" i="31"/>
  <c r="H269" i="31"/>
  <c r="N268" i="31"/>
  <c r="F268" i="31"/>
  <c r="L173" i="31"/>
  <c r="J172" i="31"/>
  <c r="P265" i="31"/>
  <c r="H265" i="31"/>
  <c r="N264" i="31"/>
  <c r="F264" i="31"/>
  <c r="L191" i="31"/>
  <c r="J190" i="31"/>
  <c r="P273" i="31"/>
  <c r="H273" i="31"/>
  <c r="N272" i="31"/>
  <c r="F27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317" i="31"/>
  <c r="J316" i="31"/>
  <c r="P313" i="31"/>
  <c r="H313" i="31"/>
  <c r="N312" i="31"/>
  <c r="F312" i="31"/>
  <c r="L311" i="31"/>
  <c r="J310" i="31"/>
  <c r="P135" i="31"/>
  <c r="H135" i="31"/>
  <c r="N134" i="31"/>
  <c r="F134" i="31"/>
  <c r="L303" i="31"/>
  <c r="J302"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51" i="31"/>
  <c r="O50" i="31"/>
  <c r="F50" i="31"/>
  <c r="O269" i="31"/>
  <c r="G269" i="31"/>
  <c r="M268" i="31"/>
  <c r="K173" i="31"/>
  <c r="Q172" i="31"/>
  <c r="I172" i="31"/>
  <c r="O265" i="31"/>
  <c r="G265" i="31"/>
  <c r="M264" i="31"/>
  <c r="K191" i="31"/>
  <c r="Q190" i="31"/>
  <c r="I190" i="31"/>
  <c r="O273" i="31"/>
  <c r="G273" i="31"/>
  <c r="M27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317" i="31"/>
  <c r="Q316" i="31"/>
  <c r="I316" i="31"/>
  <c r="O313" i="31"/>
  <c r="G313" i="31"/>
  <c r="M312" i="31"/>
  <c r="K311" i="31"/>
  <c r="Q310" i="31"/>
  <c r="I310" i="31"/>
  <c r="O135" i="31"/>
  <c r="G135" i="31"/>
  <c r="M134" i="31"/>
  <c r="K303" i="31"/>
  <c r="Q302" i="31"/>
  <c r="I302"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51" i="31"/>
  <c r="N50" i="31"/>
  <c r="N269" i="31"/>
  <c r="F269" i="31"/>
  <c r="L268" i="31"/>
  <c r="J173" i="31"/>
  <c r="P172" i="31"/>
  <c r="H172" i="31"/>
  <c r="N265" i="31"/>
  <c r="F265" i="31"/>
  <c r="L264" i="31"/>
  <c r="J191" i="31"/>
  <c r="P190" i="31"/>
  <c r="H190" i="31"/>
  <c r="N273" i="31"/>
  <c r="F273" i="31"/>
  <c r="L27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317" i="31"/>
  <c r="P316" i="31"/>
  <c r="H316" i="31"/>
  <c r="N313" i="31"/>
  <c r="F313" i="31"/>
  <c r="L312" i="31"/>
  <c r="J311" i="31"/>
  <c r="P310" i="31"/>
  <c r="H310" i="31"/>
  <c r="N135" i="31"/>
  <c r="F135" i="31"/>
  <c r="L134" i="31"/>
  <c r="J303" i="31"/>
  <c r="P302" i="31"/>
  <c r="H302"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51" i="31"/>
  <c r="M50" i="31"/>
  <c r="M269" i="31"/>
  <c r="K268" i="31"/>
  <c r="Q173" i="31"/>
  <c r="I173" i="31"/>
  <c r="O172" i="31"/>
  <c r="G172" i="31"/>
  <c r="M265" i="31"/>
  <c r="K264" i="31"/>
  <c r="Q191" i="31"/>
  <c r="I191" i="31"/>
  <c r="O190" i="31"/>
  <c r="G190" i="31"/>
  <c r="M273" i="31"/>
  <c r="K27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317" i="31"/>
  <c r="I317" i="31"/>
  <c r="O316" i="31"/>
  <c r="G316" i="31"/>
  <c r="M313" i="31"/>
  <c r="K312" i="31"/>
  <c r="Q311" i="31"/>
  <c r="I311" i="31"/>
  <c r="O310" i="31"/>
  <c r="G310" i="31"/>
  <c r="M135" i="31"/>
  <c r="K134" i="31"/>
  <c r="Q303" i="31"/>
  <c r="I303" i="31"/>
  <c r="O302" i="31"/>
  <c r="G302"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51" i="31"/>
  <c r="L50" i="31"/>
  <c r="L269" i="31"/>
  <c r="J268" i="31"/>
  <c r="P173" i="31"/>
  <c r="H173" i="31"/>
  <c r="N172" i="31"/>
  <c r="F172" i="31"/>
  <c r="L265" i="31"/>
  <c r="J264" i="31"/>
  <c r="P191" i="31"/>
  <c r="H191" i="31"/>
  <c r="N190" i="31"/>
  <c r="F190" i="31"/>
  <c r="L273" i="31"/>
  <c r="J27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317" i="31"/>
  <c r="H317" i="31"/>
  <c r="N316" i="31"/>
  <c r="F316" i="31"/>
  <c r="L313" i="31"/>
  <c r="J312" i="31"/>
  <c r="P311" i="31"/>
  <c r="H311" i="31"/>
  <c r="N310" i="31"/>
  <c r="F310" i="31"/>
  <c r="L135" i="31"/>
  <c r="J134" i="31"/>
  <c r="P303" i="31"/>
  <c r="H303" i="31"/>
  <c r="N302" i="31"/>
  <c r="F302"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51" i="31"/>
  <c r="K50" i="31"/>
  <c r="K269" i="31"/>
  <c r="Q268" i="31"/>
  <c r="I268" i="31"/>
  <c r="O173" i="31"/>
  <c r="G173" i="31"/>
  <c r="M172" i="31"/>
  <c r="K265" i="31"/>
  <c r="Q264" i="31"/>
  <c r="I264" i="31"/>
  <c r="O191" i="31"/>
  <c r="G191" i="31"/>
  <c r="M190" i="31"/>
  <c r="K273" i="31"/>
  <c r="Q272" i="31"/>
  <c r="I27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317" i="31"/>
  <c r="G317" i="31"/>
  <c r="M316" i="31"/>
  <c r="K313" i="31"/>
  <c r="Q312" i="31"/>
  <c r="I312" i="31"/>
  <c r="O311" i="31"/>
  <c r="G311" i="31"/>
  <c r="M310" i="31"/>
  <c r="K135" i="31"/>
  <c r="Q134" i="31"/>
  <c r="I134" i="31"/>
  <c r="O303" i="31"/>
  <c r="G303" i="31"/>
  <c r="M302"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387" i="31"/>
  <c r="J386"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387" i="31"/>
  <c r="Q386" i="31"/>
  <c r="I386"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387" i="31"/>
  <c r="P386" i="31"/>
  <c r="H386"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387" i="31"/>
  <c r="I387" i="31"/>
  <c r="O386" i="31"/>
  <c r="G386"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387" i="31"/>
  <c r="G387" i="31"/>
  <c r="M386"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387" i="31"/>
  <c r="F387" i="31"/>
  <c r="L386"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386"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137" i="31"/>
  <c r="Q136" i="31"/>
  <c r="I136"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137" i="31"/>
  <c r="P136" i="31"/>
  <c r="H136"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387"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137" i="31"/>
  <c r="I137" i="31"/>
  <c r="O136" i="31"/>
  <c r="G136"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387"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137" i="31"/>
  <c r="H137" i="31"/>
  <c r="N136" i="31"/>
  <c r="F136"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387"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137" i="31"/>
  <c r="G137" i="31"/>
  <c r="M136"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137" i="31"/>
  <c r="F137" i="31"/>
  <c r="L136"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386"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137" i="31"/>
  <c r="K136"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386"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137" i="31"/>
  <c r="J136"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131" i="31"/>
  <c r="F131" i="31"/>
  <c r="L130"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131" i="31"/>
  <c r="K130"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131" i="31"/>
  <c r="J130"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131" i="31"/>
  <c r="Q130" i="31"/>
  <c r="I130"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131" i="31"/>
  <c r="P130" i="31"/>
  <c r="H130"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131" i="31"/>
  <c r="I131" i="31"/>
  <c r="O130" i="31"/>
  <c r="G130"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131" i="31"/>
  <c r="H131" i="31"/>
  <c r="N130" i="31"/>
  <c r="F130"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131" i="31"/>
  <c r="G131" i="31"/>
  <c r="M130"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133" i="31"/>
  <c r="K132" i="31"/>
  <c r="Q1057" i="31"/>
  <c r="I1057" i="31"/>
  <c r="O1056" i="31"/>
  <c r="G1056" i="31"/>
  <c r="M1055" i="31"/>
  <c r="K1054" i="31"/>
  <c r="Q1179" i="31"/>
  <c r="I1179" i="31"/>
  <c r="O1178" i="31"/>
  <c r="G1178" i="31"/>
  <c r="M1067" i="31"/>
  <c r="K1066" i="31"/>
  <c r="Q1071" i="31"/>
  <c r="I1071" i="31"/>
  <c r="O1070" i="31"/>
  <c r="G1070" i="31"/>
  <c r="M1075" i="31"/>
  <c r="K1074" i="31"/>
  <c r="Q1073" i="31"/>
  <c r="I1073" i="31"/>
  <c r="O1072" i="31"/>
  <c r="G1072" i="31"/>
  <c r="M1063" i="31"/>
  <c r="K1062" i="31"/>
  <c r="Q123" i="31"/>
  <c r="I123" i="31"/>
  <c r="O122" i="31"/>
  <c r="G122" i="31"/>
  <c r="M127" i="31"/>
  <c r="K126" i="31"/>
  <c r="Q1069" i="31"/>
  <c r="I1069" i="31"/>
  <c r="O1068" i="31"/>
  <c r="G1068" i="31"/>
  <c r="M99" i="31"/>
  <c r="K98" i="31"/>
  <c r="Q1171" i="31"/>
  <c r="I1171" i="31"/>
  <c r="O1170" i="31"/>
  <c r="G1170" i="31"/>
  <c r="M1129" i="31"/>
  <c r="K1128" i="31"/>
  <c r="Q89" i="31"/>
  <c r="I89" i="31"/>
  <c r="O88" i="31"/>
  <c r="G88" i="31"/>
  <c r="M771" i="31"/>
  <c r="K770" i="31"/>
  <c r="Q1077" i="31"/>
  <c r="I1077" i="31"/>
  <c r="O1076" i="31"/>
  <c r="G1076" i="31"/>
  <c r="M125" i="31"/>
  <c r="K124" i="31"/>
  <c r="Q227" i="31"/>
  <c r="I227" i="31"/>
  <c r="O226" i="31"/>
  <c r="G226" i="31"/>
  <c r="M87" i="31"/>
  <c r="K86" i="31"/>
  <c r="Q93" i="31"/>
  <c r="I93" i="31"/>
  <c r="O92" i="31"/>
  <c r="G92" i="31"/>
  <c r="M211" i="31"/>
  <c r="K210" i="31"/>
  <c r="Q261" i="31"/>
  <c r="I261" i="31"/>
  <c r="O260" i="31"/>
  <c r="G260" i="31"/>
  <c r="M189" i="31"/>
  <c r="K188" i="31"/>
  <c r="Q83" i="31"/>
  <c r="I83" i="31"/>
  <c r="O82" i="31"/>
  <c r="G82" i="31"/>
  <c r="M183" i="31"/>
  <c r="K182" i="31"/>
  <c r="Q249" i="31"/>
  <c r="I249" i="31"/>
  <c r="O248" i="31"/>
  <c r="G248" i="31"/>
  <c r="Q239" i="31"/>
  <c r="I239" i="31"/>
  <c r="O238" i="31"/>
  <c r="G238" i="31"/>
  <c r="M267" i="31"/>
  <c r="K266" i="31"/>
  <c r="M341" i="31"/>
  <c r="K340" i="31"/>
  <c r="M389" i="31"/>
  <c r="K388" i="31"/>
  <c r="P1109" i="31"/>
  <c r="H1109" i="31"/>
  <c r="M1108" i="31"/>
  <c r="K1115" i="31"/>
  <c r="Q1114" i="31"/>
  <c r="I1114" i="31"/>
  <c r="O293" i="31"/>
  <c r="G293" i="31"/>
  <c r="M292" i="31"/>
  <c r="J1111" i="31"/>
  <c r="O1110" i="31"/>
  <c r="G1110" i="31"/>
  <c r="M243" i="31"/>
  <c r="K242" i="31"/>
  <c r="P1107" i="31"/>
  <c r="H1107" i="31"/>
  <c r="M1106" i="31"/>
  <c r="K175" i="31"/>
  <c r="Q174" i="31"/>
  <c r="I174"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29" i="31"/>
  <c r="I29" i="31"/>
  <c r="O28" i="31"/>
  <c r="G28"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133" i="31"/>
  <c r="J132" i="31"/>
  <c r="P1057" i="31"/>
  <c r="H1057" i="31"/>
  <c r="N1056" i="31"/>
  <c r="F1056" i="31"/>
  <c r="L1055" i="31"/>
  <c r="J1054" i="31"/>
  <c r="P1179" i="31"/>
  <c r="H1179" i="31"/>
  <c r="N1178" i="31"/>
  <c r="F1178" i="31"/>
  <c r="L1067" i="31"/>
  <c r="J1066" i="31"/>
  <c r="P1071" i="31"/>
  <c r="H1071" i="31"/>
  <c r="N1070" i="31"/>
  <c r="F1070" i="31"/>
  <c r="L1075" i="31"/>
  <c r="J1074" i="31"/>
  <c r="P1073" i="31"/>
  <c r="H1073" i="31"/>
  <c r="N1072" i="31"/>
  <c r="F1072" i="31"/>
  <c r="L1063" i="31"/>
  <c r="J1062" i="31"/>
  <c r="P123" i="31"/>
  <c r="H123" i="31"/>
  <c r="N122" i="31"/>
  <c r="F122" i="31"/>
  <c r="L127" i="31"/>
  <c r="J126" i="31"/>
  <c r="P1069" i="31"/>
  <c r="H1069" i="31"/>
  <c r="N1068" i="31"/>
  <c r="F1068" i="31"/>
  <c r="L99" i="31"/>
  <c r="J98" i="31"/>
  <c r="P1171" i="31"/>
  <c r="H1171" i="31"/>
  <c r="N1170" i="31"/>
  <c r="F1170" i="31"/>
  <c r="L1129" i="31"/>
  <c r="J1128" i="31"/>
  <c r="P89" i="31"/>
  <c r="H89" i="31"/>
  <c r="N88" i="31"/>
  <c r="F88" i="31"/>
  <c r="L771" i="31"/>
  <c r="J770" i="31"/>
  <c r="P1077" i="31"/>
  <c r="H1077" i="31"/>
  <c r="N1076" i="31"/>
  <c r="F1076" i="31"/>
  <c r="L125" i="31"/>
  <c r="J124" i="31"/>
  <c r="P227" i="31"/>
  <c r="H227" i="31"/>
  <c r="N226" i="31"/>
  <c r="F226" i="31"/>
  <c r="L87" i="31"/>
  <c r="J86" i="31"/>
  <c r="P93" i="31"/>
  <c r="H93" i="31"/>
  <c r="N92" i="31"/>
  <c r="F92" i="31"/>
  <c r="L211" i="31"/>
  <c r="J210" i="31"/>
  <c r="P261" i="31"/>
  <c r="H261" i="31"/>
  <c r="N260" i="31"/>
  <c r="F260" i="31"/>
  <c r="L189" i="31"/>
  <c r="J188" i="31"/>
  <c r="P83" i="31"/>
  <c r="H83" i="31"/>
  <c r="N82" i="31"/>
  <c r="F82" i="31"/>
  <c r="L183" i="31"/>
  <c r="J182" i="31"/>
  <c r="P249" i="31"/>
  <c r="H249" i="31"/>
  <c r="N248" i="31"/>
  <c r="F248" i="31"/>
  <c r="P239" i="31"/>
  <c r="H239" i="31"/>
  <c r="N238" i="31"/>
  <c r="F238" i="31"/>
  <c r="L267" i="31"/>
  <c r="J266" i="31"/>
  <c r="L341" i="31"/>
  <c r="J340" i="31"/>
  <c r="L389" i="31"/>
  <c r="J388" i="31"/>
  <c r="O1109" i="31"/>
  <c r="G1109" i="31"/>
  <c r="L1108" i="31"/>
  <c r="J1115" i="31"/>
  <c r="P1114" i="31"/>
  <c r="H1114" i="31"/>
  <c r="N293" i="31"/>
  <c r="F293" i="31"/>
  <c r="L292" i="31"/>
  <c r="Q1111" i="31"/>
  <c r="I1111" i="31"/>
  <c r="N1110" i="31"/>
  <c r="F1110" i="31"/>
  <c r="L243" i="31"/>
  <c r="J242" i="31"/>
  <c r="O1107" i="31"/>
  <c r="G1107" i="31"/>
  <c r="L1106" i="31"/>
  <c r="J175" i="31"/>
  <c r="P174" i="31"/>
  <c r="H174"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133" i="31"/>
  <c r="Q132" i="31"/>
  <c r="I132" i="31"/>
  <c r="O1057" i="31"/>
  <c r="G1057" i="31"/>
  <c r="M1056" i="31"/>
  <c r="K1055" i="31"/>
  <c r="Q1054" i="31"/>
  <c r="I1054" i="31"/>
  <c r="O1179" i="31"/>
  <c r="G1179" i="31"/>
  <c r="M1178" i="31"/>
  <c r="K1067" i="31"/>
  <c r="Q1066" i="31"/>
  <c r="I1066" i="31"/>
  <c r="O1071" i="31"/>
  <c r="G1071" i="31"/>
  <c r="M1070" i="31"/>
  <c r="K1075" i="31"/>
  <c r="Q1074" i="31"/>
  <c r="I1074" i="31"/>
  <c r="O1073" i="31"/>
  <c r="G1073" i="31"/>
  <c r="M1072" i="31"/>
  <c r="K1063" i="31"/>
  <c r="Q1062" i="31"/>
  <c r="I1062" i="31"/>
  <c r="O123" i="31"/>
  <c r="G123" i="31"/>
  <c r="M122" i="31"/>
  <c r="K127" i="31"/>
  <c r="Q126" i="31"/>
  <c r="I126" i="31"/>
  <c r="O1069" i="31"/>
  <c r="G1069" i="31"/>
  <c r="M1068" i="31"/>
  <c r="K99" i="31"/>
  <c r="Q98" i="31"/>
  <c r="I98" i="31"/>
  <c r="O1171" i="31"/>
  <c r="G1171" i="31"/>
  <c r="M1170" i="31"/>
  <c r="K1129" i="31"/>
  <c r="Q1128" i="31"/>
  <c r="I1128" i="31"/>
  <c r="O89" i="31"/>
  <c r="G89" i="31"/>
  <c r="M88" i="31"/>
  <c r="K771" i="31"/>
  <c r="Q770" i="31"/>
  <c r="I770" i="31"/>
  <c r="O1077" i="31"/>
  <c r="G1077" i="31"/>
  <c r="M1076" i="31"/>
  <c r="K125" i="31"/>
  <c r="Q124" i="31"/>
  <c r="I124" i="31"/>
  <c r="O227" i="31"/>
  <c r="G227" i="31"/>
  <c r="M226" i="31"/>
  <c r="K87" i="31"/>
  <c r="Q86" i="31"/>
  <c r="I86" i="31"/>
  <c r="O93" i="31"/>
  <c r="G93" i="31"/>
  <c r="M92" i="31"/>
  <c r="K211" i="31"/>
  <c r="Q210" i="31"/>
  <c r="I210" i="31"/>
  <c r="O261" i="31"/>
  <c r="G261" i="31"/>
  <c r="M260" i="31"/>
  <c r="K189" i="31"/>
  <c r="Q188" i="31"/>
  <c r="I188" i="31"/>
  <c r="O83" i="31"/>
  <c r="G83" i="31"/>
  <c r="M82" i="31"/>
  <c r="K183" i="31"/>
  <c r="Q182" i="31"/>
  <c r="I182" i="31"/>
  <c r="O249" i="31"/>
  <c r="G249" i="31"/>
  <c r="M248" i="31"/>
  <c r="O239" i="31"/>
  <c r="G239" i="31"/>
  <c r="M238" i="31"/>
  <c r="K267" i="31"/>
  <c r="Q266" i="31"/>
  <c r="I266" i="31"/>
  <c r="K341" i="31"/>
  <c r="Q340" i="31"/>
  <c r="I340" i="31"/>
  <c r="K389" i="31"/>
  <c r="Q388" i="31"/>
  <c r="I388" i="31"/>
  <c r="N1109" i="31"/>
  <c r="F1109" i="31"/>
  <c r="K1108" i="31"/>
  <c r="Q1115" i="31"/>
  <c r="I1115" i="31"/>
  <c r="O1114" i="31"/>
  <c r="G1114" i="31"/>
  <c r="M293" i="31"/>
  <c r="K292" i="31"/>
  <c r="P1111" i="31"/>
  <c r="H1111" i="31"/>
  <c r="M1110" i="31"/>
  <c r="K243" i="31"/>
  <c r="Q242" i="31"/>
  <c r="I242" i="31"/>
  <c r="N1107" i="31"/>
  <c r="F1107" i="31"/>
  <c r="K1106" i="31"/>
  <c r="Q175" i="31"/>
  <c r="I175" i="31"/>
  <c r="O174" i="31"/>
  <c r="G174"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133" i="31"/>
  <c r="P132" i="31"/>
  <c r="H132" i="31"/>
  <c r="N1057" i="31"/>
  <c r="F1057" i="31"/>
  <c r="L1056" i="31"/>
  <c r="J1055" i="31"/>
  <c r="P1054" i="31"/>
  <c r="H1054" i="31"/>
  <c r="N1179" i="31"/>
  <c r="F1179" i="31"/>
  <c r="L1178" i="31"/>
  <c r="J1067" i="31"/>
  <c r="P1066" i="31"/>
  <c r="H1066" i="31"/>
  <c r="N1071" i="31"/>
  <c r="F1071" i="31"/>
  <c r="L1070" i="31"/>
  <c r="J1075" i="31"/>
  <c r="P1074" i="31"/>
  <c r="H1074" i="31"/>
  <c r="N1073" i="31"/>
  <c r="F1073" i="31"/>
  <c r="L1072" i="31"/>
  <c r="J1063" i="31"/>
  <c r="P1062" i="31"/>
  <c r="H1062" i="31"/>
  <c r="N123" i="31"/>
  <c r="F123" i="31"/>
  <c r="L122" i="31"/>
  <c r="J127" i="31"/>
  <c r="P126" i="31"/>
  <c r="H126" i="31"/>
  <c r="N1069" i="31"/>
  <c r="F1069" i="31"/>
  <c r="L1068" i="31"/>
  <c r="J99" i="31"/>
  <c r="P98" i="31"/>
  <c r="H98" i="31"/>
  <c r="N1171" i="31"/>
  <c r="F1171" i="31"/>
  <c r="L1170" i="31"/>
  <c r="J1129" i="31"/>
  <c r="P1128" i="31"/>
  <c r="H1128" i="31"/>
  <c r="N89" i="31"/>
  <c r="F89" i="31"/>
  <c r="L88" i="31"/>
  <c r="J771" i="31"/>
  <c r="P770" i="31"/>
  <c r="H770" i="31"/>
  <c r="N1077" i="31"/>
  <c r="F1077" i="31"/>
  <c r="L1076" i="31"/>
  <c r="J125" i="31"/>
  <c r="P124" i="31"/>
  <c r="H124" i="31"/>
  <c r="N227" i="31"/>
  <c r="F227" i="31"/>
  <c r="L226" i="31"/>
  <c r="J87" i="31"/>
  <c r="P86" i="31"/>
  <c r="H86" i="31"/>
  <c r="N93" i="31"/>
  <c r="F93" i="31"/>
  <c r="L92" i="31"/>
  <c r="J211" i="31"/>
  <c r="P210" i="31"/>
  <c r="H210" i="31"/>
  <c r="N261" i="31"/>
  <c r="F261" i="31"/>
  <c r="L260" i="31"/>
  <c r="J189" i="31"/>
  <c r="P188" i="31"/>
  <c r="H188" i="31"/>
  <c r="N83" i="31"/>
  <c r="F83" i="31"/>
  <c r="L82" i="31"/>
  <c r="J183" i="31"/>
  <c r="P182" i="31"/>
  <c r="H182" i="31"/>
  <c r="N249" i="31"/>
  <c r="F249" i="31"/>
  <c r="L248" i="31"/>
  <c r="N239" i="31"/>
  <c r="F239" i="31"/>
  <c r="L238" i="31"/>
  <c r="J267" i="31"/>
  <c r="P266" i="31"/>
  <c r="H266" i="31"/>
  <c r="J341" i="31"/>
  <c r="P340" i="31"/>
  <c r="H340" i="31"/>
  <c r="J389" i="31"/>
  <c r="P388" i="31"/>
  <c r="H388" i="31"/>
  <c r="M1109" i="31"/>
  <c r="J1108" i="31"/>
  <c r="P1115" i="31"/>
  <c r="H1115" i="31"/>
  <c r="N1114" i="31"/>
  <c r="F1114" i="31"/>
  <c r="L293" i="31"/>
  <c r="J292" i="31"/>
  <c r="O1111" i="31"/>
  <c r="G1111" i="31"/>
  <c r="L1110" i="31"/>
  <c r="J243" i="31"/>
  <c r="P242" i="31"/>
  <c r="H242" i="31"/>
  <c r="M1107" i="31"/>
  <c r="J1106" i="31"/>
  <c r="P175" i="31"/>
  <c r="H175" i="31"/>
  <c r="N174" i="31"/>
  <c r="F174"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133" i="31"/>
  <c r="I133" i="31"/>
  <c r="O132" i="31"/>
  <c r="G132" i="31"/>
  <c r="M1057" i="31"/>
  <c r="K1056" i="31"/>
  <c r="Q1055" i="31"/>
  <c r="I1055" i="31"/>
  <c r="O1054" i="31"/>
  <c r="G1054" i="31"/>
  <c r="M1179" i="31"/>
  <c r="K1178" i="31"/>
  <c r="Q1067" i="31"/>
  <c r="I1067" i="31"/>
  <c r="O1066" i="31"/>
  <c r="G1066" i="31"/>
  <c r="M1071" i="31"/>
  <c r="K1070" i="31"/>
  <c r="Q1075" i="31"/>
  <c r="I1075" i="31"/>
  <c r="O1074" i="31"/>
  <c r="G1074" i="31"/>
  <c r="M1073" i="31"/>
  <c r="K1072" i="31"/>
  <c r="Q1063" i="31"/>
  <c r="I1063" i="31"/>
  <c r="O1062" i="31"/>
  <c r="G1062" i="31"/>
  <c r="M123" i="31"/>
  <c r="K122" i="31"/>
  <c r="Q127" i="31"/>
  <c r="I127" i="31"/>
  <c r="O126" i="31"/>
  <c r="G126" i="31"/>
  <c r="M1069" i="31"/>
  <c r="K1068" i="31"/>
  <c r="Q99" i="31"/>
  <c r="I99" i="31"/>
  <c r="O98" i="31"/>
  <c r="G98" i="31"/>
  <c r="M1171" i="31"/>
  <c r="K1170" i="31"/>
  <c r="Q1129" i="31"/>
  <c r="I1129" i="31"/>
  <c r="O1128" i="31"/>
  <c r="G1128" i="31"/>
  <c r="M89" i="31"/>
  <c r="K88" i="31"/>
  <c r="Q771" i="31"/>
  <c r="I771" i="31"/>
  <c r="O770" i="31"/>
  <c r="G770" i="31"/>
  <c r="M1077" i="31"/>
  <c r="K1076" i="31"/>
  <c r="Q125" i="31"/>
  <c r="I125" i="31"/>
  <c r="O124" i="31"/>
  <c r="G124" i="31"/>
  <c r="M227" i="31"/>
  <c r="K226" i="31"/>
  <c r="Q87" i="31"/>
  <c r="I87" i="31"/>
  <c r="O86" i="31"/>
  <c r="G86" i="31"/>
  <c r="M93" i="31"/>
  <c r="K92" i="31"/>
  <c r="Q211" i="31"/>
  <c r="I211" i="31"/>
  <c r="O210" i="31"/>
  <c r="G210" i="31"/>
  <c r="M261" i="31"/>
  <c r="K260" i="31"/>
  <c r="Q189" i="31"/>
  <c r="I189" i="31"/>
  <c r="O188" i="31"/>
  <c r="G188" i="31"/>
  <c r="M83" i="31"/>
  <c r="K82" i="31"/>
  <c r="Q183" i="31"/>
  <c r="I183" i="31"/>
  <c r="O182" i="31"/>
  <c r="G182" i="31"/>
  <c r="M249" i="31"/>
  <c r="K248" i="31"/>
  <c r="M239" i="31"/>
  <c r="K238" i="31"/>
  <c r="Q267" i="31"/>
  <c r="I267" i="31"/>
  <c r="O266" i="31"/>
  <c r="G266" i="31"/>
  <c r="Q341" i="31"/>
  <c r="I341" i="31"/>
  <c r="O340" i="31"/>
  <c r="G340" i="31"/>
  <c r="Q389" i="31"/>
  <c r="I389" i="31"/>
  <c r="O388" i="31"/>
  <c r="G388" i="31"/>
  <c r="L1109" i="31"/>
  <c r="Q1108" i="31"/>
  <c r="I1108" i="31"/>
  <c r="O1115" i="31"/>
  <c r="G1115" i="31"/>
  <c r="M1114" i="31"/>
  <c r="K293" i="31"/>
  <c r="Q292" i="31"/>
  <c r="I292" i="31"/>
  <c r="N1111" i="31"/>
  <c r="F1111" i="31"/>
  <c r="K1110" i="31"/>
  <c r="Q243" i="31"/>
  <c r="I243" i="31"/>
  <c r="O242" i="31"/>
  <c r="G242" i="31"/>
  <c r="L1107" i="31"/>
  <c r="Q1106" i="31"/>
  <c r="I1106" i="31"/>
  <c r="O175" i="31"/>
  <c r="G175" i="31"/>
  <c r="M174"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29" i="31"/>
  <c r="K28"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133" i="31"/>
  <c r="H133" i="31"/>
  <c r="N132" i="31"/>
  <c r="F132" i="31"/>
  <c r="L1057" i="31"/>
  <c r="J1056" i="31"/>
  <c r="P1055" i="31"/>
  <c r="H1055" i="31"/>
  <c r="N1054" i="31"/>
  <c r="F1054" i="31"/>
  <c r="L1179" i="31"/>
  <c r="J1178" i="31"/>
  <c r="P1067" i="31"/>
  <c r="H1067" i="31"/>
  <c r="N1066" i="31"/>
  <c r="F1066" i="31"/>
  <c r="L1071" i="31"/>
  <c r="J1070" i="31"/>
  <c r="P1075" i="31"/>
  <c r="H1075" i="31"/>
  <c r="N1074" i="31"/>
  <c r="F1074" i="31"/>
  <c r="L1073" i="31"/>
  <c r="J1072" i="31"/>
  <c r="P1063" i="31"/>
  <c r="H1063" i="31"/>
  <c r="N1062" i="31"/>
  <c r="F1062" i="31"/>
  <c r="L123" i="31"/>
  <c r="J122" i="31"/>
  <c r="P127" i="31"/>
  <c r="H127" i="31"/>
  <c r="N126" i="31"/>
  <c r="F126" i="31"/>
  <c r="L1069" i="31"/>
  <c r="J1068" i="31"/>
  <c r="P99" i="31"/>
  <c r="H99" i="31"/>
  <c r="N98" i="31"/>
  <c r="F98" i="31"/>
  <c r="L1171" i="31"/>
  <c r="J1170" i="31"/>
  <c r="P1129" i="31"/>
  <c r="H1129" i="31"/>
  <c r="N1128" i="31"/>
  <c r="F1128" i="31"/>
  <c r="L89" i="31"/>
  <c r="J88" i="31"/>
  <c r="P771" i="31"/>
  <c r="H771" i="31"/>
  <c r="N770" i="31"/>
  <c r="F770" i="31"/>
  <c r="L1077" i="31"/>
  <c r="J1076" i="31"/>
  <c r="P125" i="31"/>
  <c r="H125" i="31"/>
  <c r="N124" i="31"/>
  <c r="F124" i="31"/>
  <c r="L227" i="31"/>
  <c r="J226" i="31"/>
  <c r="P87" i="31"/>
  <c r="H87" i="31"/>
  <c r="N86" i="31"/>
  <c r="F86" i="31"/>
  <c r="L93" i="31"/>
  <c r="J92" i="31"/>
  <c r="P211" i="31"/>
  <c r="H211" i="31"/>
  <c r="N210" i="31"/>
  <c r="F210" i="31"/>
  <c r="L261" i="31"/>
  <c r="J260" i="31"/>
  <c r="P189" i="31"/>
  <c r="H189" i="31"/>
  <c r="N188" i="31"/>
  <c r="F188" i="31"/>
  <c r="L83" i="31"/>
  <c r="J82" i="31"/>
  <c r="P183" i="31"/>
  <c r="H183" i="31"/>
  <c r="N182" i="31"/>
  <c r="F182" i="31"/>
  <c r="L249" i="31"/>
  <c r="J248" i="31"/>
  <c r="L239" i="31"/>
  <c r="J238" i="31"/>
  <c r="P267" i="31"/>
  <c r="H267" i="31"/>
  <c r="N266" i="31"/>
  <c r="F266" i="31"/>
  <c r="P341" i="31"/>
  <c r="H341" i="31"/>
  <c r="N340" i="31"/>
  <c r="F340" i="31"/>
  <c r="P389" i="31"/>
  <c r="H389" i="31"/>
  <c r="N388" i="31"/>
  <c r="F388" i="31"/>
  <c r="K1109" i="31"/>
  <c r="P1108" i="31"/>
  <c r="H1108" i="31"/>
  <c r="N1115" i="31"/>
  <c r="F1115" i="31"/>
  <c r="L1114" i="31"/>
  <c r="J293" i="31"/>
  <c r="P292" i="31"/>
  <c r="H292" i="31"/>
  <c r="M1111" i="31"/>
  <c r="J1110" i="31"/>
  <c r="P243" i="31"/>
  <c r="H243" i="31"/>
  <c r="N242" i="31"/>
  <c r="F242" i="31"/>
  <c r="K1107" i="31"/>
  <c r="P1106" i="31"/>
  <c r="H1106" i="31"/>
  <c r="N175" i="31"/>
  <c r="F175" i="31"/>
  <c r="L174"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29"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133" i="31"/>
  <c r="G133" i="31"/>
  <c r="M132" i="31"/>
  <c r="K1057" i="31"/>
  <c r="Q1056" i="31"/>
  <c r="I1056" i="31"/>
  <c r="O1055" i="31"/>
  <c r="G1055" i="31"/>
  <c r="M1054" i="31"/>
  <c r="K1179" i="31"/>
  <c r="Q1178" i="31"/>
  <c r="I1178" i="31"/>
  <c r="O1067" i="31"/>
  <c r="G1067" i="31"/>
  <c r="M1066" i="31"/>
  <c r="K1071" i="31"/>
  <c r="Q1070" i="31"/>
  <c r="I1070" i="31"/>
  <c r="O1075" i="31"/>
  <c r="G1075" i="31"/>
  <c r="M1074" i="31"/>
  <c r="K1073" i="31"/>
  <c r="Q1072" i="31"/>
  <c r="I1072" i="31"/>
  <c r="O1063" i="31"/>
  <c r="G1063" i="31"/>
  <c r="M1062" i="31"/>
  <c r="K123" i="31"/>
  <c r="Q122" i="31"/>
  <c r="I122" i="31"/>
  <c r="O127" i="31"/>
  <c r="G127" i="31"/>
  <c r="M126" i="31"/>
  <c r="K1069" i="31"/>
  <c r="Q1068" i="31"/>
  <c r="I1068" i="31"/>
  <c r="O99" i="31"/>
  <c r="G99" i="31"/>
  <c r="M98" i="31"/>
  <c r="K1171" i="31"/>
  <c r="Q1170" i="31"/>
  <c r="I1170" i="31"/>
  <c r="O1129" i="31"/>
  <c r="G1129" i="31"/>
  <c r="M1128" i="31"/>
  <c r="K89" i="31"/>
  <c r="Q88" i="31"/>
  <c r="I88" i="31"/>
  <c r="O771" i="31"/>
  <c r="G771" i="31"/>
  <c r="M770" i="31"/>
  <c r="K1077" i="31"/>
  <c r="Q1076" i="31"/>
  <c r="I1076" i="31"/>
  <c r="O125" i="31"/>
  <c r="G125" i="31"/>
  <c r="M124" i="31"/>
  <c r="K227" i="31"/>
  <c r="Q226" i="31"/>
  <c r="I226" i="31"/>
  <c r="O87" i="31"/>
  <c r="G87" i="31"/>
  <c r="M86" i="31"/>
  <c r="K93" i="31"/>
  <c r="Q92" i="31"/>
  <c r="I92" i="31"/>
  <c r="O211" i="31"/>
  <c r="G211" i="31"/>
  <c r="M210" i="31"/>
  <c r="K261" i="31"/>
  <c r="Q260" i="31"/>
  <c r="I260" i="31"/>
  <c r="O189" i="31"/>
  <c r="G189" i="31"/>
  <c r="M188" i="31"/>
  <c r="K83" i="31"/>
  <c r="Q82" i="31"/>
  <c r="I82" i="31"/>
  <c r="O183" i="31"/>
  <c r="G183" i="31"/>
  <c r="M182" i="31"/>
  <c r="K249" i="31"/>
  <c r="Q248" i="31"/>
  <c r="I248" i="31"/>
  <c r="K239" i="31"/>
  <c r="Q238" i="31"/>
  <c r="I238" i="31"/>
  <c r="O267" i="31"/>
  <c r="G267" i="31"/>
  <c r="M266" i="31"/>
  <c r="O341" i="31"/>
  <c r="G341" i="31"/>
  <c r="M340" i="31"/>
  <c r="O389" i="31"/>
  <c r="G389" i="31"/>
  <c r="M388" i="31"/>
  <c r="J1109" i="31"/>
  <c r="O1108" i="31"/>
  <c r="G1108" i="31"/>
  <c r="M1115" i="31"/>
  <c r="K1114" i="31"/>
  <c r="Q293" i="31"/>
  <c r="I293" i="31"/>
  <c r="O292" i="31"/>
  <c r="G292" i="31"/>
  <c r="L1111" i="31"/>
  <c r="Q1110" i="31"/>
  <c r="I1110" i="31"/>
  <c r="O243" i="31"/>
  <c r="G243" i="31"/>
  <c r="M242" i="31"/>
  <c r="J1107" i="31"/>
  <c r="O1106" i="31"/>
  <c r="G1106" i="31"/>
  <c r="M175" i="31"/>
  <c r="K174"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29" i="31"/>
  <c r="Q28" i="31"/>
  <c r="I28"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133" i="31"/>
  <c r="F133" i="31"/>
  <c r="L132" i="31"/>
  <c r="J1057" i="31"/>
  <c r="P1056" i="31"/>
  <c r="H1056" i="31"/>
  <c r="N1055" i="31"/>
  <c r="F1055" i="31"/>
  <c r="L1054" i="31"/>
  <c r="J1179" i="31"/>
  <c r="P1178" i="31"/>
  <c r="H1178" i="31"/>
  <c r="N1067" i="31"/>
  <c r="F1067" i="31"/>
  <c r="L1066" i="31"/>
  <c r="J1071" i="31"/>
  <c r="P1070" i="31"/>
  <c r="H1070" i="31"/>
  <c r="N1075" i="31"/>
  <c r="F1075" i="31"/>
  <c r="L1074" i="31"/>
  <c r="J1073" i="31"/>
  <c r="P1072" i="31"/>
  <c r="H1072" i="31"/>
  <c r="N1063" i="31"/>
  <c r="F1063" i="31"/>
  <c r="L1062" i="31"/>
  <c r="J123" i="31"/>
  <c r="P122" i="31"/>
  <c r="H122" i="31"/>
  <c r="N127" i="31"/>
  <c r="F127" i="31"/>
  <c r="L126" i="31"/>
  <c r="J1069" i="31"/>
  <c r="P1068" i="31"/>
  <c r="H1068" i="31"/>
  <c r="N99" i="31"/>
  <c r="F99" i="31"/>
  <c r="L98" i="31"/>
  <c r="J1171" i="31"/>
  <c r="P1170" i="31"/>
  <c r="H1170" i="31"/>
  <c r="N1129" i="31"/>
  <c r="F1129" i="31"/>
  <c r="L1128" i="31"/>
  <c r="J89" i="31"/>
  <c r="P88" i="31"/>
  <c r="H88" i="31"/>
  <c r="N771" i="31"/>
  <c r="F771" i="31"/>
  <c r="L770" i="31"/>
  <c r="J1077" i="31"/>
  <c r="P1076" i="31"/>
  <c r="H1076" i="31"/>
  <c r="N125" i="31"/>
  <c r="F125" i="31"/>
  <c r="L124" i="31"/>
  <c r="J227" i="31"/>
  <c r="P226" i="31"/>
  <c r="H226" i="31"/>
  <c r="N87" i="31"/>
  <c r="F87" i="31"/>
  <c r="L86" i="31"/>
  <c r="J93" i="31"/>
  <c r="P92" i="31"/>
  <c r="H92" i="31"/>
  <c r="N211" i="31"/>
  <c r="F211" i="31"/>
  <c r="L210" i="31"/>
  <c r="J261" i="31"/>
  <c r="P260" i="31"/>
  <c r="H260" i="31"/>
  <c r="N189" i="31"/>
  <c r="F189" i="31"/>
  <c r="L188" i="31"/>
  <c r="J83" i="31"/>
  <c r="P82" i="31"/>
  <c r="H82" i="31"/>
  <c r="N183" i="31"/>
  <c r="F183" i="31"/>
  <c r="L182" i="31"/>
  <c r="J249" i="31"/>
  <c r="P248" i="31"/>
  <c r="H248" i="31"/>
  <c r="J239" i="31"/>
  <c r="P238" i="31"/>
  <c r="H238" i="31"/>
  <c r="N267" i="31"/>
  <c r="F267" i="31"/>
  <c r="L266" i="31"/>
  <c r="N341" i="31"/>
  <c r="F341" i="31"/>
  <c r="L340" i="31"/>
  <c r="N389" i="31"/>
  <c r="F389" i="31"/>
  <c r="L388" i="31"/>
  <c r="Q1109" i="31"/>
  <c r="I1109" i="31"/>
  <c r="N1108" i="31"/>
  <c r="F1108" i="31"/>
  <c r="L1115" i="31"/>
  <c r="J1114" i="31"/>
  <c r="P293" i="31"/>
  <c r="H293" i="31"/>
  <c r="N292" i="31"/>
  <c r="F292" i="31"/>
  <c r="K1111" i="31"/>
  <c r="P1110" i="31"/>
  <c r="H1110" i="31"/>
  <c r="N243" i="31"/>
  <c r="F243" i="31"/>
  <c r="L242" i="31"/>
  <c r="Q1107" i="31"/>
  <c r="I1107" i="31"/>
  <c r="N1106" i="31"/>
  <c r="F1106" i="31"/>
  <c r="L175" i="31"/>
  <c r="J174"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29" i="31"/>
  <c r="J28" i="31"/>
  <c r="K1151" i="31"/>
  <c r="L1150" i="31"/>
  <c r="P1149" i="31"/>
  <c r="G1149" i="31"/>
  <c r="M1148" i="31"/>
  <c r="K1147" i="31"/>
  <c r="Q1146" i="31"/>
  <c r="I1146" i="31"/>
  <c r="O101" i="31"/>
  <c r="M100" i="31"/>
  <c r="Q1144" i="31"/>
  <c r="O1123" i="31"/>
  <c r="M1122" i="31"/>
  <c r="O1144" i="31"/>
  <c r="H1158" i="31"/>
  <c r="L1156" i="31"/>
  <c r="P394" i="31"/>
  <c r="F1155" i="31"/>
  <c r="L1153" i="31"/>
  <c r="J1152" i="31"/>
  <c r="G29" i="31"/>
  <c r="H28"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29" i="31"/>
  <c r="F28"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29" i="31"/>
  <c r="P28"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29" i="31"/>
  <c r="N28" i="31"/>
  <c r="P1151" i="31"/>
  <c r="Q1150" i="31"/>
  <c r="F1150" i="31"/>
  <c r="K1149" i="31"/>
  <c r="P1148" i="31"/>
  <c r="H1148" i="31"/>
  <c r="N1147" i="31"/>
  <c r="F1147" i="31"/>
  <c r="L1146" i="31"/>
  <c r="J101" i="31"/>
  <c r="H100" i="31"/>
  <c r="F1145" i="31"/>
  <c r="J1123" i="31"/>
  <c r="H1122" i="31"/>
  <c r="O1122" i="31"/>
  <c r="F1157" i="31"/>
  <c r="J395" i="31"/>
  <c r="N1155" i="31"/>
  <c r="Q1152" i="31"/>
  <c r="N29" i="31"/>
  <c r="M28" i="31"/>
  <c r="N1151" i="31"/>
  <c r="P1150" i="31"/>
  <c r="J1149" i="31"/>
  <c r="O1148" i="31"/>
  <c r="G1148" i="31"/>
  <c r="M1147" i="31"/>
  <c r="K1146" i="31"/>
  <c r="Q101" i="31"/>
  <c r="I101" i="31"/>
  <c r="O100" i="31"/>
  <c r="G100" i="31"/>
  <c r="M1145" i="31"/>
  <c r="K1144" i="31"/>
  <c r="I1123" i="31"/>
  <c r="P1156" i="31"/>
  <c r="F395" i="31"/>
  <c r="J1155" i="31"/>
  <c r="P1152" i="31"/>
  <c r="J29" i="31"/>
  <c r="L28"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59" i="31" l="1"/>
  <c r="R1130" i="31"/>
  <c r="R1119" i="31"/>
  <c r="R355" i="31"/>
  <c r="R33" i="31"/>
  <c r="R76" i="31"/>
  <c r="R81" i="31"/>
  <c r="R187" i="31"/>
  <c r="R1094" i="31"/>
  <c r="R1095" i="31"/>
  <c r="R298" i="31"/>
  <c r="R1121" i="31"/>
  <c r="R63" i="31"/>
  <c r="R1093" i="31"/>
  <c r="R161" i="31"/>
  <c r="R67" i="31"/>
  <c r="R199" i="31"/>
  <c r="R75" i="31"/>
  <c r="R198" i="31"/>
  <c r="R1131" i="31"/>
  <c r="R97" i="31"/>
  <c r="R60" i="31"/>
  <c r="R236" i="31"/>
  <c r="R96" i="31"/>
  <c r="R1120" i="31"/>
  <c r="R354" i="31"/>
  <c r="R32" i="31"/>
  <c r="R146" i="31"/>
  <c r="R147" i="31"/>
  <c r="R326" i="31"/>
  <c r="R343" i="31"/>
  <c r="R66" i="31"/>
  <c r="R31" i="31"/>
  <c r="R58" i="31"/>
  <c r="R77" i="31"/>
  <c r="R1118" i="31"/>
  <c r="R80" i="31"/>
  <c r="R48" i="31"/>
  <c r="R327" i="31"/>
  <c r="R30" i="31"/>
  <c r="R299" i="31"/>
  <c r="R61" i="31"/>
  <c r="R49" i="31"/>
  <c r="R237" i="31"/>
  <c r="R74" i="31"/>
  <c r="R342" i="31"/>
  <c r="R62" i="31"/>
  <c r="R186" i="31"/>
  <c r="R1092" i="31"/>
  <c r="R160" i="31"/>
  <c r="R931" i="31"/>
  <c r="R53" i="31"/>
  <c r="R140" i="31"/>
  <c r="R348" i="31"/>
  <c r="R1108" i="31"/>
  <c r="R452" i="31"/>
  <c r="R1148" i="31"/>
  <c r="R29" i="31"/>
  <c r="R86" i="31"/>
  <c r="R98"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271" i="31"/>
  <c r="R90" i="31"/>
  <c r="R339" i="31"/>
  <c r="R1064" i="31"/>
  <c r="R154" i="31"/>
  <c r="R57" i="31"/>
  <c r="R323" i="31"/>
  <c r="R285" i="31"/>
  <c r="R179" i="31"/>
  <c r="R170" i="31"/>
  <c r="R320" i="31"/>
  <c r="R176" i="31"/>
  <c r="R280" i="31"/>
  <c r="R231" i="31"/>
  <c r="R85" i="31"/>
  <c r="R278" i="31"/>
  <c r="R27" i="31"/>
  <c r="R395" i="31"/>
  <c r="R1159" i="31"/>
  <c r="R105" i="31"/>
  <c r="R243" i="31"/>
  <c r="R468" i="31"/>
  <c r="R725" i="31"/>
  <c r="R718" i="31"/>
  <c r="R464" i="31"/>
  <c r="R1169" i="31"/>
  <c r="R1067" i="31"/>
  <c r="R403" i="31"/>
  <c r="R419" i="31"/>
  <c r="R435" i="31"/>
  <c r="R640" i="31"/>
  <c r="R786" i="31"/>
  <c r="R747" i="31"/>
  <c r="R763" i="31"/>
  <c r="R777" i="31"/>
  <c r="R332" i="31"/>
  <c r="R71" i="31"/>
  <c r="R1079" i="31"/>
  <c r="R729" i="31"/>
  <c r="R806" i="31"/>
  <c r="R1090" i="31"/>
  <c r="R276" i="31"/>
  <c r="R1124" i="31"/>
  <c r="R45" i="31"/>
  <c r="R100" i="31"/>
  <c r="R1123" i="31"/>
  <c r="R1153" i="31"/>
  <c r="R1165" i="31"/>
  <c r="R267" i="31"/>
  <c r="R211" i="31"/>
  <c r="R1129" i="31"/>
  <c r="R1075" i="31"/>
  <c r="R399" i="31"/>
  <c r="R415" i="31"/>
  <c r="R431" i="31"/>
  <c r="R450" i="31"/>
  <c r="R1163" i="31"/>
  <c r="R249" i="31"/>
  <c r="R227" i="31"/>
  <c r="R1069" i="31"/>
  <c r="R1179" i="31"/>
  <c r="R405" i="31"/>
  <c r="R421" i="31"/>
  <c r="R437" i="31"/>
  <c r="R1107" i="31"/>
  <c r="R1110"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130" i="31"/>
  <c r="R710" i="31"/>
  <c r="R726" i="31"/>
  <c r="R720" i="31"/>
  <c r="R736" i="31"/>
  <c r="R752" i="31"/>
  <c r="R768" i="31"/>
  <c r="R782" i="31"/>
  <c r="R787" i="31"/>
  <c r="R727" i="31"/>
  <c r="R743" i="31"/>
  <c r="R759" i="31"/>
  <c r="R775" i="31"/>
  <c r="R738" i="31"/>
  <c r="R754" i="31"/>
  <c r="R136"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10" i="31"/>
  <c r="R368" i="31"/>
  <c r="R172" i="31"/>
  <c r="R1034" i="31"/>
  <c r="R1050" i="31"/>
  <c r="R358" i="31"/>
  <c r="R374" i="31"/>
  <c r="R1037" i="31"/>
  <c r="R1053" i="31"/>
  <c r="R361" i="31"/>
  <c r="R377" i="31"/>
  <c r="R290" i="31"/>
  <c r="R55" i="31"/>
  <c r="R1099" i="31"/>
  <c r="R10" i="31"/>
  <c r="R344" i="31"/>
  <c r="R150" i="31"/>
  <c r="R1104" i="31"/>
  <c r="R64" i="31"/>
  <c r="R200" i="31"/>
  <c r="R13" i="31"/>
  <c r="R1116" i="31"/>
  <c r="R257" i="31"/>
  <c r="R201" i="31"/>
  <c r="R15" i="31"/>
  <c r="R305" i="31"/>
  <c r="R16" i="31"/>
  <c r="R309" i="31"/>
  <c r="R334" i="31"/>
  <c r="R19" i="31"/>
  <c r="R109" i="31"/>
  <c r="R142" i="31"/>
  <c r="R1172" i="31"/>
  <c r="R116" i="31"/>
  <c r="R304" i="31"/>
  <c r="R694" i="31"/>
  <c r="R110" i="31"/>
  <c r="R207" i="31"/>
  <c r="R1085" i="31"/>
  <c r="R1078" i="31"/>
  <c r="R25" i="31"/>
  <c r="R119" i="31"/>
  <c r="R258" i="31"/>
  <c r="R212" i="31"/>
  <c r="R378" i="31"/>
  <c r="R1127" i="31"/>
  <c r="R1140" i="31"/>
  <c r="R1113" i="31"/>
  <c r="R1135" i="31"/>
  <c r="R215" i="31"/>
  <c r="R1157" i="31"/>
  <c r="R1147" i="31"/>
  <c r="R1151" i="31"/>
  <c r="R292" i="31"/>
  <c r="R1160" i="31"/>
  <c r="R388" i="31"/>
  <c r="R182" i="31"/>
  <c r="R124" i="31"/>
  <c r="R126" i="31"/>
  <c r="R1054" i="31"/>
  <c r="R406" i="31"/>
  <c r="R422" i="31"/>
  <c r="R438" i="31"/>
  <c r="R448" i="31"/>
  <c r="R120" i="31"/>
  <c r="R1086" i="31"/>
  <c r="R248" i="31"/>
  <c r="R226"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5" i="31"/>
  <c r="R367" i="31"/>
  <c r="R265" i="31"/>
  <c r="R233" i="31"/>
  <c r="R52" i="31"/>
  <c r="R196" i="31"/>
  <c r="R195" i="31"/>
  <c r="R241" i="31"/>
  <c r="R283" i="31"/>
  <c r="R68" i="31"/>
  <c r="R180" i="31"/>
  <c r="R1105" i="31"/>
  <c r="R65" i="31"/>
  <c r="R1065" i="31"/>
  <c r="R155" i="31"/>
  <c r="R1082" i="31"/>
  <c r="R209" i="31"/>
  <c r="R336" i="31"/>
  <c r="R144" i="31"/>
  <c r="R1100" i="31"/>
  <c r="R275" i="31"/>
  <c r="R318" i="31"/>
  <c r="R1080" i="31"/>
  <c r="R319" i="31"/>
  <c r="R274" i="31"/>
  <c r="R14" i="31"/>
  <c r="R695" i="31"/>
  <c r="R111" i="31"/>
  <c r="R1061" i="31"/>
  <c r="R1112" i="31"/>
  <c r="R279" i="31"/>
  <c r="R148" i="31"/>
  <c r="R41" i="31"/>
  <c r="R44" i="31"/>
  <c r="R259" i="31"/>
  <c r="R221" i="31"/>
  <c r="R220" i="31"/>
  <c r="R1146" i="31"/>
  <c r="R28" i="31"/>
  <c r="R1149" i="31"/>
  <c r="R1155" i="31"/>
  <c r="R1161" i="31"/>
  <c r="R341" i="31"/>
  <c r="R189" i="31"/>
  <c r="R771" i="31"/>
  <c r="R1063" i="31"/>
  <c r="R133" i="31"/>
  <c r="R411" i="31"/>
  <c r="R427" i="31"/>
  <c r="R443" i="31"/>
  <c r="R242" i="31"/>
  <c r="R121" i="31"/>
  <c r="R239" i="31"/>
  <c r="R93"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137" i="31"/>
  <c r="R785" i="31"/>
  <c r="R734" i="31"/>
  <c r="R750" i="31"/>
  <c r="R766" i="31"/>
  <c r="R780" i="31"/>
  <c r="R789" i="31"/>
  <c r="R387"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302" i="31"/>
  <c r="R364" i="31"/>
  <c r="R190" i="31"/>
  <c r="R1030" i="31"/>
  <c r="R1046" i="31"/>
  <c r="R312" i="31"/>
  <c r="R370" i="31"/>
  <c r="R268" i="31"/>
  <c r="R1033" i="31"/>
  <c r="R1049" i="31"/>
  <c r="R317" i="31"/>
  <c r="R373" i="31"/>
  <c r="R205" i="31"/>
  <c r="R287" i="31"/>
  <c r="R356" i="31"/>
  <c r="R194" i="31"/>
  <c r="R240" i="31"/>
  <c r="R56" i="31"/>
  <c r="R322" i="31"/>
  <c r="R1125" i="31"/>
  <c r="R1136" i="31"/>
  <c r="R164" i="31"/>
  <c r="R145" i="31"/>
  <c r="R1137" i="31"/>
  <c r="R192" i="31"/>
  <c r="R315" i="31"/>
  <c r="R281" i="31"/>
  <c r="R219" i="31"/>
  <c r="R1083" i="31"/>
  <c r="R185" i="31"/>
  <c r="R1177" i="31"/>
  <c r="R158" i="31"/>
  <c r="R330" i="31"/>
  <c r="R112" i="31"/>
  <c r="R328" i="31"/>
  <c r="R106" i="31"/>
  <c r="R245" i="31"/>
  <c r="R1089" i="31"/>
  <c r="R206" i="31"/>
  <c r="R1084" i="31"/>
  <c r="R129" i="31"/>
  <c r="R1088" i="31"/>
  <c r="R350" i="31"/>
  <c r="R1103" i="31"/>
  <c r="R21" i="31"/>
  <c r="R42" i="31"/>
  <c r="R352" i="31"/>
  <c r="R39" i="31"/>
  <c r="R47" i="31"/>
  <c r="R104" i="31"/>
  <c r="R1156" i="31"/>
  <c r="R102" i="31"/>
  <c r="R238" i="31"/>
  <c r="R92"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386" i="31"/>
  <c r="R820" i="31"/>
  <c r="R836" i="31"/>
  <c r="R790" i="31"/>
  <c r="R818" i="31"/>
  <c r="R834" i="31"/>
  <c r="R850" i="31"/>
  <c r="R857" i="31"/>
  <c r="R873" i="31"/>
  <c r="R889" i="31"/>
  <c r="R905" i="31"/>
  <c r="R921" i="31"/>
  <c r="R961" i="31"/>
  <c r="R993" i="31"/>
  <c r="R1023" i="31"/>
  <c r="R1039" i="31"/>
  <c r="R9" i="31"/>
  <c r="R363" i="31"/>
  <c r="R273" i="31"/>
  <c r="R333" i="31"/>
  <c r="R282" i="31"/>
  <c r="R225" i="31"/>
  <c r="R202" i="31"/>
  <c r="R177" i="31"/>
  <c r="R250" i="31"/>
  <c r="R193" i="31"/>
  <c r="R346" i="31"/>
  <c r="R329" i="31"/>
  <c r="R107" i="31"/>
  <c r="R22" i="31"/>
  <c r="R351" i="31"/>
  <c r="R26" i="31"/>
  <c r="R1158" i="31"/>
  <c r="R389" i="31"/>
  <c r="R183" i="31"/>
  <c r="R125" i="31"/>
  <c r="R127" i="31"/>
  <c r="R1055" i="31"/>
  <c r="R407" i="31"/>
  <c r="R423" i="31"/>
  <c r="R439" i="31"/>
  <c r="R1115" i="31"/>
  <c r="R103" i="31"/>
  <c r="R1114" i="31"/>
  <c r="R261" i="31"/>
  <c r="R89" i="31"/>
  <c r="R107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51" i="31"/>
  <c r="R1020" i="31"/>
  <c r="R1036" i="31"/>
  <c r="R1052" i="31"/>
  <c r="R360" i="31"/>
  <c r="R376" i="31"/>
  <c r="R234" i="31"/>
  <c r="R1026" i="31"/>
  <c r="R1042" i="31"/>
  <c r="R134" i="31"/>
  <c r="R366" i="31"/>
  <c r="R264" i="31"/>
  <c r="R1029" i="31"/>
  <c r="R1045" i="31"/>
  <c r="R311" i="31"/>
  <c r="R369" i="31"/>
  <c r="R173" i="31"/>
  <c r="R197" i="31"/>
  <c r="R11" i="31"/>
  <c r="R270" i="31"/>
  <c r="R338" i="31"/>
  <c r="R1132" i="31"/>
  <c r="R262" i="31"/>
  <c r="R162" i="31"/>
  <c r="R165" i="31"/>
  <c r="R166" i="31"/>
  <c r="R168" i="31"/>
  <c r="R203" i="31"/>
  <c r="R246" i="31"/>
  <c r="R153" i="31"/>
  <c r="R152" i="31"/>
  <c r="R167" i="31"/>
  <c r="R169" i="31"/>
  <c r="R296" i="31"/>
  <c r="R1081" i="31"/>
  <c r="R301" i="31"/>
  <c r="R143" i="31"/>
  <c r="R1173" i="31"/>
  <c r="R117" i="31"/>
  <c r="R18" i="31"/>
  <c r="R108" i="31"/>
  <c r="R324" i="31"/>
  <c r="R1174" i="31"/>
  <c r="R118" i="31"/>
  <c r="R217" i="31"/>
  <c r="R1060" i="31"/>
  <c r="R244" i="31"/>
  <c r="R95" i="31"/>
  <c r="R252" i="31"/>
  <c r="R223" i="31"/>
  <c r="R1102" i="31"/>
  <c r="R36" i="31"/>
  <c r="R1138" i="31"/>
  <c r="R1134" i="31"/>
  <c r="R214" i="31"/>
  <c r="R379" i="31"/>
  <c r="R1141" i="31"/>
  <c r="R1144" i="31"/>
  <c r="R101" i="31"/>
  <c r="R1145" i="31"/>
  <c r="R394" i="31"/>
  <c r="R1168" i="31"/>
  <c r="R175" i="31"/>
  <c r="R266" i="31"/>
  <c r="R210" i="31"/>
  <c r="R1128" i="31"/>
  <c r="R1074" i="31"/>
  <c r="R398" i="31"/>
  <c r="R414" i="31"/>
  <c r="R430" i="31"/>
  <c r="R446" i="31"/>
  <c r="R1154" i="31"/>
  <c r="R1166" i="31"/>
  <c r="R293" i="31"/>
  <c r="R260" i="31"/>
  <c r="R88" i="31"/>
  <c r="R107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54" i="31"/>
  <c r="R1098" i="31"/>
  <c r="R1097" i="31"/>
  <c r="R232" i="31"/>
  <c r="R291" i="31"/>
  <c r="R284" i="31"/>
  <c r="R178" i="31"/>
  <c r="R263" i="31"/>
  <c r="R163" i="31"/>
  <c r="R289" i="31"/>
  <c r="R1091" i="31"/>
  <c r="R277" i="31"/>
  <c r="R1117" i="31"/>
  <c r="R1133" i="31"/>
  <c r="R337" i="31"/>
  <c r="R254" i="31"/>
  <c r="R208" i="31"/>
  <c r="R12" i="31"/>
  <c r="R306" i="31"/>
  <c r="R141" i="31"/>
  <c r="R230" i="31"/>
  <c r="R297" i="31"/>
  <c r="R349" i="31"/>
  <c r="R308" i="31"/>
  <c r="R325" i="31"/>
  <c r="R1175" i="31"/>
  <c r="R79" i="31"/>
  <c r="R84" i="31"/>
  <c r="R1139" i="31"/>
  <c r="R24" i="31"/>
  <c r="R253" i="31"/>
  <c r="R213" i="31"/>
  <c r="R20" i="31"/>
  <c r="R1150" i="31"/>
  <c r="R87" i="31"/>
  <c r="R99" i="31"/>
  <c r="R1167" i="31"/>
  <c r="R174" i="31"/>
  <c r="R83" i="31"/>
  <c r="R1077" i="31"/>
  <c r="R123"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316" i="31"/>
  <c r="R372" i="31"/>
  <c r="R50" i="31"/>
  <c r="R1022" i="31"/>
  <c r="R1038" i="31"/>
  <c r="R8" i="31"/>
  <c r="R362" i="31"/>
  <c r="R272" i="31"/>
  <c r="R1025" i="31"/>
  <c r="R1041" i="31"/>
  <c r="R303" i="31"/>
  <c r="R365" i="31"/>
  <c r="R191" i="31"/>
  <c r="R91" i="31"/>
  <c r="R357" i="31"/>
  <c r="R1096" i="31"/>
  <c r="R138" i="31"/>
  <c r="R156" i="31"/>
  <c r="R72" i="31"/>
  <c r="R1058" i="31"/>
  <c r="R255" i="31"/>
  <c r="R307" i="31"/>
  <c r="R70" i="31"/>
  <c r="R73" i="31"/>
  <c r="R1059" i="31"/>
  <c r="R321" i="31"/>
  <c r="R300" i="31"/>
  <c r="R17" i="31"/>
  <c r="R251" i="31"/>
  <c r="R347" i="31"/>
  <c r="R247" i="31"/>
  <c r="R159" i="31"/>
  <c r="R331" i="31"/>
  <c r="R113" i="31"/>
  <c r="R184" i="31"/>
  <c r="R1176" i="31"/>
  <c r="R294" i="31"/>
  <c r="R1142" i="31"/>
  <c r="R114" i="31"/>
  <c r="R94" i="31"/>
  <c r="R216" i="31"/>
  <c r="R34" i="31"/>
  <c r="R35" i="31"/>
  <c r="R222" i="31"/>
  <c r="R40" i="31"/>
  <c r="R46" i="31"/>
  <c r="R23" i="31"/>
  <c r="R43" i="31"/>
  <c r="R353" i="31"/>
  <c r="R1122" i="31"/>
  <c r="R1106" i="31"/>
  <c r="R1152" i="31"/>
  <c r="R1164" i="31"/>
  <c r="R340" i="31"/>
  <c r="R188" i="31"/>
  <c r="R770" i="31"/>
  <c r="R1062" i="31"/>
  <c r="R132" i="31"/>
  <c r="R410" i="31"/>
  <c r="R426" i="31"/>
  <c r="R442" i="31"/>
  <c r="R1087" i="31"/>
  <c r="R1111" i="31"/>
  <c r="R1109" i="31"/>
  <c r="R1162" i="31"/>
  <c r="R82" i="31"/>
  <c r="R1076" i="31"/>
  <c r="R122"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131"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313" i="31"/>
  <c r="R371" i="31"/>
  <c r="R269" i="31"/>
  <c r="R204" i="31"/>
  <c r="R286" i="31"/>
  <c r="R228" i="31"/>
  <c r="R345" i="31"/>
  <c r="R151" i="31"/>
  <c r="R288" i="31"/>
  <c r="R229" i="31"/>
  <c r="R139" i="31"/>
  <c r="R157" i="31"/>
  <c r="R69" i="31"/>
  <c r="R181" i="31"/>
  <c r="R171" i="31"/>
  <c r="R224" i="31"/>
  <c r="R256" i="31"/>
  <c r="R314" i="31"/>
  <c r="R335" i="31"/>
  <c r="R1101" i="31"/>
  <c r="R218" i="31"/>
  <c r="R295" i="31"/>
  <c r="R1143" i="31"/>
  <c r="R115" i="31"/>
  <c r="R149" i="31"/>
  <c r="R128" i="31"/>
  <c r="R78" i="31"/>
  <c r="R37" i="31"/>
  <c r="R1126" i="31"/>
  <c r="R38" i="31"/>
  <c r="S341" i="31" l="1"/>
  <c r="T341" i="31" s="1"/>
  <c r="T340" i="31" s="1"/>
  <c r="S75" i="31"/>
  <c r="T75" i="31" s="1"/>
  <c r="T74" i="31" s="1"/>
  <c r="S1131" i="31"/>
  <c r="T1131" i="31" s="1"/>
  <c r="T1130" i="31" s="1"/>
  <c r="S771" i="31"/>
  <c r="T771" i="31" s="1"/>
  <c r="T770" i="31" s="1"/>
  <c r="S31" i="31"/>
  <c r="T31" i="31" s="1"/>
  <c r="T30" i="31" s="1"/>
  <c r="S97" i="31"/>
  <c r="T97" i="31" s="1"/>
  <c r="T96" i="31" s="1"/>
  <c r="S1119" i="31"/>
  <c r="T1119" i="31" s="1"/>
  <c r="T1118" i="31" s="1"/>
  <c r="S199" i="31"/>
  <c r="T199" i="31" s="1"/>
  <c r="T198" i="31" s="1"/>
  <c r="S299" i="31"/>
  <c r="T299" i="31" s="1"/>
  <c r="T298" i="31" s="1"/>
  <c r="S59" i="31"/>
  <c r="T59" i="31" s="1"/>
  <c r="T58" i="31" s="1"/>
  <c r="S63" i="31"/>
  <c r="T63" i="31" s="1"/>
  <c r="T62" i="31" s="1"/>
  <c r="S187" i="31"/>
  <c r="T187" i="31" s="1"/>
  <c r="T186" i="31" s="1"/>
  <c r="S67" i="31"/>
  <c r="T67" i="31" s="1"/>
  <c r="T66" i="31" s="1"/>
  <c r="S343" i="31"/>
  <c r="T343" i="31" s="1"/>
  <c r="T342" i="31" s="1"/>
  <c r="S81" i="31"/>
  <c r="T81" i="31" s="1"/>
  <c r="T80" i="31" s="1"/>
  <c r="S243" i="31"/>
  <c r="T243" i="31" s="1"/>
  <c r="T242" i="31" s="1"/>
  <c r="S33" i="31"/>
  <c r="T33" i="31" s="1"/>
  <c r="T32" i="31" s="1"/>
  <c r="S1107" i="31"/>
  <c r="T1107" i="31" s="1"/>
  <c r="T1106" i="31" s="1"/>
  <c r="S161" i="31"/>
  <c r="T161" i="31" s="1"/>
  <c r="T160" i="31" s="1"/>
  <c r="S1095" i="31"/>
  <c r="T1095" i="31" s="1"/>
  <c r="T1094" i="31" s="1"/>
  <c r="S1093" i="31"/>
  <c r="T1093" i="31" s="1"/>
  <c r="T1092" i="31" s="1"/>
  <c r="S355" i="31"/>
  <c r="T355" i="31" s="1"/>
  <c r="T354" i="31" s="1"/>
  <c r="S1121" i="31"/>
  <c r="T1121" i="31" s="1"/>
  <c r="T1120" i="31" s="1"/>
  <c r="S49" i="31"/>
  <c r="T49" i="31" s="1"/>
  <c r="T48" i="31" s="1"/>
  <c r="S327" i="31"/>
  <c r="T327" i="31" s="1"/>
  <c r="T326" i="31" s="1"/>
  <c r="S237" i="31"/>
  <c r="T237" i="31" s="1"/>
  <c r="T236" i="31" s="1"/>
  <c r="S61" i="31"/>
  <c r="T61" i="31" s="1"/>
  <c r="T60" i="31" s="1"/>
  <c r="S77" i="31"/>
  <c r="T77" i="31" s="1"/>
  <c r="T76" i="31" s="1"/>
  <c r="S147" i="31"/>
  <c r="T147" i="31" s="1"/>
  <c r="T146" i="31" s="1"/>
  <c r="S57" i="31"/>
  <c r="T57" i="31" s="1"/>
  <c r="T56" i="31" s="1"/>
  <c r="S279" i="31"/>
  <c r="T279" i="31" s="1"/>
  <c r="T278" i="31" s="1"/>
  <c r="S429" i="31"/>
  <c r="T429" i="31" s="1"/>
  <c r="T428" i="31" s="1"/>
  <c r="S323" i="31"/>
  <c r="T323" i="31" s="1"/>
  <c r="T322" i="31" s="1"/>
  <c r="S1177" i="31"/>
  <c r="T1177" i="31" s="1"/>
  <c r="T1176" i="31" s="1"/>
  <c r="S465" i="31"/>
  <c r="T465" i="31" s="1"/>
  <c r="T464" i="31" s="1"/>
  <c r="S659" i="31"/>
  <c r="T659" i="31" s="1"/>
  <c r="T658" i="31" s="1"/>
  <c r="S411" i="31"/>
  <c r="T411" i="31" s="1"/>
  <c r="T410" i="31" s="1"/>
  <c r="S89" i="31"/>
  <c r="T89" i="31" s="1"/>
  <c r="T88" i="31" s="1"/>
  <c r="S133" i="31"/>
  <c r="T133" i="31" s="1"/>
  <c r="T132" i="31" s="1"/>
  <c r="S445" i="31"/>
  <c r="T445" i="31" s="1"/>
  <c r="T444" i="31" s="1"/>
  <c r="S707" i="31"/>
  <c r="T707" i="31" s="1"/>
  <c r="T706" i="31" s="1"/>
  <c r="S675" i="31"/>
  <c r="T675" i="31" s="1"/>
  <c r="T674" i="31" s="1"/>
  <c r="S1149" i="31"/>
  <c r="T1149" i="31" s="1"/>
  <c r="T1148" i="31" s="1"/>
  <c r="S15" i="31"/>
  <c r="T15" i="31" s="1"/>
  <c r="T14" i="31" s="1"/>
  <c r="S1073" i="31"/>
  <c r="T1073" i="31" s="1"/>
  <c r="T1072" i="31" s="1"/>
  <c r="S1109" i="31"/>
  <c r="T1109" i="31" s="1"/>
  <c r="T1108" i="31" s="1"/>
  <c r="S593" i="31"/>
  <c r="T593" i="31" s="1"/>
  <c r="T592" i="31" s="1"/>
  <c r="S643" i="31"/>
  <c r="T643" i="31" s="1"/>
  <c r="T642" i="31" s="1"/>
  <c r="S741" i="31"/>
  <c r="T741" i="31" s="1"/>
  <c r="T740" i="31" s="1"/>
  <c r="S1125" i="31"/>
  <c r="T1125" i="31" s="1"/>
  <c r="T1124" i="31" s="1"/>
  <c r="S315" i="31"/>
  <c r="T315" i="31" s="1"/>
  <c r="T314" i="31" s="1"/>
  <c r="S47" i="31"/>
  <c r="T47" i="31" s="1"/>
  <c r="T46" i="31" s="1"/>
  <c r="S281" i="31"/>
  <c r="T281" i="31" s="1"/>
  <c r="T280" i="31" s="1"/>
  <c r="S317" i="31"/>
  <c r="T317" i="31" s="1"/>
  <c r="T316" i="31" s="1"/>
  <c r="S619" i="31"/>
  <c r="T619" i="31" s="1"/>
  <c r="T618" i="31" s="1"/>
  <c r="S1017" i="31"/>
  <c r="T1017" i="31" s="1"/>
  <c r="T1016" i="31" s="1"/>
  <c r="S223" i="31"/>
  <c r="T223" i="31" s="1"/>
  <c r="T222" i="31" s="1"/>
  <c r="S1037" i="31"/>
  <c r="T1037" i="31" s="1"/>
  <c r="T1036" i="31" s="1"/>
  <c r="S821" i="31"/>
  <c r="T821" i="31" s="1"/>
  <c r="T820" i="31" s="1"/>
  <c r="S1085" i="31"/>
  <c r="T1085" i="31" s="1"/>
  <c r="T1084" i="31" s="1"/>
  <c r="S807" i="31"/>
  <c r="T807" i="31" s="1"/>
  <c r="T806" i="31" s="1"/>
  <c r="S271" i="31"/>
  <c r="T271" i="31" s="1"/>
  <c r="T270" i="31" s="1"/>
  <c r="S333" i="31"/>
  <c r="T333" i="31" s="1"/>
  <c r="T332" i="31" s="1"/>
  <c r="S45" i="31"/>
  <c r="T45" i="31" s="1"/>
  <c r="T44" i="31" s="1"/>
  <c r="S909" i="31"/>
  <c r="T909" i="31" s="1"/>
  <c r="T908" i="31" s="1"/>
  <c r="S999" i="31"/>
  <c r="T999" i="31" s="1"/>
  <c r="T998" i="31" s="1"/>
  <c r="S539" i="31"/>
  <c r="T539" i="31" s="1"/>
  <c r="T538" i="31" s="1"/>
  <c r="S373" i="31"/>
  <c r="T373" i="31" s="1"/>
  <c r="T372" i="31" s="1"/>
  <c r="S309" i="31"/>
  <c r="T309" i="31" s="1"/>
  <c r="T308" i="31" s="1"/>
  <c r="S87" i="31"/>
  <c r="T87" i="31" s="1"/>
  <c r="T86" i="31" s="1"/>
  <c r="S231" i="31"/>
  <c r="T231" i="31" s="1"/>
  <c r="T230"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71" i="31"/>
  <c r="T71" i="31" s="1"/>
  <c r="T70" i="31" s="1"/>
  <c r="S225" i="31"/>
  <c r="T225" i="31" s="1"/>
  <c r="T224" i="31" s="1"/>
  <c r="S591" i="31"/>
  <c r="T591" i="31" s="1"/>
  <c r="T590" i="31" s="1"/>
  <c r="S99" i="31"/>
  <c r="T99" i="31" s="1"/>
  <c r="T98" i="31" s="1"/>
  <c r="S55" i="31"/>
  <c r="T55" i="31" s="1"/>
  <c r="T54" i="31" s="1"/>
  <c r="S689" i="31"/>
  <c r="T689" i="31" s="1"/>
  <c r="T688" i="31" s="1"/>
  <c r="S773" i="31"/>
  <c r="T773" i="31" s="1"/>
  <c r="T772" i="31" s="1"/>
  <c r="S141" i="31"/>
  <c r="T141" i="31" s="1"/>
  <c r="T140" i="31" s="1"/>
  <c r="S285" i="31"/>
  <c r="T285" i="31" s="1"/>
  <c r="T284" i="31" s="1"/>
  <c r="S469" i="31"/>
  <c r="T469" i="31" s="1"/>
  <c r="T468" i="31" s="1"/>
  <c r="S835" i="31"/>
  <c r="T835" i="31" s="1"/>
  <c r="T834" i="31" s="1"/>
  <c r="S1153" i="31"/>
  <c r="T1153" i="31" s="1"/>
  <c r="T1152" i="31" s="1"/>
  <c r="S949" i="31"/>
  <c r="T949" i="31" s="1"/>
  <c r="T948" i="31" s="1"/>
  <c r="S171" i="31"/>
  <c r="T171" i="31" s="1"/>
  <c r="T170" i="31" s="1"/>
  <c r="S431" i="31"/>
  <c r="T431" i="31" s="1"/>
  <c r="T430" i="31" s="1"/>
  <c r="S1091" i="31"/>
  <c r="T1091" i="31" s="1"/>
  <c r="T1090" i="31" s="1"/>
  <c r="S609" i="31"/>
  <c r="T609" i="31" s="1"/>
  <c r="T608" i="31" s="1"/>
  <c r="S851" i="31"/>
  <c r="T851" i="31" s="1"/>
  <c r="T850" i="31" s="1"/>
  <c r="S805" i="31"/>
  <c r="T805" i="31" s="1"/>
  <c r="T804" i="31" s="1"/>
  <c r="S233" i="31"/>
  <c r="T233" i="31" s="1"/>
  <c r="T232"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321" i="31"/>
  <c r="T321" i="31" s="1"/>
  <c r="T320" i="31" s="1"/>
  <c r="S775" i="31"/>
  <c r="T775" i="31" s="1"/>
  <c r="T774" i="31" s="1"/>
  <c r="S607" i="31"/>
  <c r="T607" i="31" s="1"/>
  <c r="T606" i="31" s="1"/>
  <c r="S855" i="31"/>
  <c r="T855" i="31" s="1"/>
  <c r="T854" i="31" s="1"/>
  <c r="S723" i="31"/>
  <c r="T723" i="31" s="1"/>
  <c r="T722" i="31" s="1"/>
  <c r="S933" i="31"/>
  <c r="T933" i="31" s="1"/>
  <c r="T932" i="31" s="1"/>
  <c r="S349" i="31"/>
  <c r="T349" i="31" s="1"/>
  <c r="T348" i="31" s="1"/>
  <c r="S1099" i="31"/>
  <c r="T1099" i="31" s="1"/>
  <c r="T1098" i="31" s="1"/>
  <c r="S447" i="31"/>
  <c r="T447" i="31" s="1"/>
  <c r="T446" i="31" s="1"/>
  <c r="S215" i="31"/>
  <c r="T215" i="31" s="1"/>
  <c r="T214" i="31" s="1"/>
  <c r="S367" i="31"/>
  <c r="T367" i="31" s="1"/>
  <c r="T366" i="31" s="1"/>
  <c r="S705" i="31"/>
  <c r="T705" i="31" s="1"/>
  <c r="T704" i="31" s="1"/>
  <c r="S1123" i="31"/>
  <c r="T1123" i="31" s="1"/>
  <c r="T1122" i="31" s="1"/>
  <c r="S91" i="31"/>
  <c r="T91" i="31" s="1"/>
  <c r="T90" i="31" s="1"/>
  <c r="S577" i="31"/>
  <c r="T577" i="31" s="1"/>
  <c r="T576" i="31" s="1"/>
  <c r="S1023" i="31"/>
  <c r="T1023" i="31" s="1"/>
  <c r="T1022" i="31" s="1"/>
  <c r="S21" i="31"/>
  <c r="T21" i="31" s="1"/>
  <c r="T20" i="31" s="1"/>
  <c r="S283" i="31"/>
  <c r="T283" i="31" s="1"/>
  <c r="T282" i="31" s="1"/>
  <c r="S925" i="31"/>
  <c r="T925" i="31" s="1"/>
  <c r="T924" i="31" s="1"/>
  <c r="S1065" i="31"/>
  <c r="T1065" i="31" s="1"/>
  <c r="T1064" i="31" s="1"/>
  <c r="S861" i="31"/>
  <c r="T861" i="31" s="1"/>
  <c r="T860" i="31" s="1"/>
  <c r="S391" i="31"/>
  <c r="T391" i="31" s="1"/>
  <c r="T390" i="31" s="1"/>
  <c r="S587" i="31"/>
  <c r="T587" i="31" s="1"/>
  <c r="T586" i="31" s="1"/>
  <c r="S1151" i="31"/>
  <c r="T1151" i="31" s="1"/>
  <c r="T1150" i="31" s="1"/>
  <c r="S51" i="31"/>
  <c r="T51" i="31" s="1"/>
  <c r="T50" i="31" s="1"/>
  <c r="S817" i="31"/>
  <c r="T817" i="31" s="1"/>
  <c r="T816" i="31" s="1"/>
  <c r="S625" i="31"/>
  <c r="T625" i="31" s="1"/>
  <c r="T624" i="31" s="1"/>
  <c r="S267" i="31"/>
  <c r="T267" i="31" s="1"/>
  <c r="T266" i="31" s="1"/>
  <c r="S1053" i="31"/>
  <c r="T1053" i="31" s="1"/>
  <c r="T1052" i="31" s="1"/>
  <c r="S1113" i="31"/>
  <c r="T1113" i="31" s="1"/>
  <c r="T1112" i="31" s="1"/>
  <c r="S917" i="31"/>
  <c r="T917" i="31" s="1"/>
  <c r="T916" i="31" s="1"/>
  <c r="S901" i="31"/>
  <c r="T901" i="31" s="1"/>
  <c r="T900" i="31" s="1"/>
  <c r="S845" i="31"/>
  <c r="T845" i="31" s="1"/>
  <c r="T844" i="31" s="1"/>
  <c r="S831" i="31"/>
  <c r="T831" i="31" s="1"/>
  <c r="T830" i="31" s="1"/>
  <c r="S1135" i="31"/>
  <c r="T1135" i="31" s="1"/>
  <c r="T1134" i="31" s="1"/>
  <c r="S135" i="31"/>
  <c r="T135" i="31" s="1"/>
  <c r="T134" i="31" s="1"/>
  <c r="S1021" i="31"/>
  <c r="T1021" i="31" s="1"/>
  <c r="T1020" i="31" s="1"/>
  <c r="S575" i="31"/>
  <c r="T575" i="31" s="1"/>
  <c r="T574" i="31" s="1"/>
  <c r="S27" i="31"/>
  <c r="T27" i="31" s="1"/>
  <c r="T26" i="31" s="1"/>
  <c r="S217" i="31"/>
  <c r="T217" i="31" s="1"/>
  <c r="T216" i="31" s="1"/>
  <c r="S535" i="31"/>
  <c r="T535" i="31" s="1"/>
  <c r="T534" i="31" s="1"/>
  <c r="S1061" i="31"/>
  <c r="T1061" i="31" s="1"/>
  <c r="T1060" i="31" s="1"/>
  <c r="S1043" i="31"/>
  <c r="T1043" i="31" s="1"/>
  <c r="T1042" i="31" s="1"/>
  <c r="S905" i="31"/>
  <c r="T905" i="31" s="1"/>
  <c r="T904" i="31" s="1"/>
  <c r="S195" i="31"/>
  <c r="T195" i="31" s="1"/>
  <c r="T194" i="31" s="1"/>
  <c r="S53" i="31"/>
  <c r="T53" i="31" s="1"/>
  <c r="T52" i="31" s="1"/>
  <c r="S1103" i="31"/>
  <c r="T1103" i="31" s="1"/>
  <c r="T1102" i="31" s="1"/>
  <c r="S809" i="31"/>
  <c r="T809" i="31" s="1"/>
  <c r="T808" i="31" s="1"/>
  <c r="S921" i="31"/>
  <c r="T921" i="31" s="1"/>
  <c r="T920" i="31" s="1"/>
  <c r="S399" i="31"/>
  <c r="T399" i="31" s="1"/>
  <c r="T398" i="31" s="1"/>
  <c r="S1077" i="31"/>
  <c r="T1077" i="31" s="1"/>
  <c r="T1076" i="31" s="1"/>
  <c r="S275" i="31"/>
  <c r="T275" i="31" s="1"/>
  <c r="T274" i="31" s="1"/>
  <c r="S1147" i="31"/>
  <c r="T1147" i="31" s="1"/>
  <c r="T1146" i="31" s="1"/>
  <c r="S153" i="31"/>
  <c r="T153" i="31" s="1"/>
  <c r="T152" i="31" s="1"/>
  <c r="S433" i="31"/>
  <c r="T433" i="31" s="1"/>
  <c r="T432" i="31" s="1"/>
  <c r="S791" i="31"/>
  <c r="T791" i="31" s="1"/>
  <c r="T790" i="31" s="1"/>
  <c r="S219" i="31"/>
  <c r="T219" i="31" s="1"/>
  <c r="T218"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41" i="31"/>
  <c r="T241" i="31" s="1"/>
  <c r="T240" i="31" s="1"/>
  <c r="S893" i="31"/>
  <c r="T893" i="31" s="1"/>
  <c r="T892" i="31" s="1"/>
  <c r="S839" i="31"/>
  <c r="T839" i="31" s="1"/>
  <c r="T838" i="31" s="1"/>
  <c r="S641" i="31"/>
  <c r="T641" i="31" s="1"/>
  <c r="T640" i="31" s="1"/>
  <c r="S1079" i="31"/>
  <c r="T1079" i="31" s="1"/>
  <c r="T1078" i="31" s="1"/>
  <c r="S651" i="31"/>
  <c r="T651" i="31" s="1"/>
  <c r="T650" i="31" s="1"/>
  <c r="S425" i="31"/>
  <c r="T425" i="31" s="1"/>
  <c r="T424" i="31" s="1"/>
  <c r="S205" i="31"/>
  <c r="T205" i="31" s="1"/>
  <c r="T204" i="31" s="1"/>
  <c r="S189" i="31"/>
  <c r="T189" i="31" s="1"/>
  <c r="T188" i="31" s="1"/>
  <c r="S85" i="31"/>
  <c r="T85" i="31" s="1"/>
  <c r="T84" i="31" s="1"/>
  <c r="S179" i="31"/>
  <c r="T179" i="31" s="1"/>
  <c r="T178"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93" i="31"/>
  <c r="T193" i="31" s="1"/>
  <c r="T192"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277" i="31"/>
  <c r="T277" i="31" s="1"/>
  <c r="T276" i="31" s="1"/>
  <c r="S155" i="31"/>
  <c r="T155" i="31" s="1"/>
  <c r="T154" i="31" s="1"/>
  <c r="S83" i="31"/>
  <c r="T83" i="31" s="1"/>
  <c r="T82" i="31" s="1"/>
  <c r="S873" i="31"/>
  <c r="T873" i="31" s="1"/>
  <c r="T872" i="31" s="1"/>
  <c r="S971" i="31"/>
  <c r="T971" i="31" s="1"/>
  <c r="T970" i="31" s="1"/>
  <c r="S245" i="31"/>
  <c r="T245" i="31" s="1"/>
  <c r="T244" i="31" s="1"/>
  <c r="S975" i="31"/>
  <c r="T975" i="31" s="1"/>
  <c r="T974" i="31" s="1"/>
  <c r="S409" i="31"/>
  <c r="T409" i="31" s="1"/>
  <c r="T408" i="31" s="1"/>
  <c r="S635" i="31"/>
  <c r="T635" i="31" s="1"/>
  <c r="T634" i="31" s="1"/>
  <c r="S95" i="31"/>
  <c r="T95" i="31" s="1"/>
  <c r="T9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125" i="31"/>
  <c r="T125" i="31" s="1"/>
  <c r="T124"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263" i="31"/>
  <c r="T263" i="31" s="1"/>
  <c r="T262" i="31" s="1"/>
  <c r="S983" i="31"/>
  <c r="T983" i="31" s="1"/>
  <c r="T982" i="31" s="1"/>
  <c r="S103" i="31"/>
  <c r="T103" i="31" s="1"/>
  <c r="T102" i="31" s="1"/>
  <c r="S581" i="31"/>
  <c r="T581" i="31" s="1"/>
  <c r="T580" i="31" s="1"/>
  <c r="S521" i="31"/>
  <c r="T521" i="31" s="1"/>
  <c r="T520" i="31" s="1"/>
  <c r="S289" i="31"/>
  <c r="T289" i="31" s="1"/>
  <c r="T288" i="31" s="1"/>
  <c r="S569" i="31"/>
  <c r="T569" i="31" s="1"/>
  <c r="T568" i="31" s="1"/>
  <c r="S139" i="31"/>
  <c r="T139" i="31" s="1"/>
  <c r="T138" i="31" s="1"/>
  <c r="S997" i="31"/>
  <c r="T997" i="31" s="1"/>
  <c r="T996" i="31" s="1"/>
  <c r="S963" i="31"/>
  <c r="T963" i="31" s="1"/>
  <c r="T962" i="31" s="1"/>
  <c r="S803" i="31"/>
  <c r="T803" i="31" s="1"/>
  <c r="T802" i="31" s="1"/>
  <c r="S493" i="31"/>
  <c r="T493" i="31" s="1"/>
  <c r="T492" i="31" s="1"/>
  <c r="S1097" i="31"/>
  <c r="T1097" i="31" s="1"/>
  <c r="T1096" i="31" s="1"/>
  <c r="S235" i="31"/>
  <c r="T235" i="31" s="1"/>
  <c r="T234" i="31" s="1"/>
  <c r="S533" i="31"/>
  <c r="T533" i="31" s="1"/>
  <c r="T532" i="31" s="1"/>
  <c r="S977" i="31"/>
  <c r="T977" i="31" s="1"/>
  <c r="T976" i="31" s="1"/>
  <c r="S597" i="31"/>
  <c r="T597" i="31" s="1"/>
  <c r="T596" i="31" s="1"/>
  <c r="S935" i="31"/>
  <c r="T935" i="31" s="1"/>
  <c r="T934" i="31" s="1"/>
  <c r="S1127" i="31"/>
  <c r="T1127" i="31" s="1"/>
  <c r="T1126" i="31" s="1"/>
  <c r="S789" i="31"/>
  <c r="T789" i="31" s="1"/>
  <c r="T788" i="31" s="1"/>
  <c r="S273" i="31"/>
  <c r="T273" i="31" s="1"/>
  <c r="T272" i="31" s="1"/>
  <c r="S743" i="31"/>
  <c r="T743" i="31" s="1"/>
  <c r="T742" i="31" s="1"/>
  <c r="S699" i="31"/>
  <c r="T699" i="31" s="1"/>
  <c r="T698" i="31" s="1"/>
  <c r="S555" i="31"/>
  <c r="T555" i="31" s="1"/>
  <c r="T554" i="31" s="1"/>
  <c r="S645" i="31"/>
  <c r="T645" i="31" s="1"/>
  <c r="T644" i="31" s="1"/>
  <c r="S605" i="31"/>
  <c r="T605" i="31" s="1"/>
  <c r="T604" i="31" s="1"/>
  <c r="S1145" i="31"/>
  <c r="T1145" i="31" s="1"/>
  <c r="T1144" i="31" s="1"/>
  <c r="S169" i="31"/>
  <c r="T169" i="31" s="1"/>
  <c r="T168" i="31" s="1"/>
  <c r="S339" i="31"/>
  <c r="T339" i="31" s="1"/>
  <c r="T338" i="31" s="1"/>
  <c r="S1137" i="31"/>
  <c r="T1137" i="31" s="1"/>
  <c r="T1136" i="31" s="1"/>
  <c r="S1005" i="31"/>
  <c r="T1005" i="31" s="1"/>
  <c r="T1004" i="31" s="1"/>
  <c r="S955" i="31"/>
  <c r="T955" i="31" s="1"/>
  <c r="T954" i="31" s="1"/>
  <c r="S623" i="31"/>
  <c r="T623" i="31" s="1"/>
  <c r="T622" i="31" s="1"/>
  <c r="S507" i="31"/>
  <c r="T507" i="31" s="1"/>
  <c r="T506" i="31" s="1"/>
  <c r="S221" i="31"/>
  <c r="T221" i="31" s="1"/>
  <c r="T220" i="31" s="1"/>
  <c r="S437" i="31"/>
  <c r="T437" i="31" s="1"/>
  <c r="T436" i="31" s="1"/>
  <c r="S899" i="31"/>
  <c r="T899" i="31" s="1"/>
  <c r="T898" i="31" s="1"/>
  <c r="S463" i="31"/>
  <c r="T463" i="31" s="1"/>
  <c r="T462" i="31" s="1"/>
  <c r="S1067" i="31"/>
  <c r="T1067" i="31" s="1"/>
  <c r="T1066" i="31" s="1"/>
  <c r="S257" i="31"/>
  <c r="T257" i="31" s="1"/>
  <c r="T256" i="31" s="1"/>
  <c r="S1063" i="31"/>
  <c r="T1063" i="31" s="1"/>
  <c r="T1062" i="31" s="1"/>
  <c r="S185" i="31"/>
  <c r="T185" i="31" s="1"/>
  <c r="T184" i="31" s="1"/>
  <c r="S1011" i="31"/>
  <c r="T1011" i="31" s="1"/>
  <c r="T1010" i="31" s="1"/>
  <c r="S209" i="31"/>
  <c r="T209" i="31" s="1"/>
  <c r="T208" i="31" s="1"/>
  <c r="S589" i="31"/>
  <c r="T589" i="31" s="1"/>
  <c r="T588" i="31" s="1"/>
  <c r="S1167" i="31"/>
  <c r="T1167" i="31" s="1"/>
  <c r="T1166" i="31" s="1"/>
  <c r="S211" i="31"/>
  <c r="T211" i="31" s="1"/>
  <c r="T210" i="31" s="1"/>
  <c r="S361" i="31"/>
  <c r="T361" i="31" s="1"/>
  <c r="T360" i="31" s="1"/>
  <c r="S761" i="31"/>
  <c r="T761" i="31" s="1"/>
  <c r="T760" i="31" s="1"/>
  <c r="S491" i="31"/>
  <c r="T491" i="31" s="1"/>
  <c r="T490" i="31" s="1"/>
  <c r="S565" i="31"/>
  <c r="T565" i="31" s="1"/>
  <c r="T564" i="31" s="1"/>
  <c r="S1009" i="31"/>
  <c r="T1009" i="31" s="1"/>
  <c r="T1008" i="31" s="1"/>
  <c r="S709" i="31"/>
  <c r="T709" i="31" s="1"/>
  <c r="T708" i="31" s="1"/>
  <c r="S287" i="31"/>
  <c r="T287" i="31" s="1"/>
  <c r="T286"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63" i="31"/>
  <c r="T163" i="31" s="1"/>
  <c r="T162" i="31" s="1"/>
  <c r="S923" i="31"/>
  <c r="T923" i="31" s="1"/>
  <c r="T922" i="31" s="1"/>
  <c r="S729" i="31"/>
  <c r="T729" i="31" s="1"/>
  <c r="T728" i="31" s="1"/>
  <c r="S1159" i="31"/>
  <c r="T1159" i="31" s="1"/>
  <c r="T1158" i="31" s="1"/>
  <c r="S251" i="31"/>
  <c r="T251" i="31" s="1"/>
  <c r="T250" i="31" s="1"/>
  <c r="S1101" i="31"/>
  <c r="T1101" i="31" s="1"/>
  <c r="T1100" i="31" s="1"/>
  <c r="S865" i="31"/>
  <c r="T865" i="31" s="1"/>
  <c r="T864" i="31" s="1"/>
  <c r="S717" i="31"/>
  <c r="T717" i="31" s="1"/>
  <c r="T716" i="31" s="1"/>
  <c r="S423" i="31"/>
  <c r="T423" i="31" s="1"/>
  <c r="T422" i="31" s="1"/>
  <c r="S293" i="31"/>
  <c r="T293" i="31" s="1"/>
  <c r="T292" i="31" s="1"/>
  <c r="S1141" i="31"/>
  <c r="T1141" i="31" s="1"/>
  <c r="T1140"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79" i="31"/>
  <c r="T79" i="31" s="1"/>
  <c r="T78"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177" i="31"/>
  <c r="T177" i="31" s="1"/>
  <c r="T176" i="31" s="1"/>
  <c r="S387" i="31"/>
  <c r="T387" i="31" s="1"/>
  <c r="T386" i="31" s="1"/>
  <c r="S681" i="31"/>
  <c r="T681" i="31" s="1"/>
  <c r="T680" i="31" s="1"/>
  <c r="S93" i="31"/>
  <c r="T93" i="31" s="1"/>
  <c r="T92" i="31" s="1"/>
  <c r="S1003" i="31"/>
  <c r="T1003" i="31" s="1"/>
  <c r="T1002" i="31" s="1"/>
  <c r="S911" i="31"/>
  <c r="T911" i="31" s="1"/>
  <c r="T910" i="31" s="1"/>
  <c r="S877" i="31"/>
  <c r="T877" i="31" s="1"/>
  <c r="T876" i="31" s="1"/>
  <c r="S945" i="31"/>
  <c r="T945" i="31" s="1"/>
  <c r="T944" i="31" s="1"/>
  <c r="S435" i="31"/>
  <c r="T435" i="31" s="1"/>
  <c r="T434" i="31" s="1"/>
  <c r="S129" i="31"/>
  <c r="T129" i="31" s="1"/>
  <c r="T128"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207" i="31"/>
  <c r="T207" i="31" s="1"/>
  <c r="T206" i="31" s="1"/>
  <c r="S895" i="31"/>
  <c r="T895" i="31" s="1"/>
  <c r="T894" i="31" s="1"/>
  <c r="S29" i="31"/>
  <c r="T29" i="31" s="1"/>
  <c r="T28" i="31" s="1"/>
  <c r="S365" i="31"/>
  <c r="T365" i="31" s="1"/>
  <c r="T364" i="31" s="1"/>
  <c r="S603" i="31"/>
  <c r="T603" i="31" s="1"/>
  <c r="T602" i="31" s="1"/>
  <c r="S815" i="31"/>
  <c r="T815" i="31" s="1"/>
  <c r="T814" i="31" s="1"/>
  <c r="S907" i="31"/>
  <c r="T907" i="31" s="1"/>
  <c r="T906" i="31" s="1"/>
  <c r="S665" i="31"/>
  <c r="T665" i="31" s="1"/>
  <c r="T664" i="31" s="1"/>
  <c r="S239" i="31"/>
  <c r="T239" i="31" s="1"/>
  <c r="T238" i="31" s="1"/>
  <c r="S159" i="31"/>
  <c r="T159" i="31" s="1"/>
  <c r="T158" i="31" s="1"/>
  <c r="S303" i="31"/>
  <c r="T303" i="31" s="1"/>
  <c r="T302" i="31" s="1"/>
  <c r="S733" i="31"/>
  <c r="T733" i="31" s="1"/>
  <c r="T732" i="31" s="1"/>
  <c r="S385" i="31"/>
  <c r="T385" i="31" s="1"/>
  <c r="T384" i="31" s="1"/>
  <c r="S497" i="31"/>
  <c r="T497" i="31" s="1"/>
  <c r="T496" i="31" s="1"/>
  <c r="S145" i="31"/>
  <c r="T145" i="31" s="1"/>
  <c r="T144" i="31" s="1"/>
  <c r="S197" i="31"/>
  <c r="T197" i="31" s="1"/>
  <c r="T196" i="31" s="1"/>
  <c r="S407" i="31"/>
  <c r="T407" i="31" s="1"/>
  <c r="T406" i="31" s="1"/>
  <c r="S1173" i="31"/>
  <c r="T1173" i="31" s="1"/>
  <c r="T1172" i="31" s="1"/>
  <c r="S1105" i="31"/>
  <c r="T1105" i="31" s="1"/>
  <c r="T1104" i="31" s="1"/>
  <c r="S173" i="31"/>
  <c r="T173" i="31" s="1"/>
  <c r="T172" i="31" s="1"/>
  <c r="S961" i="31"/>
  <c r="T961" i="31" s="1"/>
  <c r="T960" i="31" s="1"/>
  <c r="S753" i="31"/>
  <c r="T753" i="31" s="1"/>
  <c r="T752" i="31" s="1"/>
  <c r="S647" i="31"/>
  <c r="T647" i="31" s="1"/>
  <c r="T646" i="31" s="1"/>
  <c r="S1111" i="31"/>
  <c r="T1111" i="31" s="1"/>
  <c r="T1110" i="31" s="1"/>
  <c r="S677" i="31"/>
  <c r="T677" i="31" s="1"/>
  <c r="T676" i="31" s="1"/>
  <c r="S261" i="31"/>
  <c r="T261" i="31" s="1"/>
  <c r="T260" i="31" s="1"/>
  <c r="S1139" i="31"/>
  <c r="T1139" i="31" s="1"/>
  <c r="T1138" i="31" s="1"/>
  <c r="S967" i="31"/>
  <c r="T967" i="31" s="1"/>
  <c r="T966" i="31" s="1"/>
  <c r="S797" i="31"/>
  <c r="T797" i="31" s="1"/>
  <c r="T796" i="31" s="1"/>
  <c r="S455" i="31"/>
  <c r="T455" i="31" s="1"/>
  <c r="T454" i="31" s="1"/>
  <c r="S523" i="31"/>
  <c r="T523" i="31" s="1"/>
  <c r="T522" i="31" s="1"/>
  <c r="S347" i="31"/>
  <c r="T347" i="31" s="1"/>
  <c r="T346" i="31" s="1"/>
  <c r="S819" i="31"/>
  <c r="T819" i="31" s="1"/>
  <c r="T818" i="31" s="1"/>
  <c r="S649" i="31"/>
  <c r="T649" i="31" s="1"/>
  <c r="T648" i="31" s="1"/>
  <c r="S353" i="31"/>
  <c r="T353" i="31" s="1"/>
  <c r="T352" i="31" s="1"/>
  <c r="S357" i="31"/>
  <c r="T357" i="31" s="1"/>
  <c r="T356" i="31" s="1"/>
  <c r="S269" i="31"/>
  <c r="T269" i="31" s="1"/>
  <c r="T268" i="31" s="1"/>
  <c r="S1041" i="31"/>
  <c r="T1041" i="31" s="1"/>
  <c r="T1040" i="31" s="1"/>
  <c r="S537" i="31"/>
  <c r="T537" i="31" s="1"/>
  <c r="T536" i="31" s="1"/>
  <c r="S481" i="31"/>
  <c r="T481" i="31" s="1"/>
  <c r="T480" i="31" s="1"/>
  <c r="S149" i="31"/>
  <c r="T149" i="31" s="1"/>
  <c r="T148" i="31" s="1"/>
  <c r="S337" i="31"/>
  <c r="T337" i="31" s="1"/>
  <c r="T336" i="31" s="1"/>
  <c r="S181" i="31"/>
  <c r="T181" i="31" s="1"/>
  <c r="T180" i="31" s="1"/>
  <c r="S685" i="31"/>
  <c r="T685" i="31" s="1"/>
  <c r="T684" i="31" s="1"/>
  <c r="S227" i="31"/>
  <c r="T227" i="31" s="1"/>
  <c r="T226" i="31" s="1"/>
  <c r="S1055" i="31"/>
  <c r="T1055" i="31" s="1"/>
  <c r="T1054" i="31" s="1"/>
  <c r="S143" i="31"/>
  <c r="T143" i="31" s="1"/>
  <c r="T142" i="31" s="1"/>
  <c r="S151" i="31"/>
  <c r="T151" i="31" s="1"/>
  <c r="T150"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229" i="31"/>
  <c r="T229" i="31" s="1"/>
  <c r="T228"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247" i="31"/>
  <c r="T247" i="31" s="1"/>
  <c r="T246"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65" i="31"/>
  <c r="T165" i="31" s="1"/>
  <c r="T164"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249" i="31"/>
  <c r="T249" i="31" s="1"/>
  <c r="T248" i="31" s="1"/>
  <c r="S127" i="31"/>
  <c r="T127" i="31" s="1"/>
  <c r="T126" i="31" s="1"/>
  <c r="S379" i="31"/>
  <c r="T379" i="31" s="1"/>
  <c r="T378" i="31" s="1"/>
  <c r="S345" i="31"/>
  <c r="T345" i="31" s="1"/>
  <c r="T344" i="31" s="1"/>
  <c r="S311" i="31"/>
  <c r="T311" i="31" s="1"/>
  <c r="T310"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03" i="31"/>
  <c r="T203" i="31" s="1"/>
  <c r="T202" i="31" s="1"/>
  <c r="S313" i="31"/>
  <c r="T313" i="31" s="1"/>
  <c r="T312" i="31" s="1"/>
  <c r="S863" i="31"/>
  <c r="T863" i="31" s="1"/>
  <c r="T862" i="31" s="1"/>
  <c r="S781" i="31"/>
  <c r="T781" i="31" s="1"/>
  <c r="T780" i="31" s="1"/>
  <c r="S69" i="31"/>
  <c r="T69" i="31" s="1"/>
  <c r="T68"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1059" i="31"/>
  <c r="T1059" i="31" s="1"/>
  <c r="T1058"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1081" i="31"/>
  <c r="T1081" i="31" s="1"/>
  <c r="T1080" i="31" s="1"/>
  <c r="S1083" i="31"/>
  <c r="T1083" i="31" s="1"/>
  <c r="T1082" i="31" s="1"/>
  <c r="S913" i="31"/>
  <c r="T913" i="31" s="1"/>
  <c r="T912" i="31" s="1"/>
  <c r="S841" i="31"/>
  <c r="T841" i="31" s="1"/>
  <c r="T840" i="31" s="1"/>
  <c r="S121" i="31"/>
  <c r="T121" i="31" s="1"/>
  <c r="T120" i="31" s="1"/>
  <c r="S183" i="31"/>
  <c r="T183" i="31" s="1"/>
  <c r="T182" i="31" s="1"/>
  <c r="S213" i="31"/>
  <c r="T213" i="31" s="1"/>
  <c r="T212" i="31" s="1"/>
  <c r="S111" i="31"/>
  <c r="T111" i="31" s="1"/>
  <c r="T110" i="31" s="1"/>
  <c r="S335" i="31"/>
  <c r="T335" i="31" s="1"/>
  <c r="T334" i="31" s="1"/>
  <c r="S1117" i="31"/>
  <c r="T1117" i="31" s="1"/>
  <c r="T1116"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301" i="31"/>
  <c r="T301" i="31" s="1"/>
  <c r="T300" i="31" s="1"/>
  <c r="S1049" i="31"/>
  <c r="T1049" i="31" s="1"/>
  <c r="T1048" i="31" s="1"/>
  <c r="S683" i="31"/>
  <c r="T683" i="31" s="1"/>
  <c r="T682" i="31" s="1"/>
  <c r="S175" i="31"/>
  <c r="T175" i="31" s="1"/>
  <c r="T174" i="31" s="1"/>
  <c r="S1057" i="31"/>
  <c r="T1057" i="31" s="1"/>
  <c r="T1056" i="31" s="1"/>
  <c r="S73" i="31"/>
  <c r="T73" i="31" s="1"/>
  <c r="T72" i="31" s="1"/>
  <c r="S9" i="31"/>
  <c r="T9" i="31" s="1"/>
  <c r="T8" i="31" s="1"/>
  <c r="S667" i="31"/>
  <c r="T667" i="31" s="1"/>
  <c r="T666" i="31" s="1"/>
  <c r="S255" i="31"/>
  <c r="T255" i="31" s="1"/>
  <c r="T254" i="31" s="1"/>
  <c r="S857" i="31"/>
  <c r="T857" i="31" s="1"/>
  <c r="T856" i="31" s="1"/>
  <c r="S413" i="31"/>
  <c r="T413" i="31" s="1"/>
  <c r="T412" i="31" s="1"/>
  <c r="S325" i="31"/>
  <c r="T325" i="31" s="1"/>
  <c r="T324" i="31" s="1"/>
  <c r="S297" i="31"/>
  <c r="T297" i="31" s="1"/>
  <c r="T296" i="31" s="1"/>
  <c r="S167" i="31"/>
  <c r="T167" i="31" s="1"/>
  <c r="T166" i="31" s="1"/>
  <c r="S953" i="31"/>
  <c r="T953" i="31" s="1"/>
  <c r="T952" i="31" s="1"/>
  <c r="S731" i="31"/>
  <c r="T731" i="31" s="1"/>
  <c r="T730" i="31" s="1"/>
  <c r="S655" i="31"/>
  <c r="T655" i="31" s="1"/>
  <c r="T654" i="31" s="1"/>
  <c r="S519" i="31"/>
  <c r="T519" i="31" s="1"/>
  <c r="T518" i="31" s="1"/>
  <c r="S1115" i="31"/>
  <c r="T1115" i="31" s="1"/>
  <c r="T1114" i="31" s="1"/>
  <c r="S713" i="31"/>
  <c r="T713" i="31" s="1"/>
  <c r="T712" i="31" s="1"/>
  <c r="S1071" i="31"/>
  <c r="T1071" i="31" s="1"/>
  <c r="T1070" i="31" s="1"/>
  <c r="S351" i="31"/>
  <c r="T351" i="31" s="1"/>
  <c r="T350"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389" i="31"/>
  <c r="T389" i="31" s="1"/>
  <c r="T388" i="31" s="1"/>
  <c r="S259" i="31"/>
  <c r="T259" i="31" s="1"/>
  <c r="T258" i="31" s="1"/>
  <c r="S695" i="31"/>
  <c r="T695" i="31" s="1"/>
  <c r="T694" i="31" s="1"/>
  <c r="S359" i="31"/>
  <c r="T359" i="31" s="1"/>
  <c r="T358" i="31" s="1"/>
  <c r="S883" i="31"/>
  <c r="T883" i="31" s="1"/>
  <c r="T882" i="31" s="1"/>
  <c r="S785" i="31"/>
  <c r="T785" i="31" s="1"/>
  <c r="T784" i="31" s="1"/>
  <c r="S131" i="31"/>
  <c r="T131" i="31" s="1"/>
  <c r="T130" i="31" s="1"/>
  <c r="S567" i="31"/>
  <c r="T567" i="31" s="1"/>
  <c r="T566" i="31" s="1"/>
  <c r="S501" i="31"/>
  <c r="T501" i="31" s="1"/>
  <c r="T500" i="31" s="1"/>
  <c r="S101" i="31"/>
  <c r="T101" i="31" s="1"/>
  <c r="T100" i="31" s="1"/>
  <c r="S65" i="31"/>
  <c r="T65" i="31" s="1"/>
  <c r="T64"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23" i="31"/>
  <c r="T123" i="31" s="1"/>
  <c r="T122" i="31" s="1"/>
  <c r="S443" i="31"/>
  <c r="T443" i="31" s="1"/>
  <c r="T442" i="31" s="1"/>
  <c r="S157" i="31"/>
  <c r="T157" i="31" s="1"/>
  <c r="T156"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253" i="31"/>
  <c r="T253" i="31" s="1"/>
  <c r="T252" i="31" s="1"/>
  <c r="S265" i="31"/>
  <c r="T265" i="31" s="1"/>
  <c r="T264"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088" i="31"/>
  <c r="T1089" i="31" s="1"/>
  <c r="T1088" i="31" s="1"/>
  <c r="S113" i="31"/>
  <c r="T113" i="31" s="1"/>
  <c r="T112" i="31" s="1"/>
  <c r="S191" i="31"/>
  <c r="T191" i="31" s="1"/>
  <c r="T190"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305" i="31"/>
  <c r="T305" i="31" s="1"/>
  <c r="T304" i="31" s="1"/>
  <c r="S201" i="31"/>
  <c r="T201" i="31" s="1"/>
  <c r="T200" i="31" s="1"/>
  <c r="S291" i="31"/>
  <c r="T291" i="31" s="1"/>
  <c r="T290" i="31" s="1"/>
  <c r="S1051" i="31"/>
  <c r="T1051" i="31" s="1"/>
  <c r="T1050" i="31" s="1"/>
  <c r="S993" i="31"/>
  <c r="T993" i="31" s="1"/>
  <c r="T992" i="31" s="1"/>
  <c r="S959" i="31"/>
  <c r="T959" i="31" s="1"/>
  <c r="T958" i="31" s="1"/>
  <c r="S867" i="31"/>
  <c r="T867" i="31" s="1"/>
  <c r="T866" i="31" s="1"/>
  <c r="S137" i="31"/>
  <c r="T137" i="31" s="1"/>
  <c r="T136"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<sst xmlns="http://schemas.openxmlformats.org/spreadsheetml/2006/main" count="22208" uniqueCount="6196">
  <si>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</si>
  <si>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</si>
  <si>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</si>
  <si>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</si>
  <si>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</si>
  <si>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</si>
  <si>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</si>
  <si>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</si>
  <si>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</si>
  <si>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</si>
  <si>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</si>
  <si>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</si>
  <si>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</si>
  <si>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</si>
  <si>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</si>
  <si>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</si>
  <si>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</si>
  <si>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</si>
  <si>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</si>
  <si>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</si>
  <si>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</si>
  <si>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</si>
  <si>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</si>
  <si>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</si>
  <si>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</si>
  <si>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</si>
  <si>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</si>
  <si>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</si>
  <si>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</si>
  <si>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</si>
  <si>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</si>
  <si>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</si>
  <si>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</si>
  <si>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</si>
  <si>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</si>
  <si>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</si>
  <si>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</si>
  <si>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</si>
  <si>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</si>
  <si>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</si>
  <si>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</si>
  <si>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</si>
  <si>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</si>
  <si>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</si>
  <si>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</si>
  <si>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</si>
  <si>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</si>
  <si>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</si>
  <si>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</si>
  <si>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</si>
  <si>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</si>
  <si>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</si>
  <si>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</si>
  <si>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</si>
  <si>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</si>
  <si>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</si>
  <si>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</si>
  <si>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</si>
  <si>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</si>
  <si>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</si>
  <si>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</si>
  <si>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</si>
  <si>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</si>
  <si>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</si>
  <si>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</si>
  <si>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</si>
  <si>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</si>
  <si>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</si>
  <si>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</si>
  <si>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</si>
  <si>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</si>
  <si>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</si>
  <si>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</si>
  <si>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</si>
  <si>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</si>
  <si>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</si>
  <si>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</si>
  <si>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</si>
  <si>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</si>
  <si>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</si>
  <si>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</si>
  <si>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</si>
  <si>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</si>
  <si>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</si>
  <si>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</si>
  <si>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</si>
  <si>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</si>
  <si>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</si>
  <si>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</si>
  <si>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</si>
  <si>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</si>
  <si>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</si>
  <si>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</si>
  <si>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</si>
  <si>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</si>
  <si>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</si>
  <si>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</si>
  <si>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</si>
  <si>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</si>
  <si>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</si>
  <si>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</si>
  <si>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</si>
  <si>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</si>
  <si>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</si>
  <si>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</si>
  <si>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</si>
  <si>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</si>
  <si>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</si>
  <si>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</si>
  <si>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</si>
  <si>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</si>
  <si>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</si>
  <si>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</si>
  <si>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</si>
  <si>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</si>
  <si>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</si>
  <si>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</si>
  <si>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</si>
  <si>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</si>
  <si>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</si>
  <si>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</si>
  <si>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</si>
  <si>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</si>
  <si>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</si>
  <si>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</si>
  <si>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</si>
  <si>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</si>
  <si>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</si>
  <si>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</si>
  <si>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</si>
  <si>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</si>
  <si>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</si>
  <si>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</si>
  <si>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</si>
  <si>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</si>
  <si>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</si>
  <si>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</si>
  <si>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</si>
  <si>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</si>
  <si>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</si>
  <si>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</si>
  <si>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</si>
  <si>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</si>
  <si>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</si>
  <si>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</si>
  <si>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</si>
  <si>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</si>
  <si>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</si>
  <si>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</si>
  <si>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</si>
  <si>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</si>
  <si>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</si>
  <si>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</si>
  <si>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</si>
  <si>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</si>
  <si>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</si>
  <si>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</si>
  <si>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</si>
  <si>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</si>
  <si>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</si>
  <si>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</si>
  <si>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</si>
  <si>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</si>
  <si>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</si>
  <si>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</si>
  <si>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</si>
  <si>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</si>
  <si>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</si>
  <si>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</si>
  <si>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</si>
  <si>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</si>
  <si>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</si>
  <si>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</si>
  <si>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</si>
  <si>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</si>
  <si>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</si>
  <si>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</si>
  <si>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</si>
  <si>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</si>
  <si>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</si>
  <si>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</si>
  <si>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</si>
  <si>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</si>
  <si>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</si>
  <si>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</si>
  <si>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</si>
  <si>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</si>
  <si>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</si>
  <si>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</si>
  <si>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</si>
  <si>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</si>
  <si>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</si>
  <si>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</si>
  <si>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</si>
  <si>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</si>
  <si>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</si>
  <si>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</si>
  <si>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</si>
  <si>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</si>
  <si>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</si>
  <si>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</si>
  <si>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</si>
  <si>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</si>
  <si>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</si>
  <si>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</si>
  <si>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</si>
  <si>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</si>
  <si>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</si>
  <si>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</si>
  <si>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</si>
  <si>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</si>
  <si>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</si>
  <si>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</si>
  <si>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</si>
  <si>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</si>
  <si>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</si>
  <si>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</si>
  <si>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</si>
  <si>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</si>
  <si>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</si>
  <si>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</si>
  <si>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</si>
  <si>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</si>
  <si>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</si>
  <si>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</si>
  <si>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</si>
  <si>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</si>
  <si>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</si>
  <si>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</si>
  <si>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</si>
  <si>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</si>
  <si>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</si>
  <si>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</si>
  <si>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</si>
  <si>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</si>
  <si>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</si>
  <si>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</si>
  <si>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</si>
  <si>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</si>
  <si>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</si>
  <si>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</si>
  <si>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</si>
  <si>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</si>
  <si>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</si>
  <si>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</si>
  <si>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</si>
  <si>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</si>
  <si>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</si>
  <si>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</si>
  <si>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</si>
  <si>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</si>
  <si>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</si>
  <si>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</si>
  <si>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</si>
  <si>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</si>
  <si>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</si>
  <si>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</si>
  <si>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</si>
  <si>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</si>
  <si>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</si>
  <si>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</si>
  <si>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</si>
  <si>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</si>
  <si>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</si>
  <si>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</si>
  <si>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</si>
  <si>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</si>
  <si>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</si>
  <si>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</si>
  <si>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</si>
  <si>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</si>
  <si>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</si>
  <si>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</si>
  <si>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</si>
  <si>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</si>
  <si>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</si>
  <si>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</si>
  <si>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</si>
  <si>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</si>
  <si>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</si>
  <si>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</si>
  <si>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</si>
  <si>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</si>
  <si>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</si>
  <si>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</si>
  <si>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</si>
  <si>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</si>
  <si>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</si>
  <si>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</si>
  <si>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</si>
  <si>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</si>
  <si>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</si>
  <si>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</si>
  <si>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</si>
  <si>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</si>
  <si>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</si>
  <si>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</si>
  <si>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</si>
  <si>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</si>
  <si>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</si>
  <si>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</si>
  <si>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</si>
  <si>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</si>
  <si>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</si>
  <si>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</si>
  <si>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</si>
  <si>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</si>
  <si>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</si>
  <si>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</si>
  <si>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</si>
  <si>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</si>
  <si>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</si>
  <si>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</si>
  <si>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</si>
  <si>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</si>
  <si>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</si>
  <si>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</si>
  <si>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</si>
  <si>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</si>
  <si>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</si>
  <si>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</si>
  <si>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</si>
  <si>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</si>
  <si>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</si>
  <si>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</si>
  <si>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</si>
  <si>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</si>
  <si>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</si>
  <si>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</si>
  <si>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</si>
  <si>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</si>
  <si>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</si>
  <si>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</si>
  <si>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</si>
  <si>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</si>
  <si>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</si>
  <si>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</si>
  <si>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</si>
  <si>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</si>
  <si>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</si>
  <si>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</si>
  <si>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</si>
  <si>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</si>
  <si>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</si>
  <si>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</si>
  <si>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</si>
  <si>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</si>
  <si>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</si>
  <si>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</si>
  <si>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</si>
  <si>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</si>
  <si>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</si>
  <si>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</si>
  <si>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</si>
  <si>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</si>
  <si>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</si>
  <si>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</si>
  <si>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</si>
  <si>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</si>
  <si>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</si>
  <si>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</si>
  <si>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</si>
  <si>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</si>
  <si>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</si>
  <si>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</si>
  <si>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</si>
  <si>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</si>
  <si>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</si>
  <si>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</si>
  <si>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</si>
  <si>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</si>
  <si>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</si>
  <si>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</si>
  <si>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</si>
  <si>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</si>
  <si>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</si>
  <si>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</si>
  <si>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</si>
  <si>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</si>
  <si>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</si>
  <si>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</si>
  <si>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</si>
  <si>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</si>
  <si>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</si>
  <si>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</si>
  <si>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</si>
  <si>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</si>
  <si>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</si>
  <si>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</si>
  <si>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</si>
  <si>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</si>
  <si>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</si>
  <si>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</si>
  <si>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</si>
  <si>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</si>
  <si>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</si>
  <si>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</si>
  <si>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</si>
  <si>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</si>
  <si>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</si>
  <si>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</si>
  <si>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</si>
  <si>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</si>
  <si>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</si>
  <si>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</si>
  <si>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</si>
  <si>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</si>
  <si>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</si>
  <si>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</si>
  <si>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</si>
  <si>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</si>
  <si>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</si>
  <si>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</si>
  <si>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</si>
  <si>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</si>
  <si>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</si>
  <si>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</si>
  <si>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</si>
  <si>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</si>
  <si>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</si>
  <si>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</si>
  <si>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</si>
  <si>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</si>
  <si>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</si>
  <si>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</si>
  <si>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</si>
  <si>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</si>
  <si>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</si>
  <si>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</si>
  <si>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</si>
  <si>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</si>
  <si>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</si>
  <si>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</si>
  <si>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</si>
  <si>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</si>
  <si>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</si>
  <si>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</si>
  <si>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</si>
  <si>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</si>
  <si>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</si>
  <si>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</si>
  <si>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</si>
  <si>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</si>
  <si>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</si>
  <si>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</si>
  <si>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</si>
  <si>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</si>
  <si>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</si>
  <si>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</si>
  <si>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</si>
  <si>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</si>
  <si>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</si>
  <si>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</si>
  <si>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</si>
  <si>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</si>
  <si>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</si>
  <si>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</si>
  <si>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</si>
  <si>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</si>
  <si>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</si>
  <si>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</si>
  <si>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</si>
  <si>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</si>
  <si>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</si>
  <si>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</si>
  <si>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</si>
  <si>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</si>
  <si>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</si>
  <si>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</si>
  <si>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</si>
  <si>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</si>
  <si>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</si>
  <si>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</si>
  <si>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</si>
  <si>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</si>
  <si>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</si>
  <si>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</si>
  <si>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</si>
  <si>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</si>
  <si>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</si>
  <si>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</si>
  <si>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</si>
  <si>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</si>
  <si>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</si>
  <si>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</si>
  <si>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</si>
  <si>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</si>
  <si>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</si>
  <si>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</si>
  <si>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</si>
  <si>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</si>
  <si>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</si>
  <si>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</si>
  <si>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</si>
  <si>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</si>
  <si>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</si>
  <si>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</si>
  <si>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</si>
  <si>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</si>
  <si>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</si>
  <si>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</si>
  <si>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</si>
  <si>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</si>
  <si>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</si>
  <si>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</si>
  <si>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</si>
  <si>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</si>
  <si>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</si>
  <si>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</si>
  <si>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</si>
  <si>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</si>
  <si>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</si>
  <si>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</si>
  <si>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</si>
  <si>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</si>
  <si>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</si>
  <si>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</si>
  <si>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</si>
  <si>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</si>
  <si>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</si>
  <si>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</si>
  <si>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</si>
  <si>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</si>
  <si>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</si>
  <si>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</si>
  <si>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</si>
  <si>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</si>
  <si>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</si>
  <si>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</si>
  <si>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</si>
  <si>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</si>
  <si>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</si>
  <si>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</si>
  <si>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</si>
  <si>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</si>
  <si>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</si>
  <si>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</si>
  <si>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</si>
  <si>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</si>
  <si>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</si>
  <si>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</si>
  <si>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</si>
  <si>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</si>
  <si>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</si>
  <si>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</si>
  <si>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</si>
  <si>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</si>
  <si>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</si>
  <si>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</si>
  <si>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</si>
  <si>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</si>
  <si>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</si>
  <si>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</si>
  <si>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</si>
  <si>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</si>
  <si>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</si>
  <si>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</si>
  <si>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</si>
  <si>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</si>
  <si>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</si>
  <si>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</si>
  <si>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</si>
  <si>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</si>
  <si>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</si>
  <si>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</si>
  <si>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</si>
  <si>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</si>
  <si>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</si>
  <si>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</si>
  <si>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</si>
  <si>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</si>
  <si>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</si>
  <si>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</si>
  <si>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</si>
  <si>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</si>
  <si>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</si>
  <si>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</si>
  <si>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</si>
  <si>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</si>
  <si>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</si>
  <si>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</si>
  <si>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</si>
  <si>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</si>
  <si>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</si>
  <si>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</si>
  <si>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</si>
  <si>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</si>
  <si>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</si>
  <si>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</si>
  <si>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</si>
  <si>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</si>
  <si>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</si>
  <si>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</si>
  <si>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</si>
  <si>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</si>
  <si>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</si>
  <si>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</si>
  <si>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</si>
  <si>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</si>
  <si>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</si>
  <si>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</si>
  <si>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</si>
  <si>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</si>
  <si>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</si>
  <si>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</si>
  <si>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</si>
  <si>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</si>
  <si>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</si>
  <si>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</si>
  <si>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</si>
  <si>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</si>
  <si>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</si>
  <si>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</si>
  <si>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</si>
  <si>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</si>
  <si>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</si>
  <si>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</si>
  <si>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</si>
  <si>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</si>
  <si>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</si>
  <si>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</si>
  <si>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</si>
  <si>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</si>
  <si>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</si>
  <si>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</si>
  <si>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</si>
  <si>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</si>
  <si>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</si>
  <si>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</si>
  <si>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</si>
  <si>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</si>
  <si>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</si>
  <si>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</si>
  <si>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</si>
  <si>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</si>
  <si>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</si>
  <si>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</si>
  <si>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</si>
  <si>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</si>
  <si>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</si>
  <si>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</si>
  <si>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</si>
  <si>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</si>
  <si>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</si>
  <si>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</si>
  <si>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</si>
  <si>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</si>
  <si>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</si>
  <si>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</si>
  <si>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</si>
  <si>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</si>
  <si>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</si>
  <si>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</si>
  <si>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</si>
  <si>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</si>
  <si>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</si>
  <si>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</si>
  <si>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</si>
  <si>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</si>
  <si>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</si>
  <si>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</si>
  <si>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</si>
  <si>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</si>
  <si>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</si>
  <si>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</si>
  <si>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</si>
  <si>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</si>
  <si>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</si>
  <si>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</si>
  <si>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</si>
  <si>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</si>
  <si>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</si>
  <si>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</si>
  <si>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</si>
  <si>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</si>
  <si>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</si>
  <si>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</si>
  <si>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</si>
  <si>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</si>
  <si>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</si>
  <si>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</si>
  <si>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</si>
  <si>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</si>
  <si>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</si>
  <si>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</si>
  <si>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</si>
  <si>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</si>
  <si>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</si>
  <si>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</si>
  <si>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</si>
  <si>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</si>
  <si>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</si>
  <si>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</si>
  <si>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</si>
  <si>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</si>
  <si>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</si>
  <si>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</si>
  <si>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</si>
  <si>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</si>
  <si>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</si>
  <si>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</si>
  <si>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</si>
  <si>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</si>
  <si>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</si>
  <si>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</si>
  <si>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</si>
  <si>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</si>
  <si>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</si>
  <si>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</si>
  <si>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</si>
  <si>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</si>
  <si>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</si>
  <si>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</si>
  <si>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</si>
  <si>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</si>
  <si>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</si>
  <si>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</si>
  <si>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</si>
  <si>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</si>
  <si>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</si>
  <si>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</si>
  <si>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</si>
  <si>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</si>
  <si>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</si>
  <si>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</si>
  <si>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</si>
  <si>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</si>
  <si>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</si>
  <si>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</si>
  <si>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</si>
  <si>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</si>
  <si>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</si>
  <si>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</si>
  <si>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</si>
  <si>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</si>
  <si>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</si>
  <si>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</si>
  <si>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</si>
  <si>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</si>
  <si>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</si>
  <si>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</si>
  <si>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</si>
  <si>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</si>
  <si>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</si>
  <si>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</si>
  <si>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</si>
  <si>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</si>
  <si>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</si>
  <si>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</si>
  <si>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</si>
  <si>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</si>
  <si>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</si>
  <si>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</si>
  <si>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</si>
  <si>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</si>
  <si>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</si>
  <si>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</si>
  <si>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</si>
  <si>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</si>
  <si>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</si>
  <si>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</si>
  <si>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</si>
  <si>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</si>
  <si>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</si>
  <si>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</si>
  <si>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</si>
  <si>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</si>
  <si>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</si>
  <si>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</si>
  <si>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</si>
  <si>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</si>
  <si>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</si>
  <si>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</si>
  <si>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</si>
  <si>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</si>
  <si>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</si>
  <si>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</si>
  <si>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</si>
  <si>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</si>
  <si>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</si>
  <si>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</si>
  <si>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</si>
  <si>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</si>
  <si>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</si>
  <si>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</si>
  <si>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</si>
  <si>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</si>
  <si>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</si>
  <si>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</si>
  <si>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</si>
  <si>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</si>
  <si>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</si>
  <si>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</si>
  <si>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</si>
  <si>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</si>
  <si>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</si>
  <si>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</si>
  <si>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</si>
  <si>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</si>
  <si>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</si>
  <si>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</si>
  <si>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</si>
  <si>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</si>
  <si>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</si>
  <si>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</si>
  <si>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</si>
  <si>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</si>
  <si>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</si>
  <si>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</si>
  <si>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</si>
  <si>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</si>
  <si>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</si>
  <si>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</si>
  <si>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</si>
  <si>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</si>
  <si>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</si>
  <si>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</si>
  <si>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</si>
  <si>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</si>
  <si>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</si>
  <si>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</si>
  <si>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</si>
  <si>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</si>
  <si>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</si>
  <si>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</si>
  <si>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</si>
  <si>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</si>
  <si>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</si>
  <si>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</si>
  <si>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</si>
  <si>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</si>
  <si>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</si>
  <si>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</si>
  <si>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</si>
  <si>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</si>
  <si>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</si>
  <si>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</si>
  <si>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</si>
  <si>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</si>
  <si>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</si>
  <si>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</si>
  <si>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</si>
  <si>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</si>
  <si>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</si>
  <si>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</si>
  <si>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</si>
  <si>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</si>
  <si>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</si>
  <si>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</si>
  <si>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</si>
  <si>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</si>
  <si>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</si>
  <si>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</si>
  <si>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</si>
  <si>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</si>
  <si>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</si>
  <si>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</si>
  <si>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</si>
  <si>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</si>
  <si>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</si>
  <si>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</si>
  <si>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</si>
  <si>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</si>
  <si>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</si>
  <si>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</si>
  <si>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</si>
  <si>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</si>
  <si>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</si>
  <si>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</si>
  <si>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</si>
  <si>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</si>
  <si>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</si>
  <si>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</si>
  <si>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</si>
  <si>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</si>
  <si>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</si>
  <si>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</si>
  <si>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</si>
  <si>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</si>
  <si>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</si>
  <si>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</si>
  <si>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</si>
  <si>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</si>
  <si>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</si>
  <si>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</si>
  <si>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</si>
  <si>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</si>
  <si>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</si>
  <si>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</si>
  <si>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</si>
  <si>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</si>
  <si>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</si>
  <si>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</si>
  <si>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</si>
  <si>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</si>
  <si>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</si>
  <si>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</si>
  <si>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</si>
  <si>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</si>
  <si>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</si>
  <si>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</si>
  <si>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</si>
  <si>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</si>
  <si>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</si>
  <si>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</si>
  <si>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</si>
  <si>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</si>
  <si>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</si>
  <si>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</si>
  <si>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</si>
  <si>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</si>
  <si>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</si>
  <si>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</si>
  <si>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</si>
  <si>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</si>
  <si>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</si>
  <si>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</si>
  <si>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</si>
  <si>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</si>
  <si>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</si>
  <si>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</si>
  <si>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</si>
  <si>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</si>
  <si>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</si>
  <si>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</si>
  <si>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</si>
  <si>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</si>
  <si>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</si>
  <si>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</si>
  <si>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</si>
  <si>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</si>
  <si>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</si>
  <si>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</si>
  <si>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</si>
  <si>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</si>
  <si>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</si>
  <si>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</si>
  <si>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</si>
  <si>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</si>
  <si>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</si>
  <si>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</si>
  <si>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</si>
  <si>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</si>
  <si>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</si>
  <si>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</si>
  <si>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</si>
  <si>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</si>
  <si>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</si>
  <si>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</si>
  <si>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</si>
  <si>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</si>
  <si>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</si>
  <si>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</si>
  <si>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</si>
  <si>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</si>
  <si>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</si>
  <si>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</si>
  <si>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</si>
  <si>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</si>
  <si>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</si>
  <si>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</si>
  <si>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</si>
  <si>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</si>
  <si>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</si>
  <si>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</si>
  <si>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</si>
  <si>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</si>
  <si>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</si>
  <si>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</si>
  <si>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</si>
  <si>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</si>
  <si>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</si>
  <si>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</si>
  <si>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</si>
  <si>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</si>
  <si>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</si>
  <si>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</si>
  <si>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</si>
  <si>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</si>
  <si>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</si>
  <si>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</si>
  <si>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</si>
  <si>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</si>
  <si>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</si>
  <si>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</si>
  <si>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</si>
  <si>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</si>
  <si>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</si>
  <si>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</si>
  <si>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</si>
  <si>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</si>
  <si>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</si>
  <si>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</si>
  <si>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</si>
  <si>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</si>
  <si>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</si>
  <si>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</si>
  <si>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</si>
  <si>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</si>
  <si>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</si>
  <si>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</si>
  <si>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</si>
  <si>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</si>
  <si>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</si>
  <si>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</si>
  <si>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</si>
  <si>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</si>
  <si>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</si>
  <si>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</si>
  <si>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</si>
  <si>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</si>
  <si>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</si>
  <si>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</si>
  <si>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</si>
  <si>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</si>
  <si>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</si>
  <si>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</si>
  <si>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</si>
  <si>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</si>
  <si>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</si>
  <si>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</si>
  <si>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</si>
  <si>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</si>
  <si>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</si>
  <si>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</si>
  <si>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</si>
  <si>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</si>
  <si>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</si>
  <si>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</si>
  <si>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</si>
  <si>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</si>
  <si>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</si>
  <si>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</si>
  <si>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</si>
  <si>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</si>
  <si>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</si>
  <si>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</si>
  <si>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</si>
  <si>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</si>
  <si>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</si>
  <si>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</si>
  <si>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</si>
  <si>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</si>
  <si>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</si>
  <si>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</si>
  <si>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</si>
  <si>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</si>
  <si>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</si>
  <si>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</si>
  <si>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</si>
  <si>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</si>
  <si>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</si>
  <si>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</si>
  <si>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</si>
  <si>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</si>
  <si>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</si>
  <si>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</si>
  <si>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</si>
  <si>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</si>
  <si>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</si>
  <si>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</si>
  <si>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</si>
  <si>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</si>
  <si>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</si>
  <si>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</si>
  <si>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</si>
  <si>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</si>
  <si>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</si>
  <si>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</si>
  <si>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</si>
  <si>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</si>
  <si>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</si>
  <si>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</si>
  <si>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</si>
  <si>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</si>
  <si>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</si>
  <si>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</si>
  <si>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</si>
  <si>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</si>
  <si>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</si>
  <si>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</si>
  <si>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</si>
  <si>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</si>
  <si>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</si>
  <si>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</si>
  <si>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</si>
  <si>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</si>
  <si>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</si>
  <si>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</si>
  <si>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</si>
  <si>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</si>
  <si>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</si>
  <si>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</si>
  <si>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</si>
  <si>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</si>
  <si>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</si>
  <si>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</si>
  <si>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</si>
  <si>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</si>
  <si>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</si>
  <si>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</si>
  <si>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</si>
  <si>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</si>
  <si>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</si>
  <si>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</si>
  <si>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</si>
  <si>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</si>
  <si>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</si>
  <si>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</si>
  <si>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</si>
  <si>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</si>
  <si>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</si>
  <si>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</si>
  <si>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</si>
  <si>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</si>
  <si>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</si>
  <si>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</si>
  <si>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</si>
  <si>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</si>
  <si>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</si>
  <si>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</si>
  <si>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</si>
  <si>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</si>
  <si>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</si>
  <si>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</si>
  <si>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</si>
  <si>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</si>
  <si>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</si>
  <si>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</si>
  <si>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</si>
  <si>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</si>
  <si>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</si>
  <si>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</si>
  <si>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</si>
  <si>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</si>
  <si>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</si>
  <si>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</si>
  <si>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</si>
  <si>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</si>
  <si>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</si>
  <si>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</si>
  <si>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</si>
  <si>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</si>
  <si>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</si>
  <si>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</si>
  <si>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</si>
  <si>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</si>
  <si>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</si>
  <si>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</si>
  <si>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</si>
  <si>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</si>
  <si>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</si>
  <si>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</si>
  <si>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</si>
  <si>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</si>
  <si>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</si>
  <si>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</si>
  <si>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</si>
  <si>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</si>
  <si>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</si>
  <si>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</si>
  <si>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</si>
  <si>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</si>
  <si>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</si>
  <si>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</si>
  <si>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</si>
  <si>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</si>
  <si>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</si>
  <si>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</si>
  <si>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</si>
  <si>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</si>
  <si>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</si>
  <si>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</si>
  <si>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</si>
  <si>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</si>
  <si>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</si>
  <si>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</si>
  <si>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</si>
  <si>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</si>
  <si>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</si>
  <si>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</si>
  <si>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</si>
  <si>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</si>
  <si>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</si>
  <si>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</si>
  <si>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</si>
  <si>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</si>
  <si>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</si>
  <si>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</si>
  <si>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</si>
  <si>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</si>
  <si>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</si>
  <si>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</si>
  <si>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</si>
  <si>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</si>
  <si>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</si>
  <si>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</si>
  <si>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</si>
  <si>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</si>
  <si>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</si>
  <si>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</si>
  <si>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</si>
  <si>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</si>
  <si>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</si>
  <si>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</si>
  <si>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</si>
  <si>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</si>
  <si>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</si>
  <si>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</si>
  <si>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</si>
  <si>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</si>
  <si>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</si>
  <si>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</si>
  <si>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</si>
  <si>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</si>
  <si>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</si>
  <si>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</si>
  <si>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</si>
  <si>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</si>
  <si>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</si>
  <si>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</si>
  <si>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</si>
  <si>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</si>
  <si>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</si>
  <si>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</si>
  <si>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</si>
  <si>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</si>
  <si>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</si>
  <si>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</si>
  <si>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</si>
  <si>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</si>
  <si>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</si>
  <si>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</si>
  <si>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</si>
  <si>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</si>
  <si>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</si>
  <si>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</si>
  <si>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</si>
  <si>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</si>
  <si>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</si>
  <si>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</si>
  <si>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</si>
  <si>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</si>
  <si>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</si>
  <si>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</si>
  <si>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</si>
  <si>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</si>
  <si>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</si>
  <si>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</si>
  <si>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</si>
  <si>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</si>
  <si>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</si>
  <si>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</si>
  <si>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</si>
  <si>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</si>
  <si>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</si>
  <si>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</si>
  <si>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</si>
  <si>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</si>
  <si>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</si>
  <si>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</si>
  <si>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</si>
  <si>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</si>
  <si>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</si>
  <si>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UNIDAD DE CONTABILIDAD Y CUENTAS FISCALES</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</si>
  <si>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</si>
  <si>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</si>
  <si>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</si>
  <si>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</si>
  <si>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</si>
  <si>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</si>
  <si>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</si>
  <si>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</si>
  <si>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</si>
  <si>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</si>
  <si>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</si>
  <si>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</si>
  <si>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</si>
  <si>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</si>
  <si>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</si>
  <si>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</si>
  <si>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</si>
  <si>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</si>
  <si>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</si>
  <si>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</si>
  <si>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</si>
  <si>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</si>
  <si>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</si>
  <si>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</si>
  <si>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</si>
  <si>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</si>
  <si>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</si>
  <si>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</si>
  <si>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</si>
  <si>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</si>
  <si>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</si>
  <si>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</si>
  <si>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</si>
  <si>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</si>
  <si>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</si>
  <si>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</si>
  <si>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</si>
  <si>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</si>
  <si>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</si>
  <si>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</si>
  <si>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</si>
  <si>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</si>
  <si>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</si>
  <si>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</si>
  <si>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</si>
  <si>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</si>
  <si>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</si>
  <si>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</si>
  <si>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</si>
  <si>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</si>
  <si>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</si>
  <si>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</si>
  <si>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</si>
  <si>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</si>
  <si>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</si>
  <si>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</si>
  <si>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</si>
  <si>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</si>
  <si>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</si>
  <si>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</si>
  <si>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</si>
  <si>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</si>
  <si>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</si>
  <si>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</si>
  <si>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</si>
  <si>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</si>
  <si>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</si>
  <si>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</si>
  <si>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</si>
  <si>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</si>
  <si>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</si>
  <si>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</si>
  <si>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</si>
  <si>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</si>
  <si>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</si>
  <si>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</si>
  <si>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</si>
  <si>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</si>
  <si>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</si>
  <si>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</si>
  <si>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</si>
  <si>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</si>
  <si>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</si>
  <si>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</si>
  <si>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</si>
  <si>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</si>
  <si>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</si>
  <si>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</si>
  <si>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</si>
  <si>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</si>
  <si>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</si>
  <si>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</si>
  <si>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</si>
  <si>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</si>
  <si>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</si>
  <si>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</si>
  <si>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</si>
  <si>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</si>
  <si>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</si>
  <si>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</si>
  <si>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</si>
  <si>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</si>
  <si>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Yesenia Apaza Poma</t>
  </si>
  <si>
    <t>yesenia.apaza@economiayfinanzas.gob.bo</t>
  </si>
  <si>
    <t>Rommel Cuba Calle</t>
  </si>
  <si>
    <t>rommel.cuba@economiayfinanzas.gob.bo</t>
  </si>
  <si>
    <t>Emma Ticonipa Condori</t>
  </si>
  <si>
    <t>Correo Institucional</t>
  </si>
  <si>
    <t>virginia.callisaya@economiayfinanzas.gob.bo</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</si>
  <si>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</si>
  <si>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</si>
  <si>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</si>
  <si>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</si>
  <si>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</si>
  <si>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</si>
  <si>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</si>
  <si>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</si>
  <si>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</si>
  <si>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</si>
  <si>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</si>
  <si>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</si>
  <si>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</si>
  <si>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</si>
  <si>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</si>
  <si>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</si>
  <si>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</si>
  <si>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</si>
  <si>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</si>
  <si>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</si>
  <si>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</si>
  <si>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</si>
  <si>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</si>
  <si>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</si>
  <si>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</si>
  <si>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</si>
  <si>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</si>
  <si>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</si>
  <si>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</si>
  <si>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</si>
  <si>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</si>
  <si>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</si>
  <si>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</si>
  <si>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</si>
  <si>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</si>
  <si>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</si>
  <si>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t>CONTACTO UCCF:</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</si>
  <si>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</si>
  <si>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2183333 - 1637</t>
  </si>
  <si>
    <t>2183333 - 1649</t>
  </si>
  <si>
    <t>Comisiones Bancarías y por Compra Venta de Divisas sujetas a proceso automático</t>
  </si>
  <si>
    <t>10000041244140</t>
  </si>
  <si>
    <t>MIN. SALUD Y DEPORTES - VENTA DE VALORES FISC. A NIVEL NACIONAL</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</si>
  <si>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</si>
  <si>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</si>
  <si>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Virginia Huanca Mamani</t>
  </si>
  <si>
    <t>2183333 - 1636</t>
  </si>
  <si>
    <t>virginia.huanca@economiayfinanzas.gob.bo</t>
  </si>
  <si>
    <t>Virginia Callisaya Kantuta</t>
  </si>
  <si>
    <t>2183333 - 1645</t>
  </si>
  <si>
    <t>Navegación Aérea y Aeropuertos Bolivianos</t>
  </si>
  <si>
    <t>GCM</t>
  </si>
  <si>
    <t>NAVEGACIÓN AÉREA Y AEROPUERTOS BOLIVIANOS</t>
  </si>
  <si>
    <t>00099021001 DEPOSITO DE EFECTIVO, DEPOSITANTE: ROSA AMALIA QUISBERT DE MARCA, CONCEPTO: DEVOLUCION DE RETROACTIVO, CUENTA DE DEPOSITO: CUENTA UNICA DEL TESORO</t>
  </si>
  <si>
    <t>00099014102</t>
  </si>
  <si>
    <t>10000009603619</t>
  </si>
  <si>
    <t xml:space="preserve">MIN. EDUCACION - ESFM SIMON BOLIVAR </t>
  </si>
  <si>
    <t>10000004669377</t>
  </si>
  <si>
    <t xml:space="preserve">MIN.EDUCACION - ENSAF </t>
  </si>
  <si>
    <t>10000025427217</t>
  </si>
  <si>
    <t xml:space="preserve">MINISTERIO DE EDUCACIÓN - ESFM SIMÓN RODRIGUEZ CTA. RECAUDADORA </t>
  </si>
  <si>
    <t>10000028754013</t>
  </si>
  <si>
    <t>MIN. EDU. - UNIDAD ESPECIALIZADA DE FORMACIÓN CONTINUA - RECAUDADORA</t>
  </si>
  <si>
    <t>10000029132903</t>
  </si>
  <si>
    <t>MIN. EDU. - ESFM MCAL ANDRES DE SANTA CRUZ Y CALAHUMANA - CTA. RECAUDADORA</t>
  </si>
  <si>
    <t>10000029123796</t>
  </si>
  <si>
    <t xml:space="preserve">MIN. EDU. - ESFM TECNOLÓGICO Y HUMANÍSTICO EL ALTO CTA. RECAUDADORA </t>
  </si>
  <si>
    <t>10000029699276</t>
  </si>
  <si>
    <t>MINISTERIO DE EDUCACIÓN - ESFM CLARA PARADA DE PINTO</t>
  </si>
  <si>
    <t>10000041244041</t>
  </si>
  <si>
    <t>MIN. SALUD Y DEPORTES – PROG NAL PREVENCIONES DE ENFERMEDADES INGRESOS A NIVEL NAL</t>
  </si>
  <si>
    <t>10000030955576</t>
  </si>
  <si>
    <t>SEDEM-ECEBOL-RECAUDADORA GESTIÓN OPERATIVA</t>
  </si>
  <si>
    <t>10000005579591</t>
  </si>
  <si>
    <t>CEUB - RECAUDADORA</t>
  </si>
  <si>
    <t>10000018347224</t>
  </si>
  <si>
    <t xml:space="preserve">DIRECCION DEL NOTARIADO PLURINACIONAL - CUENTA RECAUDADORA </t>
  </si>
  <si>
    <t>10000021636698</t>
  </si>
  <si>
    <t xml:space="preserve">DIRNOPLU-CUENTA RECAUDADORA VIA VOLUNTARIA </t>
  </si>
  <si>
    <t>10000004713687</t>
  </si>
  <si>
    <t xml:space="preserve">BOLIVIA TV - RECAUDACIONES </t>
  </si>
  <si>
    <t>10000003905748</t>
  </si>
  <si>
    <t xml:space="preserve">EMAPA - CAPTACION DE RECURSOS POR CARTERA </t>
  </si>
  <si>
    <t>10000005546409</t>
  </si>
  <si>
    <t xml:space="preserve">EMAPA - VENTA PRODUCTOS AGRICOLAS </t>
  </si>
  <si>
    <t>10000021512426</t>
  </si>
  <si>
    <t xml:space="preserve">EMAPA- SUPERMERCADOS </t>
  </si>
  <si>
    <t>10000011553042</t>
  </si>
  <si>
    <t>EMAPA - VENTAS DIRECTAS</t>
  </si>
  <si>
    <t>20000023569847</t>
  </si>
  <si>
    <t xml:space="preserve">TGN - RECUPERACION DE CREDITO DS 2979 - MONEDA EXTRANJERA </t>
  </si>
  <si>
    <t>(*) Los importes correspondientes a operaciones CUT Dolares, se expresan en Moneda Nacional.</t>
  </si>
  <si>
    <t>TIPO</t>
  </si>
  <si>
    <t>Dólares
($us) (*)</t>
  </si>
  <si>
    <t>DGCF – R1.02</t>
  </si>
  <si>
    <t>jorge.vargas@economiayfinanzas.gob.bo</t>
  </si>
  <si>
    <t>2183333 - 1633</t>
  </si>
  <si>
    <t>Transferencia al final del día</t>
  </si>
  <si>
    <t>6477069001</t>
  </si>
  <si>
    <t xml:space="preserve">TGN. IDH NIV.RENTA DIG.PREFECT.DEP.PROD. </t>
  </si>
  <si>
    <t>6478069001</t>
  </si>
  <si>
    <t xml:space="preserve">TGN IDH NIV.RENTA DIG.MUNICIPIOS DEP.PROD. </t>
  </si>
  <si>
    <t>5377034001</t>
  </si>
  <si>
    <t xml:space="preserve">FONDO DE ALIVIO HIPC I </t>
  </si>
  <si>
    <t>CVD AUTO</t>
  </si>
  <si>
    <t>2183333 - 1632</t>
  </si>
  <si>
    <t>CONCILIADO_PARCIAL</t>
  </si>
  <si>
    <t>Jorge Vargas Sontura</t>
  </si>
  <si>
    <t>Servicio Plurinacional de Registro de Comercio</t>
  </si>
  <si>
    <t>10000028355910</t>
  </si>
  <si>
    <t xml:space="preserve">EEPB - RECURSOS ESPECÍFICOS POR VENTA DE SERVICIOS </t>
  </si>
  <si>
    <t>0736069001</t>
  </si>
  <si>
    <t xml:space="preserve">TGN. MIN.FIN.RECAUDACION IMPUESTOS FORM.811 </t>
  </si>
  <si>
    <t>4456069001</t>
  </si>
  <si>
    <t xml:space="preserve">TRANSFERENCIAS -SIN </t>
  </si>
  <si>
    <t>5123069001</t>
  </si>
  <si>
    <t xml:space="preserve">TGN-RECAUDACION AUTORIDAD DE IMPUGNACION TRIBUTARIA </t>
  </si>
  <si>
    <t>José Rivas Cortez</t>
  </si>
  <si>
    <t>jose.rivas@economiayfinanzas.gob.bo</t>
  </si>
  <si>
    <t>emma.ticonipa@economiayfinanzas.gob.bo</t>
  </si>
  <si>
    <t>Judith Machicado Ticona</t>
  </si>
  <si>
    <t>2183333 - 1648</t>
  </si>
  <si>
    <t>judith.machicado@economiayfinanzas.gob.bo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</si>
  <si>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</si>
  <si>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</si>
  <si>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</si>
  <si>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</si>
  <si>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</si>
  <si>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</si>
  <si>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</si>
  <si>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</si>
  <si>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</si>
  <si>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</si>
  <si>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</si>
  <si>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</si>
  <si>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</si>
  <si>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</si>
  <si>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</si>
  <si>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</si>
  <si>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</si>
  <si>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</si>
  <si>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</si>
  <si>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</si>
  <si>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</si>
  <si>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</si>
  <si>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</si>
  <si>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</si>
  <si>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</si>
  <si>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</si>
  <si>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</si>
  <si>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</si>
  <si>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</si>
  <si>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</si>
  <si>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</si>
  <si>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</si>
  <si>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</si>
  <si>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</si>
  <si>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</si>
  <si>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</si>
  <si>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</si>
  <si>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</si>
  <si>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</si>
  <si>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</si>
  <si>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</si>
  <si>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</si>
  <si>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</si>
  <si>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</si>
  <si>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</si>
  <si>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</si>
  <si>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</si>
  <si>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</si>
  <si>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</si>
  <si>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</si>
  <si>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</si>
  <si>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</si>
  <si>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</si>
  <si>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</si>
  <si>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</si>
  <si>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</si>
  <si>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</si>
  <si>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</si>
  <si>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</si>
  <si>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</si>
  <si>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</si>
  <si>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Pública Departamental Estratégica de Aguas - La Paz</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</si>
  <si>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</si>
  <si>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</si>
  <si>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</si>
  <si>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</si>
  <si>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</si>
  <si>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</si>
  <si>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</si>
  <si>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</si>
  <si>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</si>
  <si>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</si>
  <si>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</si>
  <si>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</si>
  <si>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</si>
  <si>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</si>
  <si>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</si>
  <si>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00099021001 DEPOSITO DE EFECTIVO, DEPOSITANTE: FLORA RODRIGUEZ SIRPA, CONCEPTO: DEVOLUCION POR COBRO INDEBIDO, CUENTA DE DEPOSITO: CUENTA UNICA DEL TESORO</t>
  </si>
  <si>
    <t>00513012004</t>
  </si>
  <si>
    <t>Pablo Laura Soto</t>
  </si>
  <si>
    <t>2183333 - 1620</t>
  </si>
  <si>
    <t>pablo.laura@economiayfinanzas.gob.bo</t>
  </si>
  <si>
    <t>TEC</t>
  </si>
  <si>
    <t>Transferencia Entre Cuentas BCB</t>
  </si>
  <si>
    <t>10000028893390</t>
  </si>
  <si>
    <t>MINISTERIO DE EDUCACIÓN - E.S.F.M. JUAN MISAEL SARACHO- CUENTA RECAUDADORA.</t>
  </si>
  <si>
    <t>10000046351502</t>
  </si>
  <si>
    <t>EMAPA - VENTA DE PRODUCTOS</t>
  </si>
  <si>
    <t>00099021001 DEPOSITO DE EFECTIVO, DEPOSITANTE: ALBERTINA GUTIERREZ QUISPE, CONCEPTO: DEVOLUCION DE RETROACTIVO, CUENTA DE DEPOSITO: CUENTA UNICA DEL TESORO</t>
  </si>
  <si>
    <t>O20823190002</t>
  </si>
  <si>
    <t>O20823210002</t>
  </si>
  <si>
    <t>O20827230002</t>
  </si>
  <si>
    <t>B20826510002</t>
  </si>
  <si>
    <t>O20829480002</t>
  </si>
  <si>
    <t>O20829540002</t>
  </si>
  <si>
    <t>O20830390002</t>
  </si>
  <si>
    <t>O20830240002</t>
  </si>
  <si>
    <t>O20830520002</t>
  </si>
  <si>
    <t>O20832830002</t>
  </si>
  <si>
    <t>O20836160002</t>
  </si>
  <si>
    <t>O20836380002</t>
  </si>
  <si>
    <t>O20836600002</t>
  </si>
  <si>
    <t>O20838310002</t>
  </si>
  <si>
    <t>O20838370002</t>
  </si>
  <si>
    <t>O20838890002</t>
  </si>
  <si>
    <t>O20840240002</t>
  </si>
  <si>
    <t>B20838190002</t>
  </si>
  <si>
    <t>O20842570002</t>
  </si>
  <si>
    <t>O20842630002</t>
  </si>
  <si>
    <t>O20843110002</t>
  </si>
  <si>
    <t>O20843150002</t>
  </si>
  <si>
    <t>O20843460002</t>
  </si>
  <si>
    <t>O20843760002</t>
  </si>
  <si>
    <t>O20845660002</t>
  </si>
  <si>
    <t>O20845740002</t>
  </si>
  <si>
    <t>O20846700002</t>
  </si>
  <si>
    <t>O20847310002</t>
  </si>
  <si>
    <t>O20848980002</t>
  </si>
  <si>
    <t>O20849750002</t>
  </si>
  <si>
    <t>B20849110002</t>
  </si>
  <si>
    <t>O20852560002</t>
  </si>
  <si>
    <t>O20855620002</t>
  </si>
  <si>
    <t>O20856880002</t>
  </si>
  <si>
    <t>O20857100002</t>
  </si>
  <si>
    <t>O20857110002</t>
  </si>
  <si>
    <t>B20855530002</t>
  </si>
  <si>
    <t>B20855760002</t>
  </si>
  <si>
    <t>B20856050002</t>
  </si>
  <si>
    <t>O20858990002</t>
  </si>
  <si>
    <t>O20860410002</t>
  </si>
  <si>
    <t>O20860480002</t>
  </si>
  <si>
    <t>O20860490002</t>
  </si>
  <si>
    <t>B20858670002</t>
  </si>
  <si>
    <t>B20858690002</t>
  </si>
  <si>
    <t>B20858880002</t>
  </si>
  <si>
    <t>B20858910002</t>
  </si>
  <si>
    <t>O20862550002</t>
  </si>
  <si>
    <t>B20862100002</t>
  </si>
  <si>
    <t>B20862110002</t>
  </si>
  <si>
    <t>B20862410002</t>
  </si>
  <si>
    <t>B20862430002</t>
  </si>
  <si>
    <t>O20867070002</t>
  </si>
  <si>
    <t>B20865700002</t>
  </si>
  <si>
    <t>B20865710002</t>
  </si>
  <si>
    <t>B20865800002</t>
  </si>
  <si>
    <t>O20868740002</t>
  </si>
  <si>
    <t>O20868930002</t>
  </si>
  <si>
    <t>O20868990002</t>
  </si>
  <si>
    <t>O20869080002</t>
  </si>
  <si>
    <t>O20869480002</t>
  </si>
  <si>
    <t>B20869340002</t>
  </si>
  <si>
    <t>B20869360002</t>
  </si>
  <si>
    <t>O20871980002</t>
  </si>
  <si>
    <t>O20872080002</t>
  </si>
  <si>
    <t>O20872100002</t>
  </si>
  <si>
    <t>O20872920002</t>
  </si>
  <si>
    <t>O20872970002</t>
  </si>
  <si>
    <t>O20873270002</t>
  </si>
  <si>
    <t>B20872170002</t>
  </si>
  <si>
    <t>O20875990002</t>
  </si>
  <si>
    <t>O20876270002</t>
  </si>
  <si>
    <t>O20876880002</t>
  </si>
  <si>
    <t>B20875890002</t>
  </si>
  <si>
    <t>B20875960002</t>
  </si>
  <si>
    <t>O20878910002</t>
  </si>
  <si>
    <t>O20879270002</t>
  </si>
  <si>
    <t>O20879870002</t>
  </si>
  <si>
    <t>O20882640002</t>
  </si>
  <si>
    <t>O20883400002</t>
  </si>
  <si>
    <t>O20883630002</t>
  </si>
  <si>
    <t>B20882620002</t>
  </si>
  <si>
    <t>O20886250002</t>
  </si>
  <si>
    <t>O20886550002</t>
  </si>
  <si>
    <t>O20888110002</t>
  </si>
  <si>
    <t>B20886450002</t>
  </si>
  <si>
    <t>G21264580004</t>
  </si>
  <si>
    <t>G21266530004</t>
  </si>
  <si>
    <t>Q17423220002</t>
  </si>
  <si>
    <t>J05325280002</t>
  </si>
  <si>
    <t>S10516490002</t>
  </si>
  <si>
    <t>S10516440002</t>
  </si>
  <si>
    <t>Q17450690002</t>
  </si>
  <si>
    <t>S10518720001</t>
  </si>
  <si>
    <t>S10518720004</t>
  </si>
  <si>
    <t>Q17461640002</t>
  </si>
  <si>
    <t>G21418230003</t>
  </si>
  <si>
    <t>G21418370003</t>
  </si>
  <si>
    <t>S10524910002</t>
  </si>
  <si>
    <t>Q17501160002</t>
  </si>
  <si>
    <t>G21461360003</t>
  </si>
  <si>
    <t>Q17514900002</t>
  </si>
  <si>
    <t>Q17521590002</t>
  </si>
  <si>
    <t>G21505160003</t>
  </si>
  <si>
    <t>G21521560004</t>
  </si>
  <si>
    <t>T04412450001</t>
  </si>
  <si>
    <t>T04412470001</t>
  </si>
  <si>
    <t>T04412490001</t>
  </si>
  <si>
    <t>T04412510001</t>
  </si>
  <si>
    <t>T04412530001</t>
  </si>
  <si>
    <t>T04412550001</t>
  </si>
  <si>
    <t>T04412570001</t>
  </si>
  <si>
    <t>T04412590001</t>
  </si>
  <si>
    <t>T04412610001</t>
  </si>
  <si>
    <t>T04412630001</t>
  </si>
  <si>
    <t>T04412650001</t>
  </si>
  <si>
    <t>T04412670001</t>
  </si>
  <si>
    <t>T04412690001</t>
  </si>
  <si>
    <t>T04412710001</t>
  </si>
  <si>
    <t>T04412730001</t>
  </si>
  <si>
    <t>T04412750001</t>
  </si>
  <si>
    <t>T04412770001</t>
  </si>
  <si>
    <t>T04412790001</t>
  </si>
  <si>
    <t>T04412810001</t>
  </si>
  <si>
    <t>T04412830001</t>
  </si>
  <si>
    <t>T04412850001</t>
  </si>
  <si>
    <t>T04412870001</t>
  </si>
  <si>
    <t>T04412890001</t>
  </si>
  <si>
    <t>T04412910001</t>
  </si>
  <si>
    <t>T04412930001</t>
  </si>
  <si>
    <t>T04412950001</t>
  </si>
  <si>
    <t>T04412970001</t>
  </si>
  <si>
    <t>T04413050001</t>
  </si>
  <si>
    <t>T04412990001</t>
  </si>
  <si>
    <t>T04413010001</t>
  </si>
  <si>
    <t>T04413030001</t>
  </si>
  <si>
    <t>T04413070001</t>
  </si>
  <si>
    <t>T04413090001</t>
  </si>
  <si>
    <t>T04413110001</t>
  </si>
  <si>
    <t>T04413130001</t>
  </si>
  <si>
    <t>T04413150001</t>
  </si>
  <si>
    <t>T04413170001</t>
  </si>
  <si>
    <t>T04413190001</t>
  </si>
  <si>
    <t>T04413210001</t>
  </si>
  <si>
    <t>T04413230001</t>
  </si>
  <si>
    <t>T04413250001</t>
  </si>
  <si>
    <t>T04413270001</t>
  </si>
  <si>
    <t>T04413290001</t>
  </si>
  <si>
    <t>T04413310001</t>
  </si>
  <si>
    <t>T04413330001</t>
  </si>
  <si>
    <t>T04413350001</t>
  </si>
  <si>
    <t>T04413370001</t>
  </si>
  <si>
    <t>T04413390001</t>
  </si>
  <si>
    <t>T04413410001</t>
  </si>
  <si>
    <t>T04413430001</t>
  </si>
  <si>
    <t>T04413450001</t>
  </si>
  <si>
    <t>T04413470001</t>
  </si>
  <si>
    <t>T04413490001</t>
  </si>
  <si>
    <t>T04413510001</t>
  </si>
  <si>
    <t>T04413530001</t>
  </si>
  <si>
    <t>T04413550001</t>
  </si>
  <si>
    <t>T04413570001</t>
  </si>
  <si>
    <t>T04413590001</t>
  </si>
  <si>
    <t>T04413610001</t>
  </si>
  <si>
    <t>T04413630001</t>
  </si>
  <si>
    <t>T04413650001</t>
  </si>
  <si>
    <t>T04413670001</t>
  </si>
  <si>
    <t>T04413760001</t>
  </si>
  <si>
    <t>T04413690001</t>
  </si>
  <si>
    <t>T04413720001</t>
  </si>
  <si>
    <t>T04413740001</t>
  </si>
  <si>
    <t>T04413780001</t>
  </si>
  <si>
    <t>T04413800001</t>
  </si>
  <si>
    <t>T04413820001</t>
  </si>
  <si>
    <t>T04413840001</t>
  </si>
  <si>
    <t>T04413860001</t>
  </si>
  <si>
    <t>T04413880001</t>
  </si>
  <si>
    <t>T04413900001</t>
  </si>
  <si>
    <t>T04413920001</t>
  </si>
  <si>
    <t>T04413940001</t>
  </si>
  <si>
    <t>T04413960001</t>
  </si>
  <si>
    <t>T04413980001</t>
  </si>
  <si>
    <t>T04414000001</t>
  </si>
  <si>
    <t>T04414020001</t>
  </si>
  <si>
    <t>T04414040001</t>
  </si>
  <si>
    <t>T04414060001</t>
  </si>
  <si>
    <t>T04414080001</t>
  </si>
  <si>
    <t>T04414100001</t>
  </si>
  <si>
    <t>T04414120001</t>
  </si>
  <si>
    <t>T04414140001</t>
  </si>
  <si>
    <t>T04414160001</t>
  </si>
  <si>
    <t>T04414180001</t>
  </si>
  <si>
    <t>T04414200001</t>
  </si>
  <si>
    <t>T04414220001</t>
  </si>
  <si>
    <t>T04414240001</t>
  </si>
  <si>
    <t>T04414260001</t>
  </si>
  <si>
    <t>T04414280001</t>
  </si>
  <si>
    <t>T04414300001</t>
  </si>
  <si>
    <t>T04414320001</t>
  </si>
  <si>
    <t>T04414340001</t>
  </si>
  <si>
    <t>T04414360001</t>
  </si>
  <si>
    <t>T04414440001</t>
  </si>
  <si>
    <t>T04414380001</t>
  </si>
  <si>
    <t>T04414400001</t>
  </si>
  <si>
    <t>T04414420001</t>
  </si>
  <si>
    <t>T04414460001</t>
  </si>
  <si>
    <t>T04414480001</t>
  </si>
  <si>
    <t>T04414500001</t>
  </si>
  <si>
    <t>T04414520001</t>
  </si>
  <si>
    <t>T04414540001</t>
  </si>
  <si>
    <t>T04414560001</t>
  </si>
  <si>
    <t>T04414580001</t>
  </si>
  <si>
    <t>T04414600001</t>
  </si>
  <si>
    <t>T04414620001</t>
  </si>
  <si>
    <t>T04414640001</t>
  </si>
  <si>
    <t>T04414660001</t>
  </si>
  <si>
    <t>T04414680001</t>
  </si>
  <si>
    <t>T04414700001</t>
  </si>
  <si>
    <t>S10530920003</t>
  </si>
  <si>
    <t>J05354850001</t>
  </si>
  <si>
    <t>G21553500003</t>
  </si>
  <si>
    <t>F0011804</t>
  </si>
  <si>
    <t>F0011800</t>
  </si>
  <si>
    <t>S10533630002</t>
  </si>
  <si>
    <t>00099021001 DEPOSITO DE EFECTIVO, DEPOSITANTE: ANTONIO ARUQUIPA MALLEA, CONCEPTO: DEVOLUCION DE RETROACTIVO, CUENTA DE DEPOSITO: CUENTA UNICA DEL TESORO</t>
  </si>
  <si>
    <t>00099021001 DEPOSITO DE EFECTIVO, DEPOSITANTE: SONIA ELDER VILDOZO VDA DE TARQUI, CONCEPTO: COBRO INDEBIDO, CUENTA DE DEPOSITO: CUENTA UNICA DEL TESORO</t>
  </si>
  <si>
    <t>00099021001 DEPOSITO DE EFECTIVO, DEPOSITANTE: EDUARDO VERA BUSTILLOS, CONCEPTO: DEVOLUCIÓN DE 10 DIAS NO TRABAJADOS DEL MES DE JUNIO 2022, CUENTA DE DEPOSITO: CUENTA UNICA DEL TESORO</t>
  </si>
  <si>
    <t>00099021001 DEPOSITO DE EFECTIVO, DEPOSITANTE: EDUARDO VERA BUSTILLOS, CONCEPTO: DEVOLUCIÓN DE SALARIO DEL MES DE JULIO 2022, CUENTA DE DEPOSITO: CUENTA UNICA DEL TESORO</t>
  </si>
  <si>
    <t>00099021001 DEPOSITO DE EFECTIVO, DEPOSITANTE: ALBERTO PELAGIO ALVARADO, CONCEPTO: DEVOLUCION DE RECURSOS NO EJECUTADOS EN EL CAMPAMENTO DEPORTIVO NACIONAL COCHABAMBA, CUENTA DE DEPOSITO: CUENTA UNICA DEL TESORO /DJBR.</t>
  </si>
  <si>
    <t>00099021001 DEPOSITO DE EFECTIVO, DEPOSITANTE: DENIS ALEJANDRO SALGUERO SILES, CONCEPTO: DEVOLUCIÓN HABERES NOVIEMBRE, CUENTA DE DEPOSITO: CUENTA UNICA DEL TESORO</t>
  </si>
  <si>
    <t>00099021001 DEPOSITO DE EFECTIVO, DEPOSITANTE: ROSSMARY BARRERA VINO, CONCEPTO: PAGO POR CONVENIO CON SENASIR,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</si>
  <si>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</si>
  <si>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ROBERTO FLOR CALZADILLA, CONCEPTO: DEVOLUCION, CUENTA DE DEPOSITO: CUENTA UNICA DEL TESORO</t>
  </si>
  <si>
    <t>00099021001 DEPOSITO DE EFECTIVO, DEPOSITANTE: WENDY MARIN MENDOZA, CONCEPTO: DEVOLUCION, CUENTA DE DEPOSITO: CUENTA UNICA DEL TESORO</t>
  </si>
  <si>
    <t>00099021001 DEPOSITO DE EFECTIVO, DEPOSITANTE: FELICIANO HUANCA LAURA, CONCEPTO: DEVOLUCION DE COBRO INDEBIDO, CUENTA DE DEPOSITO: CUENTA UNICA DEL TESORO</t>
  </si>
  <si>
    <t>00099021001 DEPOSITO DE EFECTIVO, DEPOSITANTE: ROCIO MOLINA, CONCEPTO: DEVOLUCION PASAJE 9302408205671, CUENTA DE DEPOSITO: CUENTA UNICA DEL TESORO</t>
  </si>
  <si>
    <t>00099021001 DEPOSITO DE EFECTIVO, DEPOSITANTE: YHOLA JUANITA YANARICO GABINCHA, CONCEPTO: COBRO INDEBIDO POR NUEVAS NUPCIAS, CUENTA DE DEPOSITO: CUENTA UNICA DEL TESORO</t>
  </si>
  <si>
    <t>00099021001 DEPOSITO DE EFECTIVO, DEPOSITANTE: MARION ROSSIO VILLEGAS ESCALERA, CONCEPTO: DEV. DE 1 MES DE DUODECIMA DE AGUINALDO DH. SRA. CATALINA ESCALERA VDA DE BRAVO, CUENTA DE DEPOSITO: CUENTA UNICA DEL TESORO</t>
  </si>
  <si>
    <t>00099021001 DEP.DE CHEQ.AJENOS,RET.DE CAM.,CONCEPTO: RAUL MALDONADO AYALA,DEP.: BANCO UNION SA , PROCEDENCIA: BANCO UNION S.A., CHEQUE: 187913, FECHA DE EMISION:05/01/2023</t>
  </si>
  <si>
    <t>00099021001 DEP.DE CHEQ.AJENOS,RET.DE CAM.,CONCEPTO: DEVOLUCION DE CC NO COBRADA SEPTIEMBRE 2022,DEP.: LA VITALICIA SEGUROS Y REASEGUROS DE VIDA S.A. , PROCEDENCIA: BANCO BISA S.A., CHEQUE: 80284, FECHA DE EMISION:05/01/2023</t>
  </si>
  <si>
    <t>00099021001 DEP.DE CHEQ.AJENOS,RET.DE CAM.,CONCEPTO: DEVOLUCION DE CC NO COBRADA SEPTIEMBRE 2022,DEP.: LA VITALICIA SEGUROS Y REASEGUROS DE VIDA S.A. , PROCEDENCIA: BANCO BISA S.A., CHEQUE: 1867357, FECHA DE EMISION:05/01/2023</t>
  </si>
  <si>
    <t>00099021001 DEPOSITO DE EFECTIVO, DEPOSITANTE: JORGE JUANIQUINA AGATA, CONCEPTO: DEVOLUCION POR REMUNERACION MAXIMA PERMITIDA EN EL SECTOR PUBLICO DICIEMBRE 2022, CUENTA DE DEPOSITO: CUENTA UNICA DEL TESORO</t>
  </si>
  <si>
    <t>00099021001 DEPOSITO DE EFECTIVO, DEPOSITANTE: JUSTA MENDOZA DE CARVAJAL, CONCEPTO: DEVOLUCION DE RETROACTIVO, CUENTA DE DEPOSITO: CUENTA UNICA DEL TESORO</t>
  </si>
  <si>
    <t>00099021001 DEP.DE CHEQ.AJENOS,RET.DE CAM.,CONCEPTO: REEMBOLSO POR INCAPACIDAD TEMPORAL OCTUBRE 2022 MINISTERIO DE OBRAS PUBLICAS,DEP.: CAJA DE SALUD DE LA BANCA PRIVADA , PROCEDENCIA: BANCO NACIONAL DE BOLIVIA S.A., CHEQUE: 9827519, FECHA DE EMISION:31/12/2022</t>
  </si>
  <si>
    <t>00099021001 DEP.DE CHEQ.AJENOS,RET.DE CAM.,CONCEPTO: REEMBOLSO SUBSIDIO INCAPACIDAD OCTUBRE 2022,DEP.: CAJA DE SALUD DE LA BANCA PRIVADA , PROCEDENCIA: BANCO NACIONAL DE BOLIVIA S.A., CHEQUE: 9827621, FECHA DE EMISION:31/12/2022</t>
  </si>
  <si>
    <t>00099021001 DEP.DE CHEQ.AJENOS,RET.DE CAM.,CONCEPTO: INCAPACIDAD TEMPORAL - OCTUBRE 2022- LA PAZ AUTORIDAD DE FISCALIZACION,DEP.: CAJA DE SALUD DE LA BANCA PRIVADA , PROCEDENCIA: BANCO NACIONAL DE BOLIVIA S.A., CHEQUE: 9827317, FECHA DE EMISION:31/12/2022</t>
  </si>
  <si>
    <t>00099021001 DEPOSITO DE EFECTIVO, DEPOSITANTE: JUAN CARLOS TORRES REYES, CONCEPTO: DOBLE PERCEPCION, CUENTA DE DEPOSITO: CUENTA UNICA DEL TESORO /DJBR.</t>
  </si>
  <si>
    <t>00099021001 DEPOSITO DE EFECTIVO, DEPOSITANTE: MAYULI GLADYS ELIZABETH MURGUIA ALCOREZA, CONCEPTO: REPOSICION DUODECIMAS AGUINALDO, CUENTA DE DEPOSITO: CUENTA UNICA DEL TESORO</t>
  </si>
  <si>
    <t>00099021001 DEPOSITO DE EFECTIVO, DEPOSITANTE: ALEJANDRA SARAI HURTADO MOSCOSO, CONCEPTO: REPOSICION DUODECIMA AGUINALDO, CUENTA DE DEPOSITO: CUENTA UNICA DEL TESORO</t>
  </si>
  <si>
    <t>00099021001 DEPOSITO DE EFECTIVO, DEPOSITANTE: VIVEROS DURAN CRISTINA S., CONCEPTO: DEVOLUCIÓN DE DEUDA, CUENTA DE DEPOSITO: CUENTA UNICA DEL TESORO</t>
  </si>
  <si>
    <t>00099021001 DEP.DE CHEQ.AJENOS,RET.DE CAM.,CONCEPTO: GIL AUGUSTO OLIVARES ARANA,DEP.: BANCO UNION S.A. , PROCEDENCIA: BANCO UNION S.A., CHEQUE: 187921, FECHA DE EMISION:10/01/2023</t>
  </si>
  <si>
    <t>00099021001 DEP.DE CHEQ.AJENOS,RET.DE CAM.,CONCEPTO: ANTONIO GARCIA FLORES,DEP.: BANCO UNION S.A. , PROCEDENCIA: BANCO UNION S.A., CHEQUE: 187920, FECHA DE EMISION:10/01/2023</t>
  </si>
  <si>
    <t>00099021001 DEPOSITO DE EFECTIVO, DEPOSITANTE: EMILIA MAMANI ULUNQUE, CONCEPTO: DEVOLUCIÓN DE SUELDOS Y SALARIOS, CUENTA DE DEPOSITO: CUENTA UNICA DEL TESORO</t>
  </si>
  <si>
    <t>00099021001 DEPOSITO DE EFECTIVO, DEPOSITANTE: FABRIZIO DURAN ALMENDRAS, CONCEPTO: DEVOLUCIÓN DE SUELDOS Y SALARIOS, CUENTA DE DEPOSITO: CUENTA UNICA DEL TESORO</t>
  </si>
  <si>
    <t>00099021001 DEP.DE CHEQ.AJENOS,RET.DE CAM.,CONCEPTO: RENE TERAN MENDIZABAL,DEP.: BANCO UNION SA , PROCEDENCIA: BANCO UNION S.A., CHEQUE: 187925, FECHA DE EMISION:11/01/2023 /DJBR.</t>
  </si>
  <si>
    <t>00099021001 DEP.DE CHEQ.AJENOS,RET.DE CAM.,CONCEPTO: LICETH ESCARLEN VEIZAGA GUTIERREZ,DEP.: BANCO UNION SA , PROCEDENCIA: BANCO UNION S.A., CHEQUE: 187924, FECHA DE EMISION:11/01/2023 /DJBR.</t>
  </si>
  <si>
    <t>00099021001 DEP.DE CHEQ.AJENOS,RET.DE CAM.,CONCEPTO: INCAPACIDAD TEMPORAL DE :CAJA DE SALUD CORDES A: UNIDAD DE COORDINACION DE PROGRAMAS,DEP.: CAJA DE SALUD CORDES , PROCEDENCIA: BANCO UNION S.A., CHEQUE: 29066, FECHA DE EMISION:21/12/2022</t>
  </si>
  <si>
    <t>00099021001 DEP.DE CHEQ.AJENOS,RET.DE CAM.,CONCEPTO: INCAPACIDAD TEMPORAL DE :CAJA DE SALUD CORDES A:AUTORIDAD DE REGULACION Y FISCALIZACION,DEP.: CAJA DE SALUD CORDES , PROCEDENCIA: BANCO UNION S.A., CHEQUE: 29127, FECHA DE EMISION:21/12/2022</t>
  </si>
  <si>
    <t>00099021001 DEPOSITO DE EFECTIVO, DEPOSITANTE: AGUSTINA RODRIGUEZ DE APAZA, CONCEPTO: DEVOLUCION NUPCIA, CUENTA DE DEPOSITO: CUENTA UNICA DEL TESORO</t>
  </si>
  <si>
    <t>00099021001 DEPOSITO DE EFECTIVO, DEPOSITANTE: HUGO P. ALI CALLISAYA, CONCEPTO: DEVOLUCION DE UNA DUODECIMA DE AGUINALDO, CUENTA DE DEPOSITO: CUENTA UNICA DEL TESORO</t>
  </si>
  <si>
    <t>00099021001 DEPOSITO DE EFECTIVO, DEPOSITANTE: CARLOS DENCEL PELAEZ PACHECO, CONCEPTO: RENUMERACION MAXIMA PERMITIDA DICIEMBRE 2022, CUENTA DE DEPOSITO: CUENTA UNICA DEL TESORO</t>
  </si>
  <si>
    <t>00099021001 DEPOSITO DE EFECTIVO, DEPOSITANTE: TERESA GLADYS DE LOS SANTOS CADENA, CONCEPTO: DEVOLUCION DE PAGO DE DEUDA A LA LETRA "A", CUENTA DE DEPOSITO: CUENTA UNICA DEL TESORO</t>
  </si>
  <si>
    <t>00099021001 DEP.DE CHEQ.AJENOS,RET.DE CAM.,CONCEPTO: WILMA TORRICO VEGA,DEP.: BANCO UNION S.A , PROCEDENCIA: BANCO UNION S.A., CHEQUE: 187927, FECHA DE EMISION:12/01/2023</t>
  </si>
  <si>
    <t>00099021001 DEPOSITO DE EFECTIVO, DEPOSITANTE: ALFREDO CAMPOS ORELLANA, CONCEPTO: POR CAMBIO DE RUTA EN EL ITINERARIO CANCELADO POR MI CUENTA O RECURSOS PROPIOS, CUENTA DE DEPOSITO: CUENTA UNICA DEL TESORO /DJBR.</t>
  </si>
  <si>
    <t>00344012001 DEPOSITO DE EFECTIVO, DEPOSITANTE: ANGEL BALLEJOS RAMOS -IPELC, CONCEPTO: DEVOLUCION DE SALDOS POR CONCEPTO DE ACTIVIDADES DEL PREVENTIVO 259 SOLICITUD 23/2022, CUENTA DE DEPOSITO: CUENTA UNICA DEL TESORO</t>
  </si>
  <si>
    <t>00099021001 DEPOSITO DE EFECTIVO, DEPOSITANTE: ABEL ANGOLA ARCE, CONCEPTO: DEVOLUCIÓN DE SALDOS NO UTILIZADOS DEL C-31 1943 A FAVOR DEL INIAF, CUENTA DE DEPOSITO: CUENTA UNICA DEL TESORO</t>
  </si>
  <si>
    <t>00099021001 DEPOSITO DE EFECTIVO, DEPOSITANTE: GLADYS RIVAS DE VILLALOBOS, CONCEPTO: DEVOLUCIÓN DE LA CANASTA FAMILIAR, CUENTA DE DEPOSITO: CUENTA UNICA DEL TESORO</t>
  </si>
  <si>
    <t>00099021001 DEPOSITO DE EFECTIVO, DEPOSITANTE: ANA NELLY MARIACA VDA DE SUAZNABAR, CONCEPTO: DEVOLUCION DE 2 DUODECIMAS DE AGUINALDO, CUENTA DE DEPOSITO: CUENTA UNICA DEL TESORO</t>
  </si>
  <si>
    <t>00099021001 DEP.DE CHEQ.AJENOS,RET.DE CAM.,CONCEPTO: RUTH ELIANA SANJINES PAZ,DEP.: BANCO UNION S.A. , PROCEDENCIA: BANCO UNION S.A., CHEQUE: 187930, FECHA DE EMISION:17/01/2023</t>
  </si>
  <si>
    <t>00099021001 DEP.DE CHEQ.AJENOS,RET.DE CAM.,CONCEPTO: JORGE ROLANDO PINTO QUINTANILLA,DEP.: BANCO UNION S.A. , PROCEDENCIA: BANCO UNION S.A., CHEQUE: 187931, FECHA DE EMISION:17/01/2023</t>
  </si>
  <si>
    <t>00099021001 DEP.DE CHEQ.AJENOS,RET.DE CAM.,CONCEPTO: JUAN ALBERTO CORRALES,DEP.: BANCO UNION S.A. , PROCEDENCIA: BANCO UNION S.A., CHEQUE: 187932, FECHA DE EMISION:17/01/2023</t>
  </si>
  <si>
    <t>00099021001 DEP.DE CHEQ.AJENOS,RET.DE CAM.,CONCEPTO: ROSA MITHA MONTENEGRO,DEP.: BANCO UNION S.A. , PROCEDENCIA: BANCO UNION S.A., CHEQUE: 187933, FECHA DE EMISION:17/01/2023</t>
  </si>
  <si>
    <t>00099021001 DEPOSITO DE EFECTIVO, DEPOSITANTE: SARA CRISTINA CHOQUE LUNA, CONCEPTO: REVERSION DE BOLETA HABER MENSUAL DOBLE PERCEPCION, CUENTA DE DEPOSITO: CUENTA UNICA DEL TESORO</t>
  </si>
  <si>
    <t>00099021001 DEPOSITO DE EFECTIVO, DEPOSITANTE: LUZ ELENA DELGADO FLORES, CONCEPTO: DEVOLUCION MULTA, CAMISAS, CUENTA DE DEPOSITO: CUENTA UNICA DEL TESORO</t>
  </si>
  <si>
    <t>00099021001 DEPOSITO DE EFECTIVO, DEPOSITANTE: EDWIN VICTOR LAMAS SIVILA, CONCEPTO: DEPÓSITO POR DEVOLUCION SUELDO SUPERIOR AL PRESIDENTE, CUENTA DE DEPOSITO: CUENTA UNICA DEL TESORO</t>
  </si>
  <si>
    <t>00099021001 DEP.DE CHEQ.AJENOS,RET.DE CAM.,CONCEPTO: DEVOLUCION DE SALDOS DEL PROY MANEJO INTEGRAL DE MICROCUENTA DE UMAJALSU-MUN. SAN PEDRO DE TIQUINA,DEP.: G.A.M SAN PEDRO DE TIQUINA</t>
  </si>
  <si>
    <t>00099021001 DEP.DE CHEQ.AJENOS,RET.DE CAM.,CONCEPTO: MARIA SUSANA RODRIGUEZ VELTZE,DEP.: BANCO UNION S.A. , PROCEDENCIA: BANCO UNION S.A., CHEQUE: 187940, FECHA DE EMISION:18/01/2023</t>
  </si>
  <si>
    <t>00099021001 DEP.DE CHEQ.AJENOS,RET.DE CAM.,CONCEPTO: DEVOLUCION DE COTIZACION EXCESO EMPLEADOR,DEP.: FUTURO DE BOLIVIA AFP , PROCEDENCIA: BANCO DE CREDITO DE BOLIVIA S.A., CHEQUE: 68677, FECHA DE EMISION:17/01/2023</t>
  </si>
  <si>
    <t>00099021001 DEP.DE CHEQ.AJENOS,RET.DE CAM.,CONCEPTO: COMPENSACION MENSUAL DE COTIZACION,DEP.: FUTURO DE BOLIVIA AFP , PROCEDENCIA: BANCO DE CREDITO DE BOLIVIA S.A., CHEQUE: 68678, FECHA DE EMISION:17/01/2023</t>
  </si>
  <si>
    <t>00099021001 DEP.DE CHEQ.AJENOS,RET.DE CAM.,CONCEPTO: FRACCION COMPLEMENTARIA MENSUAL,DEP.: FUTURO DE BOLIVIA AFP , PROCEDENCIA: BANCO DE CREDITO DE BOLIVIA S.A., CHEQUE: 68679, FECHA DE EMISION:17/01/2023</t>
  </si>
  <si>
    <t>00099021001 DEP.DE CHEQ.AJENOS,RET.DE CAM.,CONCEPTO: COMPENSACION MENSUAL DE COTIZACION,DEP.: FUTURO DE BOLIVIA AFP , PROCEDENCIA: BANCO DE CREDITO DE BOLIVIA S.A., CHEQUE: 68520, FECHA DE EMISION:18/01/2023</t>
  </si>
  <si>
    <t>00099021001 DEP.DE CHEQ.AJENOS,RET.DE CAM.,CONCEPTO: FRACICON COMPLEMENTARIA MENSUAL,DEP.: FUTURO DE BOLIVIA AFP , PROCEDENCIA: BANCO DE CREDITO DE BOLIVIA S.A., CHEQUE: 68521, FECHA DE EMISION:18/01/2023</t>
  </si>
  <si>
    <t>00099021001 DEPOSITO DE EFECTIVO, DEPOSITANTE: ELI ROSARIO ITURRI, CONCEPTO: DEVOLUCION UNA DUODECIMA DE AGUINALDO POR FALLECIMIENTO DE LA SRA ELI ROSARIO ITURRI, CUENTA DE DEPOSITO: CUENTA UNICA DEL TESORO</t>
  </si>
  <si>
    <t>00099021001 DEP.DE CHEQ.AJENOS,RET.DE CAM.,CONCEPTO: INCAPACIDAD TEMPORAL MES JUNIO 2022,DEP.: CAJA DE SALUD CORDES , PROCEDENCIA: BANCO UNION S.A., CHEQUE: 29351, FECHA DE EMISION:30/12/2022</t>
  </si>
  <si>
    <t>00099021001 DEP.DE CHEQ.AJENOS,RET.DE CAM.,CONCEPTO: INCAPACIDAD TEMPORAL MES NOVIEMBRE 2022,DEP.: CAJA DE SALUD CORDES , PROCEDENCIA: BANCO UNION S.A., CHEQUE: 29352, FECHA DE EMISION:30/12/2022</t>
  </si>
  <si>
    <t>00099021001 DEPOSITO DE EFECTIVO, DEPOSITANTE: PORFIRIO LIMACHI POMA, CONCEPTO: COBRO INDEBIDO DEVOLUCION, CUENTA DE DEPOSITO: CUENTA UNICA DEL TESORO</t>
  </si>
  <si>
    <t>00601012001 DEPOSITO DE EFECTIVO, DEPOSITANTE: JUSTO MARCELO CARRION SALAZAR, CONCEPTO: DEVOLUCION FONDOS EN AVANCE, CUENTA DE DEPOSITO: CUENTA UNICA DEL TESORO</t>
  </si>
  <si>
    <t>00099021001 DEP.DE CHEQ.AJENOS,RET.DE CAM.,CONCEPTO: MAGALY ESPINOZA ANTEZANA,DEP.: BANCO UNION SA , PROCEDEN CIA: BANCO UNION S.A., CHEQUE: 187942, FECHA DE EMISION:20/01/2023 /DJBR.</t>
  </si>
  <si>
    <t>00099021001 DEPOSITO DE EFECTIVO, DEPOSITANTE: BERNAL MAMANI CAPCHIRI, CONCEPTO: DEVOLUCION, CUENTA DE DEPOSITO: CUENTA UNICA DEL TESORO</t>
  </si>
  <si>
    <t>00015011107 DEPOSITO DE EFECTIVO, DEPOSITANTE: ELIANA PATRICIA DUCHEN URIARTE -UMSA, CONCEPTO: DEVOLUCION DE GASTOS ADMINISTRATIVOS, CUENTA DE DEPOSITO: CUENTA UNICA DEL TESORO</t>
  </si>
  <si>
    <t>00099021001 DEPOSITO DE EFECTIVO, DEPOSITANTE: ISMAEL BLANCO QUISPE, CONCEPTO: DEVOLUCION POR CONCEPTO DE PAGO DUODECIMA DE AGUINALDO, CUENTA DE DEPOSITO: CUENTA UNICA DEL TESORO</t>
  </si>
  <si>
    <t>00099021001 DEPOSITO DE EFECTIVO, DEPOSITANTE: WILDER LOPEZ AYALA, CONCEPTO: DEVOLUCION DE FONDOS EN AVANCE DEL SR. WILDER LOPEZ AYALA DE SALDO DE LOS I.D. UNIVERSITARIOS, CUENTA DE DEPOSITO: CUENTA UNICA DEL TESORO /DJBR.</t>
  </si>
  <si>
    <t>00099021001 DEPOSITO DE EFECTIVO, DEPOSITANTE: JAVIER HUMBERTO MENACHO HIZA, CONCEPTO: DEVOLUCIÓN POR DOBLE PERCEPCION, CUENTA DE DEPOSITO: CUENTA UNICA DEL TESORO /DJBR.</t>
  </si>
  <si>
    <t>00099021001 DEPOSITO DE EFECTIVO, DEPOSITANTE: COPROPIETARIOS EDIFICIO CONAVI, CONCEPTO: DEVOLUCION PAGO EPSAS OCTUBRE 2022, CUENTA DE DEPOSITO: CUENTA UNICA DEL TESORO</t>
  </si>
  <si>
    <t>00099021001 DEPOSITO DE EFECTIVO, DEPOSITANTE: COPROPIETARIOS EDIFICIO CONAVI, CONCEPTO: DEVOLUCION PAGO EPSAS NOVIEMBRE 2022, CUENTA DE DEPOSITO: CUENTA UNICA DEL TESORO</t>
  </si>
  <si>
    <t>00099021001 DEPOSITO DE EFECTIVO, DEPOSITANTE: SAYA MIRANDA CHOQUE, CONCEPTO: DEVOLUCION DE HABERES CANCELADOS POR ERROR, CUENTA DE DEPOSITO: CUENTA UNICA DEL TESORO</t>
  </si>
  <si>
    <t>00389052001 DEPOSITO DE EFECTIVO, DEPOSITANTE: ALEJANDRO RODOLFO SUAREZ CHAVEZ, CONCEPTO: DEVOLUCION DE FONDOS SEGUN PREV N°80 DA 05 2022, CUENTA DE DEPOSITO: CUENTA UNICA DEL TESORO</t>
  </si>
  <si>
    <t>00389052001 DEPOSITO DE EFECTIVO, DEPOSITANTE: JAVIER ALEJANDRO RUBIN DE CELIS BARBA, CONCEPTO: DEVOLUCION DE FONDOS SEGUN PREV N° 79 DA05 2022, CUENTA DE DEPOSITO: CUENTA UNICA DEL TESORO</t>
  </si>
  <si>
    <t>00099021001 DEPOSITO DE EFECTIVO, DEPOSITANTE: JOSE LUIS PAREDES MARTINEZ, CONCEPTO: PAGO DE DUODECIMA DE AGUINALDO, CUENTA DE DEPOSITO: CUENTA UNICA DEL TESORO</t>
  </si>
  <si>
    <t>00099021001 DEPOSITO DE EFECTIVO, DEPOSITANTE: MARIA ELENA OCLUMBA COSSIO, CONCEPTO: DEVOLUCION PAGO DUODECIMA DE AGUINALDO GESTION 2022(FECBRERO Y MARZO 2022), CUENTA DE DEPOSITO: CUENTA UNICA DEL TESORO</t>
  </si>
  <si>
    <t>00099021001 DEPOSITO DE EFECTIVO, DEPOSITANTE: ANA NELLY MARIACA VDA DE SUAZNABAR, CONCEPTO: REINTEGRO DEVOLUCION DE 2 DUODECIMAS DE AGUINALDO, CUENTA DE DEPOSITO: CUENTA UNICA DEL TESORO</t>
  </si>
  <si>
    <t>00099021001 DEPOSITO DE EFECTIVO, DEPOSITANTE: CARLA GREGORIA GUTIERREZ ROQUE, CONCEPTO: DEVOLUCION POR CONCEPTO DE PAGO DUODECIMA DE AGUINALDO GESTION 2022, CUENTA DE DEPOSITO: CUENTA UNICA DEL TESORO</t>
  </si>
  <si>
    <t>00099021001 DEP.DE CHEQ.AJENOS,RET.DE CAM.,CONCEPTO: DEVOLUCION DEPÓSITO DUPLICADO ERRONEO MEDIANTE SIGEP,DEP.: COMTECO R.L , PROCEDENCIA: BANCO BISA S.A., CHEQUE: 28801, FECHA DE EMISION:13/01/2023</t>
  </si>
  <si>
    <t>00099021001 DEP.DE CHEQ.AJENOS,RET.DE CAM.,CONCEPTO: MARTHA MONTECINOS CANDIA,DEP.: BANCO UNION S.A. , PROCEDENCIA: BANCO UNION S.A., CHEQUE: 187944, FECHA DE EMISION:23/01/2023</t>
  </si>
  <si>
    <t>00099021001 DEPOSITO DE EFECTIVO, DEPOSITANTE: MINISTERIO DE GOBIERNO DIPREVCON, CONCEPTO: REMANENTE FONDOS EN AVANCE ANA PATRICIA SERRANO SALAZAR PREV 3788, CUENTA DE DEPOSITO: CUENTA UNICA DEL TESORO</t>
  </si>
  <si>
    <t>00099021001 DEPOSITO DE EFECTIVO, DEPOSITANTE: PAOLA RAMOS CRUZ, CONCEPTO: DEVOLUCION DE HABERES DE MAYO 2021 DE POTOSI, CUENTA DE DEPOSITO: CUENTA UNICA DEL TESORO /DJBR.</t>
  </si>
  <si>
    <t>00099021001 DEPOSITO DE EFECTIVO, DEPOSITANTE: IVAN RODRIGO COCARICO MAMANI, CONCEPTO: DEVOLUCION DE FONDOS NO EJEJCUTADOS C31-6021, CUENTA DE DEPOSITO: CUENTA UNICA DEL TESORO</t>
  </si>
  <si>
    <t>00099021001 DEP.DE CHEQ.AJENOS,RET.DE CAM.,CONCEPTO: REVERSION CC GLOBAL CUA 43408345,DEP.: FUTURO DE BOLIVIA AFP , PROCEDENCIA: BANCO DE CREDITO DE BOLIVIA S.A., CHEQUE: 68720, FECHA DE EMISION:25/01/2023</t>
  </si>
  <si>
    <t>00099021001 DEP.DE CHEQ.AJENOS,RET.DE CAM.,CONCEPTO: MERY DAGA QUISBERT,DEP.: BANCO UNION SA , PROCEDENCIA: BANCO UNION S.A., CHEQUE: 187948, FECHA DE EMISION:26/01/2023</t>
  </si>
  <si>
    <t>00099021001 DEPOSITO DE EFECTIVO, DEPOSITANTE: FLAVIO CONDORI FUENTES, CONCEPTO: DEVOLUCION POR PAGO POR DEMASIA DE ENERGIA ELECTRICA CORRESPONDIENTE MES DICIEMBRE 2022 POTOSI, CUENTA DE DEPOSITO: CUENTA UNICA DEL TESORO</t>
  </si>
  <si>
    <t>00099021001 DEPOSITO DE EFECTIVO, DEPOSITANTE: LUCRECIA VELARDE VDA. DE FLORES, CONCEPTO: NUEVAS NUPCIAS, CUENTA DE DEPOSITO: CUENTA UNICA DEL TESORO</t>
  </si>
  <si>
    <t>00099021001 DEPOSITO DE EFECTIVO, DEPOSITANTE: ELVA CALDERON RODRIGUEZ, CONCEPTO: DEVOLUCION POR DOBLE PERCEPCION PERIODOS OCTUBRE A DICIEMBRE 2022 MAS DUODECIMAS DE AGUINALDO, CUENTA DE DEPOSITO: CUENTA UNICA DEL TESORO</t>
  </si>
  <si>
    <t>00099021001 DEPOSITO DE EFECTIVO, DEPOSITANTE: SERGIO GASTON BARRAZA SALAZAR, CONCEPTO: DEVOLUCION DE RECURSOS POR EL PAGO DE REFRIGERIOS EN DEMASIA, CUENTA DE DEPOSITO: CUENTA UNICA DEL TESORO</t>
  </si>
  <si>
    <t>00015011108 DEPOSITO DE EFECTIVO, DEPOSITANTE: MINISTERIO DE GOBIERNO, CONCEPTO: DEPÓSITO A LA CUT, CUENTA DE DEPOSITO: CUENTA UNICA DEL TESORO</t>
  </si>
  <si>
    <t>00099021001 DEPOSITO DE EFECTIVO, DEPOSITANTE: ALEJANDRA FERNANDEZ, CONCEPTO: DEVOLUCION DE RECURSOS POR PAGO DE REFRIGUERIOS EN DEMASIA DIC 2022, CUENTA DE DEPOSITO: CUENTA UNICA DEL TESORO</t>
  </si>
  <si>
    <t>00099021001 DEPOSITO DE EFECTIVO, DEPOSITANTE: SIVIA ELENA ARIAS VILLARREAL, CONCEPTO: DEVOLUCION DE RECURSOS POR PAGO DE REFRIGERIOS EN DEMASIA, CUENTA DE DEPOSITO: CUENTA UNICA DEL TESORO</t>
  </si>
  <si>
    <t>00099021001 DEPOSITO DE EFECTIVO, DEPOSITANTE: ADHEMAR AUGUSTO GISMONDI GUTIERREZ, CONCEPTO: DEVOLUCION POR DOBLE PERCEPCION, CUENTA DE DEPOSITO: CUENTA UNICA DEL TESORO</t>
  </si>
  <si>
    <t>00099021001 DEPOSITO DE EFECTIVO, DEPOSITANTE: CRISTIAN JETTE MOSTACEDO, CONCEPTO: DEVOLUCION DE SUELDOS Y SALARIOS FUENTE 10, CUENTA DE DEPOSITO: CUENTA UNICA DEL TESORO</t>
  </si>
  <si>
    <t>00099021001 DEPOSITO DE EFECTIVO, DEPOSITANTE: CARLOS VARGAS, CONCEPTO: DEVOLUCION DE PASAJES NO UTILIZADOS DEL EXTERIOR, CUENTA DE DEPOSITO: CUENTA UNICA DEL TESORO</t>
  </si>
  <si>
    <t>00099021001 DEP.DE CHEQ.AJENOS,RET.DE CAM.,CONCEPTO: PAGO POR DESCUENTO RECURSOS PUBLICOS,DEP.: CAJA NACIONAL DE SALUD , PROCEDENCIA: BANCO UNION S.A., CHEQUE: 65762, FECHA DE EMISION:30/01/2023</t>
  </si>
  <si>
    <t>00099021001 DEP.DE CHEQ.AJENOS,RET.DE CAM.,CONCEPTO: DIANA REBECA ROJANO TEJEDA,DEP.: BANCO UNION S.A. , PROCEDENCIA: BANCO UNION S.A., CHEQUE: 187949, FECHA DE EMISION:31/01/2023 /DJBR.</t>
  </si>
  <si>
    <t>NUMERO DE LIBRETA CUT: 00283012001 OPERACIÓN E18 TRANSFERENCIA DEL SISTEMA FINANCIERO POR CUENTA DE TERCEROS A LA CUT SOL. ESC. DE ALMACENERA BOLIVIANA S.A.</t>
  </si>
  <si>
    <t>VENTA DE DIVISAS S/G NOTA SEDEM/GG/EB/ORU N°0754/2022,29/12/2022.REF.:EMISION CARTA DE CREDITO I-2023-01,COMISION EMISION L/C 0,15% S/USD87.172.-POR 88 DIAS,REEMB.GSTS.COMUNICACION BS220.-Y EMISION COMP.CONTABLE BS50.- LIB. 00132032001 ECEBOL - GESTION OPERATIVA REF: COMISIONES EMISION I-2023-01</t>
  </si>
  <si>
    <t>I-2023-02 VTA. DIVISAS S/G NOTA YPFB/PRS/GAFC-3475/2022, R: 27/12/2022 Y ASIG. DIV. EFECT. P/MEFP, 28/12/2022 REF: I-2023-02 P/C YACIMIENTOS PETROLIFEROS FISCALES BOLIVIANOS - YPFB A/F TUBERIA DE ACERO NEGRO CPM. EMI. 0,15% S/USD 4.249.921,68 PO LIB. 00513072001 YPFB - OPERACIONES G N R G D REF: COMISIONES EMISION I-2023-2</t>
  </si>
  <si>
    <t>NUMERO DE LIBRETA CUT: 00099021001 OPERACIÓN E18 TRANSFERENCIA DEL SISTEMA FINANCIERO POR CUENTA DE TERCEROS A LA CUT reversion aporte patronal para la vivienda TGN segip</t>
  </si>
  <si>
    <t>A:00099021001 De 0759069001 A: 00099021001 Transferencia de recursos a la Libreta de Recursos Ordinarios (3987) adjunto extracto bancario.</t>
  </si>
  <si>
    <t>||REGULARIZACION DE FONDOS SEGÚN NOTA MSYD/DPCH/CE/1456/2022 DE FECHA 29/12/2022, REF: DEVOLUCION DE FONDOS SEGUN MENSAJE SWIFT N°188 RECIBIDA EL 06/01/2023, POR COMISIONES BANCARIAS COBRADAS, CARTA DE CREDITO LC I-2021-13. LIB:00249014201 CEASS-PROGRAMAS, PROYECTOS DE SALUD (MSD)</t>
  </si>
  <si>
    <t>||TRANSFERENCIA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t>
  </si>
  <si>
    <t>NUMERO DE LIBRETA CUT: 00099021001 OPERACIÓN E75 TRANSFERENCIA DE LA CUENTA FISCAL BUN A LA CUT EN MN TRANSFERENCIA DE FONDOS A SOLICITUD DE: GOBIERNO AUTONOMO MUNICIPAL BERMEJO, CITE: GAMB. I.F.M. OF. NÂ° 001/2023 CUENTA CUT 3987 LIBRETA NÂ° 00099021001 TGN - RECURSOS ORDINARIOS.</t>
  </si>
  <si>
    <t>||RESPUESTA A DEBITO DEL BANQUERO SG/MESAJE SWIFT NO.438 DE LA FECHA REF.: COBRO DE COMISIONES POR TRANSFERENCIA EUR 16.407,67 DE FECHA VALOR. 14/12/2022 SG SOLICITUD MIN. DE SALUD, REF.: PAGO A LA CSMC. LIB 00046024207 MS-INASES BECAS DE ESPECIALIDAD PROFESIONAL COMISIONES BANCARIAS EQUIV. A EUR 32,50</t>
  </si>
  <si>
    <t>||RESPUESTA A DEBITO DEL BANQUERO SG/MESAJE SWIFT NO.438 DE LA FECHA REF.: COBRO DE COMISIONES POR TRANSFERENCIA EUR 16.407,67 DE FECHA VALOR. 14/12/2022 SG SOLICITUD MIN. DE SALUD, REF.: PAGO A LA CSMC. LIB 00046024207 MS-INASES BECAS DE ESPECIALIDAD PROFESIONAL COBRO DE UTILES</t>
  </si>
  <si>
    <t>NUMERO DE LIBRETA CUT: 00099021001 OPERACIÓN E75 TRANSFERENCIA DE LA CUENTA FISCAL BUN A LA CUT EN MN TRANSFERENCIA DE FONDOS A SOLICITUD DE: GOB. AUTONOMO MCPAL. OCURI CITE: GAMO/001/2023 CTA. 3987 LIBRETA NÂ° 00099021001 TGN RECURSOS ORDINARIOS</t>
  </si>
  <si>
    <t>PAGO A BID PRÉSTAMO 3797/BL-BO VCTO. 15-01-2023 POR CUENTA DE TGN , NTI. 016920 VALOR 17-01-2023 INTERESES USD 1.125,65 CTA. 3987 CUENTA UNICA DEL TESORO LIB. 00099021001 REF.: COMISIONES BANCARIAS</t>
  </si>
  <si>
    <t>PAGO A IDA PRÉSTAMO 5745-BO VCTO. 15-01-2023 POR CUENTA DE TGN , NTI. 016954 VALOR 17-01-2023 CAPITAL USD 37.574,33 CTA. 3987 CUENTA UNICA DEL TESORO LIB. 00099021001 REF.: COMISIONES BANCARIAS</t>
  </si>
  <si>
    <t>||TRANSFERENCIA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t>
  </si>
  <si>
    <t>NUMERO DE LIBRETA CUT: 00099021001 OPERACIÓN E18 TRANSFERENCIA DEL SISTEMA FINANCIERO POR CUENTA DE TERCEROS A LA CUT devolucion pagos de CC no cobrados septiembre 2022</t>
  </si>
  <si>
    <t>PAGO A EXIMBANK CHINA POPUL PRÉSTAMO PBC 2016 (38) 426 VCTO. 21-01-2023 POR CUENTA DE TGN , NTI. 016976 VALOR 20-01-2023 INTERESES USD 5.128.030,21 COMISIONES USD 70.974,44 CTA. 3987 CUENTA UNICA DEL TESORO LIB. 00099021001 REF.: COMISIONES BANCARIAS</t>
  </si>
  <si>
    <t>NUMERO DE LIBRETA CUT: 00099021001 OPERACIÓN E18 TRANSFERENCIA DEL SISTEMA FINANCIERO POR CUENTA DE TERCEROS A LA CUT reversion aporte patronal para la vivienda TGN - ministerio de educacion y autoridad jurisdiccional administrativa mienra</t>
  </si>
  <si>
    <t>NUMERO DE LIBRETA CUT: 00099021001 OPERACIÓN E75 TRANSFERENCIA DE LA CUENTA FISCAL BUN A LA CUT EN MN TRANSFERENCIA DE FONDOS A SOLICITUD DE: GOB.AUTONOMO MCPAL. PUNA CITE: OF.DESP MAE NÂ°046/2023 CTA. 3987 LIBRETA NÂ°00099021001 TGN RECURSOS ORDINARIOS</t>
  </si>
  <si>
    <t>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t>
  </si>
  <si>
    <t>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t>
  </si>
  <si>
    <t>CONTABILIZACION ORDENES DE TRANSFERENCIA GRACOS</t>
  </si>
  <si>
    <t>||PAGO A EXIMBANK CHINA POPULAR PRESTAMO PBC 2015 (08) 350 VCTO 21-01-2023 POR CUENTA DE TGN, VALOR 27-01-2023 USD 23.918.770,20 CTA. 3987 CUENTA ÚNICA DEL TESORO LIB. 00099021001 REF.: COMISIONES BANCARIAS</t>
  </si>
  <si>
    <t>De: 00099021001 De: 00099021001 A: 0759069001 Transferencia de recursos para la reposición de recursos que fueron transferidos a la Libreta de RROO en fecha 09-01-2023 (adjunto reporte).</t>
  </si>
  <si>
    <t>PAGO A AFD PRÉSTAMO CBO 1020 01 B VCTO. 31-01-2023 POR CUENTA DE TGN , NTI. 017060 VALOR 31-01-2023 INTERESES EUR 290.106,66 COMISIONES EUR 13.161,39 CTA. 3987 CUENTA UNICA DEL TESORO LIB. 00099021001 REF.: COMISIONES BANCARIAS</t>
  </si>
  <si>
    <t>A:00099021001 TRANSFERENCIA DE RECUPERACIONES SEGÚN NOTA GEF-LCR-DYF-0022-NOT/23 POR CONCEPTO DE PAGO DE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</si>
  <si>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</si>
  <si>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GAM SANTA CRUZ.</t>
  </si>
  <si>
    <t>A:00099021001 TRANSFERENCIA DE RECUPERACIONES SEGÚN NOTA GEF-LCR-DYF-0022-NOT/23 POR CONCEPTO DE PAGO DE CAPITAL E INTERES DE ACUERDO A CONTRATO DE FIDEICOMISO “ACCESOS SEGUROS VIVIR BIEN” CORRESPONDIENTE AL GAM COBIJA.</t>
  </si>
  <si>
    <t>A:00099021001 TRANSFERENCIA DE RECUPERACIONES SEGÚN NOTA GEF-LCR-DYF-0022-NOT/23 POR CONCEPTO DE PAGO DE CAPITAL E INTERES DE ACUERDO A CONTRATO DE FIDEICOMISO “ACCESOS SEGUROS VIVIR BIEN” CORRESPONDIENTE AL GAD LA PAZ.</t>
  </si>
  <si>
    <t>'TRANSFERENCIA DE FONDOS||EN ATENCION A NOTA CITE MEFP/VTCP/DGCP/UODP N°125/2023 DE LA FECHA (HRE-TSO-182) ENVIADO POR EL MINISTERIO DE ECONOMIA Y FINANZAS PUBLICAS. ORDEN DE PAGO - COSTO POR AMPLIACION DE PLAZO DE DESEMBOLSOS DE CREDITOS EXTERNOS - ELAPAS A LA LIBRETA N°00099021001 TGN - RECURSOS ORDINARIOS</t>
  </si>
  <si>
    <t>AJUSTE COMPLEMENTARIO POR REVALORIZACION SALDOS DE ACTIVOS DE RESERVA Y OBLIGACIONES MONEDA EXTRANJERA (DOLARES) Saldo MO = -88504383.87 ;Bs/Mo: 6.86000000000 ;Saldo Bs: -607140073.36</t>
  </si>
  <si>
    <t>AJUSTE COMPLEMENTARIO POR REVALORIZACION SALDOS DE ACTIVOS DE RESERVA Y OBLIGACIONES MONEDA EXTRANJERA (DOLARES) Saldo MO = -70588398.15 ;Bs/Mo: 6.86000000000 ;Saldo Bs: -484236411.32</t>
  </si>
  <si>
    <t>AJUSTE COMPLEMENTARIO POR REVALORIZACION SALDOS DE ACTIVOS DE RESERVA Y OBLIGACIONES MONEDA EXTRANJERA (DOLARES) Saldo MO = -70742946.23 ;Bs/Mo: 6.86000000000 ;Saldo Bs: -485296611.15</t>
  </si>
  <si>
    <t>||DEVOLUCION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t>
  </si>
  <si>
    <t>AJUSTE COMPLEMENTARIO POR REVALORIZACION SALDOS DE ACTIVOS DE RESERVA Y OBLIGACIONES MONEDA EXTRANJERA (DOLARES) Saldo MO = -67934961.76 ;Bs/Mo: 6.86000000000 ;Saldo Bs: -466033837.68</t>
  </si>
  <si>
    <t>||TRANSFERENCIA DE FONDOS SEGÚN NOTA CITE: MEFP/VTCP/DGCP/UODP/N°73/2023 DE LA FECHA ENVIADA POR EL MINISTERIO DE ECONOMÍA Y FINANZAS PÚBLICAS. PAGO CUOTA PARTE DEL CRÉDITO IDA 3507-BO A CARGO DEL FNDR - VENCIMIENTO DE 15 DE ENERO DE 2023 (HRE-TSO-93) ABONO A LA CUT EN ME, LIBRETA N° 00099021001 "TGN-RECURSOS ORDINARIOS-DÓLARES AMERICANOS (5970)"</t>
  </si>
  <si>
    <t>AJUSTE COMPLEMENTARIO POR REVALORIZACION SALDOS DE ACTIVOS DE RESERVA Y OBLIGACIONES MONEDA EXTRANJERA (DOLARES) Saldo MO = -67944358.15 ;Bs/Mo: 6.86000000000 ;Saldo Bs: -466098296.90</t>
  </si>
  <si>
    <t>PAGO A BID PRÉSTAMO 3797/BL-BO VCTO. 15-01-2023 POR CUENTA DE TGN , NTI. 016920 VALOR 17-01-2023 INTERESES USD 1.125,65 CTA. 5970 CUENTA UNICA DEL TESORO DOLARES AMERICANOS LIB. 00099021001</t>
  </si>
  <si>
    <t>PAGO A IDA PRÉSTAMO 5745-BO VCTO. 15-01-2023 POR CUENTA DE TGN , NTI. 016954 VALOR 17-01-2023 CAPITAL USD 37.574,33 CTA. 5970 CUENTA UNICA DEL TESORO DOLARES AMERICANOS LIB. 00099021001</t>
  </si>
  <si>
    <t>AJUSTE COMPLEMENTARIO POR REVALORIZACION SALDOS DE ACTIVOS DE RESERVA Y OBLIGACIONES MONEDA EXTRANJERA (DOLARES) Saldo MO = -19257980.59 ;Bs/Mo: 6.86000000000 ;Saldo Bs: -132109746.84</t>
  </si>
  <si>
    <t>AJUSTE COMPLEMENTARIO POR REVALORIZACION SALDOS DE ACTIVOS DE RESERVA Y OBLIGACIONES MONEDA EXTRANJERA (DOLARES) Saldo MO = -20068348.70 ;Bs/Mo: 6.86000000000 ;Saldo Bs: -137668872.09</t>
  </si>
  <si>
    <t>PAGO A EXIMBANK CHINA POPUL PRÉSTAMO PBC 2016 (38) 426 VCTO. 21-01-2023 POR CUENTA DE TGN , NTI. 016976 VALOR 20-01-2023 INTERESES USD 5.128.030,21 COMISIONES USD 70.974,44 CTA. 5970 CUENTA UNICA DEL TESORO DOLARES AMERICANOS LIB. 00099021001 REF. COMISION DEL BANQUERO</t>
  </si>
  <si>
    <t>PAGO A EXIMBANK CHINA POPUL PRÉSTAMO PBC 2016 (38) 426 VCTO. 21-01-2023 POR CUENTA DE TGN , NTI. 016976 VALOR 20-01-2023 INTERESES USD 5.128.030,21 COMISIONES USD 70.974,44 CTA. 5970 CUENTA UNICA DEL TESORO DOLARES AMERICANOS LIB. 00099021001</t>
  </si>
  <si>
    <t>PAGO A EXIMBANK CHINA POPUL PRÉSTAMO PBC 2016 (22) 410 VCTO. 21-01-2023 POR CUENTA DE TGN , NTI. 016960 VALOR 20-01-2023 CAPITAL USD 10.752.500,00 INTERESES USD 2.870.032,01 COMISIONES USD 71.233,55 CTA. 5970 CUENTA UNICA DEL TESORO DOLARES AMERICANOS LIB. 00099021001 REF. COMISION DEL BANQUERO</t>
  </si>
  <si>
    <t>PAGO A EXIMBANK CHINA POPUL PRÉSTAMO PBC 2015 (08) 350 VCTO. 21-01-2023 POR CUENTA DE TGN , NTI. 016977 VALOR 20-01-2023 USD 7.612.031,64 CTA. 5970 CUENTA UNICA DEL TESORO DOLARES AMERICANOS LIB. 00099021001 REF. COMISION DEL BANQUERO</t>
  </si>
  <si>
    <t>AJUSTE COMPLEMENTARIO POR REVALORIZACION SALDOS DE ACTIVOS DE RESERVA Y OBLIGACIONES MONEDA EXTRANJERA (DOLARES) Saldo MO = -42067613.08 ;Bs/Mo: 6.86000000000 ;Saldo Bs: -288583825.72</t>
  </si>
  <si>
    <t>'TRANSFERENCIA'||RECIBIDA DEL EXTERIOR SEGUN MENSAJE SWIFT N° 1160 DE LA FECHA (REM.EXT.) POR DESEMBOLSO DE AFD PRESTAMO CBO 1009 01 J REF..AOPVI23024010067 LIBRETA NRO. 00514017005 ENDE-USD-PROY. CONST. PLANTA SOLAR ORURO REF.. UTILES DE ESCRITORIO</t>
  </si>
  <si>
    <t>AJUSTE COMPLEMENTARIO POR REVALORIZACION SALDOS DE ACTIVOS DE RESERVA Y OBLIGACIONES MONEDA EXTRANJERA (DOLARES) Saldo MO = -46212272.68 ;Bs/Mo: 6.86000000000 ;Saldo Bs: -317016190.59</t>
  </si>
  <si>
    <t>AJUSTE COMPLEMENTARIO POR REVALORIZACION SALDOS DE ACTIVOS DE RESERVA Y OBLIGACIONES MONEDA EXTRANJERA (DOLARES) Saldo MO = -50644910.48 ;Bs/Mo: 6.86000000000 ;Saldo Bs: -347424085.88</t>
  </si>
  <si>
    <t>AJUSTE COMPLEMENTARIO POR REVALORIZACION SALDOS DE ACTIVOS DE RESERVA Y OBLIGACIONES MONEDA EXTRANJERA (DOLARES) Saldo MO = -45509450.29 ;Bs/Mo: 6.86000000000 ;Saldo Bs: -312194828.98</t>
  </si>
  <si>
    <t>||PAGO A EXIMBANK CHINA POPULAR PRESTAMO PBC 2015 (08) 350 VCTO 21-01-2023 POR CUENTA DE TGN, VALOR 27-01-2023 USD 23.918.770,20 CTA. 5970 CUENTA ÚNICA DEL TESORO DOLARES AMERICANOS LIB. 00099021001</t>
  </si>
  <si>
    <t>||PAGO A EXIMBANK CHINA POPULAR PRESTAMO PBC 2015 (08) 350 VCTO 21-01-2023 POR CUENTA DE TGN, VALOR 27-01-2023 USD 23.918.770,20 CTA.5970 CUENTA ÚNICA DEL TESORO DOLARES AMERICANOS LIB. 00099021001 REF. COMISIONES DEL BANQUERO</t>
  </si>
  <si>
    <t>AJUSTE COMPLEMENTARIO POR REVALORIZACION SALDOS DE ACTIVOS DE RESERVA Y OBLIGACIONES MONEDA EXTRANJERA (DOLARES) Saldo MO = -90528175.22 ;Bs/Mo: 6.86000000000 ;Saldo Bs: -621023282.02</t>
  </si>
  <si>
    <t>PAGO A AFD PRÉSTAMO CBO 1020 01 B VCTO. 31-01-2023 POR CUENTA DE TGN , NTI. 017060 VALOR 31-01-2023 INTERESES EUR 290.106,66 COMISIONES EUR 13.161,39 CTA. 5970 CUENTA UNICA DEL TESORO DOLARES AMERICANOS LIB. 00099021001</t>
  </si>
  <si>
    <t>AJUSTE COMPLEMENTARIO POR REVALORIZACION SALDOS DE ACTIVOS DE RESERVA Y OBLIGACIONES MONEDA EXTRANJERA (DOLARES) Saldo MO = -41505968.10 ;Bs/Mo: 6.86000000000 ;Saldo Bs: -284730941.19</t>
  </si>
  <si>
    <t>D00228500012</t>
  </si>
  <si>
    <t>D00228660013</t>
  </si>
  <si>
    <t>D00228700015</t>
  </si>
  <si>
    <t>S10519400002</t>
  </si>
  <si>
    <t>D00228830008</t>
  </si>
  <si>
    <t>S10523690002</t>
  </si>
  <si>
    <t>S10523680002</t>
  </si>
  <si>
    <t>D00228870007</t>
  </si>
  <si>
    <t>G21418230001</t>
  </si>
  <si>
    <t>G21418370001</t>
  </si>
  <si>
    <t>D00228950012</t>
  </si>
  <si>
    <t>D00228990011</t>
  </si>
  <si>
    <t>G21461360008</t>
  </si>
  <si>
    <t>G21461360001</t>
  </si>
  <si>
    <t>G21461350008</t>
  </si>
  <si>
    <t>S10526270002</t>
  </si>
  <si>
    <t>G21462630008</t>
  </si>
  <si>
    <t>S10526270003</t>
  </si>
  <si>
    <t>D00229030009</t>
  </si>
  <si>
    <t>S10527910002</t>
  </si>
  <si>
    <t>S10527910003</t>
  </si>
  <si>
    <t>D00229070009</t>
  </si>
  <si>
    <t>D00229110011</t>
  </si>
  <si>
    <t>D00229160012</t>
  </si>
  <si>
    <t>S10530920001</t>
  </si>
  <si>
    <t>S10530920004</t>
  </si>
  <si>
    <t>D00229210012</t>
  </si>
  <si>
    <t>G21553500001</t>
  </si>
  <si>
    <t>D00229290005</t>
  </si>
  <si>
    <t>De: 00099014102 A:00290014101 Transferencia que realizamos a solicitud del Servicio de Impuestos Nacionales mediante nota CITE: SIN/GAF/DRF/UC/NOT/422/2022 y de acuerdo a las notas internas CITE:MEFP/VPCF/DGCF/UCCF/Nº298/2022 de la Direcció</t>
  </si>
  <si>
    <t>De: 00081127001 A:00099021001 Transferencia que realizamos a solicitud del Ministerio de Obras Públicas, Servicios y Vivienda mediante nota CITE: MOPSV/DGAA/No 001/2022 en el marco del parágrafo I Artículo 15 de la Ley No 1267 de 20 de Dic</t>
  </si>
  <si>
    <t>De: 00513012004 A:00099021001 Transferencia de recursos a solicitud de Yacimientos Petrolíferos Fiscales Bolivianos mediante nota CITE: GAFC/DFC-0010/2023 (operación bimonetarias) destinados a pagos en moneda extranjera por importación de h</t>
  </si>
  <si>
    <t>De: 00016011101 A:00099021001 De: 00016011101 A: 00099021001 Transferencia que realizamos en virtud a la nota CITE: ME/DGAA/UF No.0052/2023 e Informe IN/DGAA/UF/ET/No. 0012/2023 con la finalidad de efectuar la devolución de saldo de los ga</t>
  </si>
  <si>
    <t>De: 00099021001 A:00513012005 Transferencia de recursos a solicitud de Yacimientos Petrolíferos Fiscales Bolivianos mediante nota CITE: GAFC/DFC-0010/2023 (operación bimonetarias) destinados a pagos en moneda extranjera por importación de h</t>
  </si>
  <si>
    <t>10000044009682</t>
  </si>
  <si>
    <t>MIN. PRESIDENCIA – OTROS INGRESOS</t>
  </si>
  <si>
    <t>10000042834875</t>
  </si>
  <si>
    <t>MIN. SALUD Y DEPORTES - VICEMINISTERIO DE DEPORTES</t>
  </si>
  <si>
    <t>10000003658280</t>
  </si>
  <si>
    <t>UNIBOL - APIAGUAIKI TUPA - FUNCIONAMIENTO</t>
  </si>
  <si>
    <t>6461069001</t>
  </si>
  <si>
    <t xml:space="preserve">SIN-REGALIAS MINERAS INGRESOS PROPIOS </t>
  </si>
  <si>
    <t>6529069001</t>
  </si>
  <si>
    <t>TRIBUNAL SUPREMO ELECTORAL M/N</t>
  </si>
  <si>
    <t>2183333 - 1640</t>
  </si>
  <si>
    <t>Huascar Nova Villalobos</t>
  </si>
  <si>
    <t>huascar.nova@economiayfinanzas.gob.bo</t>
  </si>
  <si>
    <t>2183333 - 1651</t>
  </si>
  <si>
    <t>B20865690002</t>
  </si>
  <si>
    <t>B19887180002</t>
  </si>
  <si>
    <t>O20889870002</t>
  </si>
  <si>
    <t>O20889880002</t>
  </si>
  <si>
    <t>O20889890002</t>
  </si>
  <si>
    <t>O20889900002</t>
  </si>
  <si>
    <t>O20889910002</t>
  </si>
  <si>
    <t>O20889930002</t>
  </si>
  <si>
    <t>O20889970002</t>
  </si>
  <si>
    <t>O20889990002</t>
  </si>
  <si>
    <t>O20890000002</t>
  </si>
  <si>
    <t>O20890020002</t>
  </si>
  <si>
    <t>O20890570002</t>
  </si>
  <si>
    <t>O20890810002</t>
  </si>
  <si>
    <t>O20890950002</t>
  </si>
  <si>
    <t>O20891120002</t>
  </si>
  <si>
    <t>O20891300002</t>
  </si>
  <si>
    <t>O20891430002</t>
  </si>
  <si>
    <t>O20893040002</t>
  </si>
  <si>
    <t>O20893220002</t>
  </si>
  <si>
    <t>O20893240002</t>
  </si>
  <si>
    <t>O20893320002</t>
  </si>
  <si>
    <t>O20893360002</t>
  </si>
  <si>
    <t>O20893550002</t>
  </si>
  <si>
    <t>O20893560002</t>
  </si>
  <si>
    <t>O20893970002</t>
  </si>
  <si>
    <t>O20894010002</t>
  </si>
  <si>
    <t>O20894030002</t>
  </si>
  <si>
    <t>O20894130002</t>
  </si>
  <si>
    <t>O20894200002</t>
  </si>
  <si>
    <t>O20894210002</t>
  </si>
  <si>
    <t>O20894240002</t>
  </si>
  <si>
    <t>O20894260002</t>
  </si>
  <si>
    <t>O20894280002</t>
  </si>
  <si>
    <t>O20894310002</t>
  </si>
  <si>
    <t>B20893660002</t>
  </si>
  <si>
    <t>B20893670002</t>
  </si>
  <si>
    <t>B20893760002</t>
  </si>
  <si>
    <t>B20893850002</t>
  </si>
  <si>
    <t>O20896480002</t>
  </si>
  <si>
    <t>O20896580002</t>
  </si>
  <si>
    <t>O20896630002</t>
  </si>
  <si>
    <t>O20897160002</t>
  </si>
  <si>
    <t>O20897310002</t>
  </si>
  <si>
    <t>O20897690002</t>
  </si>
  <si>
    <t>O20897810002</t>
  </si>
  <si>
    <t>B20896810002</t>
  </si>
  <si>
    <t>O20900330002</t>
  </si>
  <si>
    <t>O20900460002</t>
  </si>
  <si>
    <t>O20900700002</t>
  </si>
  <si>
    <t>O20901260002</t>
  </si>
  <si>
    <t>O20901560002</t>
  </si>
  <si>
    <t>B20901090002</t>
  </si>
  <si>
    <t>O20904170002</t>
  </si>
  <si>
    <t>B20904360002</t>
  </si>
  <si>
    <t>B20904900002</t>
  </si>
  <si>
    <t>O20908240002</t>
  </si>
  <si>
    <t>O20908350002</t>
  </si>
  <si>
    <t>O20908970002</t>
  </si>
  <si>
    <t>O20909150002</t>
  </si>
  <si>
    <t>O20909640002</t>
  </si>
  <si>
    <t>B20908820002</t>
  </si>
  <si>
    <t>O20911580002</t>
  </si>
  <si>
    <t>O20911650002</t>
  </si>
  <si>
    <t>O20911710002</t>
  </si>
  <si>
    <t>O20911730002</t>
  </si>
  <si>
    <t>O20911810002</t>
  </si>
  <si>
    <t>O20911910002</t>
  </si>
  <si>
    <t>O20912440002</t>
  </si>
  <si>
    <t>O20912550002</t>
  </si>
  <si>
    <t>O20913170002</t>
  </si>
  <si>
    <t>O20913190002</t>
  </si>
  <si>
    <t>O20913220002</t>
  </si>
  <si>
    <t>B20912270002</t>
  </si>
  <si>
    <t>B20912380002</t>
  </si>
  <si>
    <t>O20915030002</t>
  </si>
  <si>
    <t>O20915010002</t>
  </si>
  <si>
    <t>O20915710002</t>
  </si>
  <si>
    <t>O20915720002</t>
  </si>
  <si>
    <t>O20915730002</t>
  </si>
  <si>
    <t>O20916260002</t>
  </si>
  <si>
    <t>O20916600002</t>
  </si>
  <si>
    <t>O20916930002</t>
  </si>
  <si>
    <t>B20915930002</t>
  </si>
  <si>
    <t>O20918840002</t>
  </si>
  <si>
    <t>O20919310002</t>
  </si>
  <si>
    <t>O20919690002</t>
  </si>
  <si>
    <t>O20919860002</t>
  </si>
  <si>
    <t>O20919890002</t>
  </si>
  <si>
    <t>O20919900002</t>
  </si>
  <si>
    <t>O20919920002</t>
  </si>
  <si>
    <t>O20920480002</t>
  </si>
  <si>
    <t>B20919360002</t>
  </si>
  <si>
    <t>B20919380002</t>
  </si>
  <si>
    <t>B20919410002</t>
  </si>
  <si>
    <t>O20923260002</t>
  </si>
  <si>
    <t>O20923460002</t>
  </si>
  <si>
    <t>O20923480002</t>
  </si>
  <si>
    <t>B20922990002</t>
  </si>
  <si>
    <t>O20926820002</t>
  </si>
  <si>
    <t>O20927080002</t>
  </si>
  <si>
    <t>O20927300002</t>
  </si>
  <si>
    <t>O20927660002</t>
  </si>
  <si>
    <t>O20928710002</t>
  </si>
  <si>
    <t>O20928890002</t>
  </si>
  <si>
    <t>O20929070002</t>
  </si>
  <si>
    <t>B20927250002</t>
  </si>
  <si>
    <t>O20931620002</t>
  </si>
  <si>
    <t>O20931760002</t>
  </si>
  <si>
    <t>O20931770002</t>
  </si>
  <si>
    <t>O20931800002</t>
  </si>
  <si>
    <t>O20932250002</t>
  </si>
  <si>
    <t>B20930840002</t>
  </si>
  <si>
    <t>B20931170002</t>
  </si>
  <si>
    <t>B20931210002</t>
  </si>
  <si>
    <t>B20931780002</t>
  </si>
  <si>
    <t>B20931790002</t>
  </si>
  <si>
    <t>B20931840002</t>
  </si>
  <si>
    <t>O20934610002</t>
  </si>
  <si>
    <t>O20935230002</t>
  </si>
  <si>
    <t>O20935350002</t>
  </si>
  <si>
    <t>O20936080002</t>
  </si>
  <si>
    <t>O20936370002</t>
  </si>
  <si>
    <t>B20934680002</t>
  </si>
  <si>
    <t>B20934700002</t>
  </si>
  <si>
    <t>O20938510002</t>
  </si>
  <si>
    <t>O20938640002</t>
  </si>
  <si>
    <t>O20939750002</t>
  </si>
  <si>
    <t>O20940060002</t>
  </si>
  <si>
    <t>B20938520002</t>
  </si>
  <si>
    <t>O20942750002</t>
  </si>
  <si>
    <t>O20943930002</t>
  </si>
  <si>
    <t>O20943950002</t>
  </si>
  <si>
    <t>B20941840002</t>
  </si>
  <si>
    <t>O20945650002</t>
  </si>
  <si>
    <t>O20945950002</t>
  </si>
  <si>
    <t>O20946550002</t>
  </si>
  <si>
    <t>O20947040002</t>
  </si>
  <si>
    <t>O20947380002</t>
  </si>
  <si>
    <t>O20947560002</t>
  </si>
  <si>
    <t>O20949710002</t>
  </si>
  <si>
    <t>O20949730002</t>
  </si>
  <si>
    <t>O20949760002</t>
  </si>
  <si>
    <t>O20949780002</t>
  </si>
  <si>
    <t>O20949800002</t>
  </si>
  <si>
    <t>O20951070002</t>
  </si>
  <si>
    <t>O20951120002</t>
  </si>
  <si>
    <t>O20951280002</t>
  </si>
  <si>
    <t>O20951370002</t>
  </si>
  <si>
    <t>O20951570002</t>
  </si>
  <si>
    <t>B20949680002</t>
  </si>
  <si>
    <t>B20950610002</t>
  </si>
  <si>
    <t>B20950660002</t>
  </si>
  <si>
    <t>B20950750002</t>
  </si>
  <si>
    <t>O20954130002</t>
  </si>
  <si>
    <t>O20954150002</t>
  </si>
  <si>
    <t>O20954200002</t>
  </si>
  <si>
    <t>O20954210002</t>
  </si>
  <si>
    <t>O20954920002</t>
  </si>
  <si>
    <t>O20954930002</t>
  </si>
  <si>
    <t>O20955050002</t>
  </si>
  <si>
    <t>G21577780004</t>
  </si>
  <si>
    <t>F0011831</t>
  </si>
  <si>
    <t>S10537870002</t>
  </si>
  <si>
    <t>S10537890003</t>
  </si>
  <si>
    <t>S10537970003</t>
  </si>
  <si>
    <t>Q17593550002</t>
  </si>
  <si>
    <t>G21639860002</t>
  </si>
  <si>
    <t>G21639880002</t>
  </si>
  <si>
    <t>G21639910002</t>
  </si>
  <si>
    <t>G21639930002</t>
  </si>
  <si>
    <t>G21639950002</t>
  </si>
  <si>
    <t>G21639970002</t>
  </si>
  <si>
    <t>G21639870001</t>
  </si>
  <si>
    <t>G21639890001</t>
  </si>
  <si>
    <t>G21639920001</t>
  </si>
  <si>
    <t>G21639940001</t>
  </si>
  <si>
    <t>G21639960001</t>
  </si>
  <si>
    <t>G21639980001</t>
  </si>
  <si>
    <t>Q17599710002</t>
  </si>
  <si>
    <t>F0011876</t>
  </si>
  <si>
    <t>G21737730003</t>
  </si>
  <si>
    <t>G21737700003</t>
  </si>
  <si>
    <t>G21737710003</t>
  </si>
  <si>
    <t>G21737720003</t>
  </si>
  <si>
    <t>Q17636710002</t>
  </si>
  <si>
    <t>G21739290002</t>
  </si>
  <si>
    <t>G21739310002</t>
  </si>
  <si>
    <t>Q17637780002</t>
  </si>
  <si>
    <t>G21739200003</t>
  </si>
  <si>
    <t>S10546210001</t>
  </si>
  <si>
    <t>G21739300001</t>
  </si>
  <si>
    <t>G21739320001</t>
  </si>
  <si>
    <t>F0011944</t>
  </si>
  <si>
    <t>G21782400002</t>
  </si>
  <si>
    <t>G21782410001</t>
  </si>
  <si>
    <t>S10548180001</t>
  </si>
  <si>
    <t>G21783970002</t>
  </si>
  <si>
    <t>G21783990002</t>
  </si>
  <si>
    <t>G21783980001</t>
  </si>
  <si>
    <t>G21784000001</t>
  </si>
  <si>
    <t>S10548400003</t>
  </si>
  <si>
    <t>S10548400001</t>
  </si>
  <si>
    <t>S10548390003</t>
  </si>
  <si>
    <t>S10548390001</t>
  </si>
  <si>
    <t>S10548380003</t>
  </si>
  <si>
    <t>S10548380001</t>
  </si>
  <si>
    <t>G21796800002</t>
  </si>
  <si>
    <t>G21796820002</t>
  </si>
  <si>
    <t>G21796810001</t>
  </si>
  <si>
    <t>G21796830001</t>
  </si>
  <si>
    <t>G21805830003</t>
  </si>
  <si>
    <t>Q17678540002</t>
  </si>
  <si>
    <t>J05379250002</t>
  </si>
  <si>
    <t>Q17690150002</t>
  </si>
  <si>
    <t>T04422350001</t>
  </si>
  <si>
    <t>T04422370001</t>
  </si>
  <si>
    <t>T04422390001</t>
  </si>
  <si>
    <t>T04422410001</t>
  </si>
  <si>
    <t>T04422430001</t>
  </si>
  <si>
    <t>T04422450001</t>
  </si>
  <si>
    <t>T04422470001</t>
  </si>
  <si>
    <t>T04422490001</t>
  </si>
  <si>
    <t>T04422510001</t>
  </si>
  <si>
    <t>T04422530001</t>
  </si>
  <si>
    <t>T04422560001</t>
  </si>
  <si>
    <t>T04422580001</t>
  </si>
  <si>
    <t>T04422600001</t>
  </si>
  <si>
    <t>T04422620001</t>
  </si>
  <si>
    <t>T04422640001</t>
  </si>
  <si>
    <t>T04422660001</t>
  </si>
  <si>
    <t>T04422680001</t>
  </si>
  <si>
    <t>T04422700001</t>
  </si>
  <si>
    <t>T04422720001</t>
  </si>
  <si>
    <t>T04422740001</t>
  </si>
  <si>
    <t>T04422820001</t>
  </si>
  <si>
    <t>T04422760001</t>
  </si>
  <si>
    <t>T04422780001</t>
  </si>
  <si>
    <t>T04422800001</t>
  </si>
  <si>
    <t>T04422840001</t>
  </si>
  <si>
    <t>T04422860001</t>
  </si>
  <si>
    <t>T04422880001</t>
  </si>
  <si>
    <t>T04422900001</t>
  </si>
  <si>
    <t>T04422920001</t>
  </si>
  <si>
    <t>T04422940001</t>
  </si>
  <si>
    <t>T04422960001</t>
  </si>
  <si>
    <t>T04422980001</t>
  </si>
  <si>
    <t>T04423000001</t>
  </si>
  <si>
    <t>T04423020001</t>
  </si>
  <si>
    <t>T04423040001</t>
  </si>
  <si>
    <t>T04423060001</t>
  </si>
  <si>
    <t>T04423080001</t>
  </si>
  <si>
    <t>T04423100001</t>
  </si>
  <si>
    <t>T04423120001</t>
  </si>
  <si>
    <t>T04423140001</t>
  </si>
  <si>
    <t>T04423160001</t>
  </si>
  <si>
    <t>T04423180001</t>
  </si>
  <si>
    <t>T04423200001</t>
  </si>
  <si>
    <t>T04423220001</t>
  </si>
  <si>
    <t>T04423240001</t>
  </si>
  <si>
    <t>T04423260001</t>
  </si>
  <si>
    <t>T04423280001</t>
  </si>
  <si>
    <t>T04423300001</t>
  </si>
  <si>
    <t>T04423320001</t>
  </si>
  <si>
    <t>T04423340001</t>
  </si>
  <si>
    <t>T04423360001</t>
  </si>
  <si>
    <t>T04423380001</t>
  </si>
  <si>
    <t>T04423400001</t>
  </si>
  <si>
    <t>T04423420001</t>
  </si>
  <si>
    <t>T04423500001</t>
  </si>
  <si>
    <t>T04423440001</t>
  </si>
  <si>
    <t>T04423460001</t>
  </si>
  <si>
    <t>T04423480001</t>
  </si>
  <si>
    <t>T04423520001</t>
  </si>
  <si>
    <t>T04423540001</t>
  </si>
  <si>
    <t>T04423560001</t>
  </si>
  <si>
    <t>T04423580001</t>
  </si>
  <si>
    <t>T04423600001</t>
  </si>
  <si>
    <t>T04423620001</t>
  </si>
  <si>
    <t>T04423640001</t>
  </si>
  <si>
    <t>T04423660001</t>
  </si>
  <si>
    <t>T04423680001</t>
  </si>
  <si>
    <t>T04423700001</t>
  </si>
  <si>
    <t>T04423720001</t>
  </si>
  <si>
    <t>T04423740001</t>
  </si>
  <si>
    <t>T04423760001</t>
  </si>
  <si>
    <t>T04423780001</t>
  </si>
  <si>
    <t>T04423800001</t>
  </si>
  <si>
    <t>T04423820001</t>
  </si>
  <si>
    <t>T04423840001</t>
  </si>
  <si>
    <t>T04423860001</t>
  </si>
  <si>
    <t>T04423880001</t>
  </si>
  <si>
    <t>T04423900001</t>
  </si>
  <si>
    <t>T04423920001</t>
  </si>
  <si>
    <t>T04423940001</t>
  </si>
  <si>
    <t>T04423960001</t>
  </si>
  <si>
    <t>T04423980001</t>
  </si>
  <si>
    <t>T04424000001</t>
  </si>
  <si>
    <t>T04424020001</t>
  </si>
  <si>
    <t>T04424040001</t>
  </si>
  <si>
    <t>T04424060001</t>
  </si>
  <si>
    <t>T04424080001</t>
  </si>
  <si>
    <t>T04424100001</t>
  </si>
  <si>
    <t>T04424180001</t>
  </si>
  <si>
    <t>T04424120001</t>
  </si>
  <si>
    <t>T04424140001</t>
  </si>
  <si>
    <t>T04424160001</t>
  </si>
  <si>
    <t>T04424200001</t>
  </si>
  <si>
    <t>T04424220001</t>
  </si>
  <si>
    <t>T04424240001</t>
  </si>
  <si>
    <t>T04424260001</t>
  </si>
  <si>
    <t>T04424280001</t>
  </si>
  <si>
    <t>T04424300001</t>
  </si>
  <si>
    <t>T04424320001</t>
  </si>
  <si>
    <t>T04424340001</t>
  </si>
  <si>
    <t>T04424360001</t>
  </si>
  <si>
    <t>T04424380001</t>
  </si>
  <si>
    <t>T04424400001</t>
  </si>
  <si>
    <t>T04424420001</t>
  </si>
  <si>
    <t>T04424440001</t>
  </si>
  <si>
    <t>G21837290003</t>
  </si>
  <si>
    <t>S10552690002</t>
  </si>
  <si>
    <t>G21849960002</t>
  </si>
  <si>
    <t>Q17698460002</t>
  </si>
  <si>
    <t>Q17698480002</t>
  </si>
  <si>
    <t>Q17698490002</t>
  </si>
  <si>
    <t>Q17698500002</t>
  </si>
  <si>
    <t>Q17698510002</t>
  </si>
  <si>
    <t>Q17698520002</t>
  </si>
  <si>
    <t>Q17698530002</t>
  </si>
  <si>
    <t>Q17698540002</t>
  </si>
  <si>
    <t>Q17698550002</t>
  </si>
  <si>
    <t>Q17698560002</t>
  </si>
  <si>
    <t>G21849970001</t>
  </si>
  <si>
    <t>00099021001 DEP.DE CHEQ.AJENOS,RET.DE CAM.,CONCEPTO: PAGO POR INCAPACIDAD TEMPORAL REEMBOLSO MINISTERIO DE ECONOMIA Y FINANZAS PUBLICAS,DEP.: CAJA NACIONAL DE SALUD , PROCEDENCIA: BANCO UNION S.A., CHEQUE: 30632, FECHA DE EMISION:20/01/2023
NOTA MEFP/VTCP/DGPOT/UAIS/N°296/2023 DE 08/02/2023</t>
  </si>
  <si>
    <t>00099021001 DEP.DE CHEQ.AJENOS,RET.DE CAM.,CONCEPTO: PAGO POR INCAPACIDADES TEMPORALES REEMBOLSO MINISTERIO DE ECONOMIA Y FINANZAS PUBLICAS,DEP.: CAJA NACIONAL DE SALUD , PROCEDENCIA: BANCO UNION S.A., CHEQUE: 30631, FECHA DE EMISION:20/01/2023
NOTA MEFP/VTCP/DGPOT/UAIS/N°281/2023 DE 08/02/2023</t>
  </si>
  <si>
    <t>00597012001 DEPOSITO DE EFECTIVO, DEPOSITANTE: GUTIERREZ ALEAN JAIME, CONCEPTO: DEVOLUCION CUENTAS A COBRAR DE GESTIONES ANTERIORES DE GUTIERREZ ALCON JAIME, CUENTA DE DEPOSITO: CUENTA UNICA DEL TESORO</t>
  </si>
  <si>
    <t>00597012001 DEPOSITO DE EFECTIVO, DEPOSITANTE: BARRIOS ARANDIA MIRTHA NORHA, CONCEPTO: DEVOLUCION CUENTAS A COBRAR DE GESTIONES ANTERIORES DE BARRIOS ARANDIA MIRTHA NORHA, CUENTA DE DEPOSITO: CUENTA UNICA DEL TESORO</t>
  </si>
  <si>
    <t>00597012001 DEPOSITO DE EFECTIVO, DEPOSITANTE: ALVARO BELZU BORIS HENRY, CONCEPTO: DEVOLUCION CUENTAS A COBRAR DE GESTIONES ANTERIORES DE ALVARO BELZU BORIS HENRY, CUENTA DE DEPOSITO: CUENTA UNICA DEL TESORO</t>
  </si>
  <si>
    <t>00597012001 DEPOSITO DE EFECTIVO, DEPOSITANTE: CASTILLO ARTEAGA MARLENE DENISE, CONCEPTO: DEVOLUCION CUENTAS A COBRAR DE GESTIONES ANTERIORES DE CASTILLO ARTEAGA MARLENE DENISE, CUENTA DE DEPOSITO: CUENTA UNICA DEL TESORO</t>
  </si>
  <si>
    <t>00597012001 DEPOSITO DE EFECTIVO, DEPOSITANTE: SANTOS FILEMON COPA CHOQUE, CONCEPTO: DEVOLUCION CUENTAS A COBRAR DE GESTIONES ANTERIORES DE SANTOS FILEMON COPA CHOQUE, CUENTA DE DEPOSITO: CUENTA UNICA DEL TESORO</t>
  </si>
  <si>
    <t>00597012001 DEPOSITO DE EFECTIVO, DEPOSITANTE: CARLOS SANTOS GONZALES, CONCEPTO: DEVOLUCION CUENTAS A COBRAR DE GESTIONES ANTERIORES DE CARLOS SANROS GONZALES, CUENTA DE DEPOSITO: CUENTA UNICA DEL TESORO</t>
  </si>
  <si>
    <t>00597012001 DEPOSITO DE EFECTIVO, DEPOSITANTE: RICARDO FRONTANILLA PAREDEZ, CONCEPTO: DEVOLUCION CUENTAS A COBRAR DE GESTIONES ANTERIORES DE RICARDO FRONTANILLA PAREDEZ, CUENTA DE DEPOSITO: CUENTA UNICA DEL TESORO</t>
  </si>
  <si>
    <t>00597012001 DEPOSITO DE EFECTIVO, DEPOSITANTE: LAURA HUANCA ROCHA, CONCEPTO: DEVOLUCION CUENTAS A COBRAR DE GESTIONES ANTERIORES DE LAURA HUANCA ROCHA, CUENTA DE DEPOSITO: CUENTA UNICA DEL TESORO</t>
  </si>
  <si>
    <t>00597012001 DEPOSITO DE EFECTIVO, DEPOSITANTE: BLADIMIR BAZAN RIVERO, CONCEPTO: DEVOLUCION CUENTAS A COBRAR DE GESTIONES ANTERIORES DE CLADIMIR BAZAN RIVERO, CUENTA DE DEPOSITO: CUENTA UNICA DEL TESORO</t>
  </si>
  <si>
    <t>00597012001 DEPOSITO DE EFECTIVO, DEPOSITANTE: JAVIR BLANCO AGAVIR, CONCEPTO: DEVOLUCION CUENTAS A COBRAR DE GESTIONES ANTERIORES DE JAVIER BLANCO AGAVIR, CUENTA DE DEPOSITO: CUENTA UNICA DEL TESORO</t>
  </si>
  <si>
    <t>00099021001 DEPOSITO DE EFECTIVO, DEPOSITANTE: JUAN CARLOS RUIZ RADA, CONCEPTO: PLAN DE PAGO MENSUAL- DEVOLUCION DE COBRO INDEBIDO, CUENTA DE DEPOSITO: CUENTA UNICA DEL TESORO</t>
  </si>
  <si>
    <t>00099021001 DEPOSITO DE EFECTIVO, DEPOSITANTE: LUIS CHAMBI CARI, CONCEPTO: DEVOLUCION DE RETROACTIVO, CUENTA DE DEPOSITO: CUENTA UNICA DEL TESORO /DJBR.</t>
  </si>
  <si>
    <t>00099021001 DEPOSITO DE EFECTIVO, DEPOSITANTE: JULIO QUISPE PAJSI, CONCEPTO: DEVOLUCION POR DOBLE PERCEPCION, CUENTA DE DEPOSITO: CUENTA UNICA DEL TESORO</t>
  </si>
  <si>
    <t>00099021001 DEPOSITO DE EFECTIVO, DEPOSITANTE: DARIO FLORES ALANOCA, CONCEPTO: DEVOLUCION POR DOBLE PERCEPCION DE DICIEMBRE 2022 A ENERO 2023 MAS DUODECIMAS DE AGUINALDO, CUENTA DE DEPOSITO: CUENTA UNICA DEL TESORO /DJBR.</t>
  </si>
  <si>
    <t>00293012001 DEPOSITO DE EFECTIVO, DEPOSITANTE: MANUEL ANDRES ZAMBRANA GUARACHI CI.8558211PT, CONCEPTO: RESARCIMIENTO DE DAÑOS A EDIFICIO CASA DE LA MONEDA POTOSI, CUENTA DE DEPOSITO: CUENTA UNICA DEL TESORO</t>
  </si>
  <si>
    <t>00099021001 DEPOSITO DE EFECTIVO, DEPOSITANTE: TERESA PAULINE MCKENZIE MEDINA DE JARMUSZ, CONCEPTO: DEVOLUCION DE DOBLE PERCEPCION, CUENTA DE DEPOSITO: CUENTA UNICA DEL TESORO</t>
  </si>
  <si>
    <t>00099021001 DEPOSITO DE EFECTIVO, DEPOSITANTE: RICHARD DELFIN MAMANI HUANCA, CONCEPTO: DEVOLUCION POR PAGO EN EXCESO, CUENTA DE DEPOSITO: CUENTA UNICA DEL TESORO</t>
  </si>
  <si>
    <t>00099021001 DEPOSITO DE EFECTIVO, DEPOSITANTE: TATIANA VILLCA CORDEIRO, CONCEPTO: DEVOLUCION DE HONORARIOS CORRESPONDIENTE AL MES DE NOV 2020, CUENTA DE DEPOSITO: CUENTA UNICA DEL TESORO</t>
  </si>
  <si>
    <t>00099021001 DEPOSITO DE EFECTIVO, DEPOSITANTE: TATIANA VILLCA CORDEIRO, CONCEPTO: DEVOLUCION DE AGUINALDO 2020, CUENTA DE DEPOSITO: CUENTA UNICA DEL TESORO</t>
  </si>
  <si>
    <t>00099021001 DEPOSITO DE EFECTIVO, DEPOSITANTE: ANTONIO CANDIA VASQUEZ, CONCEPTO: DEVOLUCION DE RECURSOS, CUENTA DE DEPOSITO: CUENTA UNICA DEL TESORO</t>
  </si>
  <si>
    <t>00099021001 DEPOSITO DE EFECTIVO, DEPOSITANTE: NINOSKA RITA GERONIMO HUAYLLAS, CONCEPTO: DEVOLUCIÓN COSTO DE 7 PRUEBAS COVID 19, CUENTA DE DEPOSITO: CUENTA UNICA DEL TESORO</t>
  </si>
  <si>
    <t>00099021001 DEPOSITO DE EFECTIVO, DEPOSITANTE: CAROLINA ISABEL GUERRERO DEL CARPIO, CONCEPTO: DEVOLUCION POR DOBLE PERCEPCION, CUENTA DE DEPOSITO: CUENTA UNICA DEL TESORO</t>
  </si>
  <si>
    <t>00099021001 DEPOSITO DE EFECTIVO, DEPOSITANTE: JUAN ARTURO CORTEZ ESPINOZA, CONCEPTO: DEVOLUCION DE DINERO DUODECIMAS DE NOV, Y DIC, POR SOBREPASO DE LA DIS. DE LETRA A POR JUBILACION, CUENTA DE DEPOSITO: CUENTA UNICA DEL TESORO /DJBR.</t>
  </si>
  <si>
    <t>00099021001 DEPOSITO DE EFECTIVO, DEPOSITANTE: JUAN ARTURO CORTEZ ESPINOZA, CONCEPTO: DEVOLUCION DE DINER POR SOBREPASO DE LA DIS. DE LA LETRA A POR JUBILACION CORRESP. MES MARZO 2021, CUENTA DE DEPOSITO: CUENTA UNICA DEL TESORO /DJBR.</t>
  </si>
  <si>
    <t>00099021001 DEPOSITO DE EFECTIVO, DEPOSITANTE: JUAN ARTURO CORTEZ ESPINOZA, CONCEPTO: DEVOLUCION DE DINER POR SOBREPASO DE LA DIS. DE LA LETRA A POR JUBILACION CORESP. MES ABRIL 2021, CUENTA DE DEPOSITO: CUENTA UNICA DEL TESORO /DJBR.</t>
  </si>
  <si>
    <t>00099021001 DEPOSITO DE EFECTIVO, DEPOSITANTE: JUAN ARTURO CORTEZ ESPINOZA, CONCEPTO: DEVOLUCION DE DINERO POR SOBREPASO DE LA DIS. DE LA LETRA A POR JUBILACION CORRESP. MES FEBRERO 2021, CUENTA DE DEPOSITO: CUENTA UNICA DEL TESORO /DJBR.</t>
  </si>
  <si>
    <t>00099021001 DEPOSITO DE EFECTIVO, DEPOSITANTE: JUAN ARTURO CORTEZ ESPINOZA, CONCEPTO: DEVOLUCION DE DINERO POR SOBREPASO DE LA DIS. DE LA LETRA A POR JUBILACION CORRESP. MES ENERO 2021, CUENTA DE DEPOSITO: CUENTA UNICA DEL TESORO /DJBR.</t>
  </si>
  <si>
    <t>00099021001 DEPOSITO DE EFECTIVO, DEPOSITANTE: JUAN ARTURO CORTEZ ESPINOZA, CONCEPTO: DEVOLUCION DE DINERO POR SOBREPASO DE LA DIS. DE LA LETRA A POR JUBILACION CORRESP.MES DICIEMBRE2020, CUENTA DE DEPOSITO: CUENTA UNICA DEL TESORO /DJBR.</t>
  </si>
  <si>
    <t>00099021001 DEPOSITO DE EFECTIVO, DEPOSITANTE: JUAN ARTURO CORTEZ ESPINOZA, CONCEPTO: DEVOLUCION DE DINERO POR SOBREPASO DE LA DIS. DE LA LETRA A POR JUBILACION CORRESP. MES NOVIEMBR2020, CUENTA DE DEPOSITO: CUENTA UNICA DEL TESORO /DJBR.</t>
  </si>
  <si>
    <t>00099021001 DEP.DE CHEQ.AJENOS,RET.DE CAM.,CONCEPTO: GIL AUGUSTO OLIVARES ARANA,DEP.: BANCO UNION S.A. , PROCEDENCIA: BANCO UNION S.A., CHEQUE: 187952, FECHA DE EMISION:02/02/2023</t>
  </si>
  <si>
    <t>00099021001 DEP.DE CHEQ.AJENOS,RET.DE CAM.,CONCEPTO: JAIME EDUARDO GUEVARA CORCOS,DEP.: BANCO UNION S.A. , PROCEDENCIA: BANCO UNION S.A., CHEQUE: 187954, FECHA DE EMISION:02/02/2023</t>
  </si>
  <si>
    <t>00099021001 DEP.DE CHEQ.AJENOS,RET.DE CAM.,CONCEPTO: REEMBOLSO SUBSIDIO INCAPACIDAD NOVIEMBRE 2022,DEP.: CAJA DE SALUD DE LA BANCA PRIVADA , PROCEDENCIA: BANCO NACIONAL DE BOLIVIA S.A., CHEQUE: 9830119, FECHA DE EMISION:31/01/2023</t>
  </si>
  <si>
    <t>00099021001 DEP.DE CHEQ.AJENOS,RET.DE CAM.,CONCEPTO: INCAPACIDAD TEMPORAL PERIODO NOVIEMBRE 2022-LA PAZ,DEP.: CAJA DE SALUD DE LA BANCA PRIVADA , PROCEDENCIA: BANCO NACIONAL DE BOLIVIA S.A., CHEQUE: 9829946, FECHA DE EMISION:31/01/2023</t>
  </si>
  <si>
    <t>00099021001 DEPOSITO DE EFECTIVO, DEPOSITANTE: CRISTINA MACHACA MARZA- MIN. EDU., CONCEPTO: DEVOLUCIÓN POR DOBLE PERCEPCIÓN, CUENTA DE DEPOSITO: CUENTA UNICA DEL TESORO</t>
  </si>
  <si>
    <t>00099021001 DEPOSITO DE EFECTIVO, DEPOSITANTE: JORGE NINA BERNAL, CONCEPTO: DEVOLUCION POR DOBLE PERCEPCION DE ACUERDO A CONVENIO DE PAGO N°004/2021, CUENTA DE DEPOSITO: CUENTA UNICA DEL TESORO /DJBR.</t>
  </si>
  <si>
    <t>00099021001 DEPOSITO DE EFECTIVO, DEPOSITANTE: FELICIANO HUANCA LAURA, CONCEPTO: DEVOLUCIÓN DE COBRO INDEBIDO, CUENTA DE DEPOSITO: CUENTA UNICA DEL TESORO</t>
  </si>
  <si>
    <t>00099021001 DEPOSITO DE EFECTIVO, DEPOSITANTE: RAUL VILLCA QUISPE, CONCEPTO: DEVOLUCION FONDOS EN AVANCE, CUENTA DE DEPOSITO: CUENTA UNICA DEL TESORO /DJBR.</t>
  </si>
  <si>
    <t>00099021001 DEPOSITO DE EFECTIVO, DEPOSITANTE: SILVIA DENICE PEÑA GOMEZ-CI 3059426OR, CONCEPTO: DOBLE PERCEPCION, CUENTA DE DEPOSITO: CUENTA UNICA DEL TESORO /DJBR.</t>
  </si>
  <si>
    <t>00099021001 DEP.DE CHEQ.AJENOS,RET.DE CAM.,CONCEPTO: DEVOLUCION DE CC NO COBRADA OCTUBRE 2022,DEP.: LA VITALICIA SEGUROS Y REASEGUROS DE VIDA S.A. , PROCEDENCIA: BANCO BISA S.A., CHEQUE: 1867385, FECHA DE EMISION:02/02/2023</t>
  </si>
  <si>
    <t>00099021001 DEPOSITO DE EFECTIVO, DEPOSITANTE: GUMERCINDO CHAVEZ MAMANI, CONCEPTO: DEVOLUCION POR DOBLE PERCEPCION, CUENTA DE DEPOSITO: CUENTA UNICA DEL TESORO /DJBR.</t>
  </si>
  <si>
    <t>00099021001 DEPOSITO DE EFECTIVO, DEPOSITANTE: URSINA MANUELO CORNEJO, CONCEPTO: DEVOLUCION COBRO INDEBIDO POR INCONSISTENCIA DE COTIZACIONES SENASIR, CUENTA DE DEPOSITO: CUENTA UNICA DEL TESORO</t>
  </si>
  <si>
    <t>00099021001 DEPOSITO DE EFECTIVO, DEPOSITANTE: YHOLA JUANITA YANARICO DE MACHACA, CONCEPTO: COBRO INDEBIDO POR NUEVAS NUPCIAS, CUENTA DE DEPOSITO: CUENTA UNICA DEL TESORO</t>
  </si>
  <si>
    <t>00099021001 DEPOSITO DE EFECTIVO, DEPOSITANTE: LIDIA EVELINA RODRIGUEZ SAAVEDRA, CONCEPTO: DEVOLUCIÓN DE DEUDA, DOBLE PERCEPCIÓN, CUENTA DE DEPOSITO: CUENTA UNICA DEL TESORO</t>
  </si>
  <si>
    <t>00099021001 DEP.DE CHEQ.AJENOS,RET.DE CAM.,CONCEPTO: MARIO LUIS PACELLO AGUIRRE,DEP.: BANCO UNION S.A. , PROCEDENCIA: BANCO UNION S.A., CHEQUE: 187957, FECHA DE EMISION:06/02/2023</t>
  </si>
  <si>
    <t>00099021001 DEPOSITO DE EFECTIVO, DEPOSITANTE: ESPERANZA AGUILAR ZEBALLOS, CONCEPTO: DEVOLUCION POR SOBREPASAR LA LETRA A POLICIA BOLIVIANA, CUENTA DE DEPOSITO: CUENTA UNICA DEL TESORO</t>
  </si>
  <si>
    <t>00099021001 DEP.DE CHEQ.AJENOS,RET.DE CAM.,CONCEPTO: DEVOLUCION DE COTIZACION EXCESO,DEP.: FUTURO DE BOLIVIA S.A. AFP , PROCEDENCIA: BANCO DE CREDITO DE BOLIVIA S.A., CHEQUE: 68843, FECHA DE EMISION:03/02/2023</t>
  </si>
  <si>
    <t>00099021001 DEP.DE CHEQ.AJENOS,RET.DE CAM.,CONCEPTO: RAMIRO OSVALDO ARNEZ PANTOJA,DEP.: BANCO UNION SA , PROCEDENCIA: BANCO UNION S.A., CHEQUE: 187959, FECHA DE EMISION:07/02/2023</t>
  </si>
  <si>
    <t>00099021001 DEPOSITO DE EFECTIVO, DEPOSITANTE: JULIO CRUZ RODRIGUEZ, CONCEPTO: POR DOBLE PERSEPCION, CUENTA DE DEPOSITO: CUENTA UNICA DEL TESORO</t>
  </si>
  <si>
    <t>00099021001 DEPOSITO DE EFECTIVO, DEPOSITANTE: MARIA LUISA ROMERO ROJAS, CONCEPTO: DEVOLUCION DOBLE PERCEPCION, CUENTA DE DEPOSITO: CUENTA UNICA DEL TESORO /DJBR.</t>
  </si>
  <si>
    <t>00099021001 DEPOSITO DE EFECTIVO, DEPOSITANTE: JOSE ARMANDO PERICON VARGAS, CONCEPTO: DEVOLUCIÓN POR DOBLE PERCEPCIÓN, CUENTA DE DEPOSITO: CUENTA UNICA DEL TESORO /DJBR.</t>
  </si>
  <si>
    <t>00099021001 DEPOSITO DE EFECTIVO, DEPOSITANTE: CATACORA ALVAREZ JULIO, CONCEPTO: DOBLE PERCEPCION, CUENTA DE DEPOSITO: CUENTA UNICA DEL TESORO /DJBR.</t>
  </si>
  <si>
    <t>00099021001 DEP.DE CHEQ.AJENOS,RET.DE CAM.,CONCEPTO: JENNY GRISELDA MACHICADO VILLARRUBIA,DEP.: BANCO UNION SA , PROCEDENCIA: BANCO UNION S.A., CHEQUE: 187960, FECHA DE EMISION:08/02/2023</t>
  </si>
  <si>
    <t>00099021001 DEPOSITO DE EFECTIVO, DEPOSITANTE: LOURDES ALIAGA ZAPATA, CONCEPTO: DOBLE PERCEPCION DEL MES DE FEBRERO 2023, CUENTA DE DEPOSITO: CUENTA UNICA DEL TESORO</t>
  </si>
  <si>
    <t>00099021001 DEPOSITO DE EFECTIVO, DEPOSITANTE: FELIX SALAMANCA ERGUETA, CONCEPTO: DOBLE PERCEPCIÓN, CUENTA DE DEPOSITO: CUENTA UNICA DEL TESORO /DJBR.</t>
  </si>
  <si>
    <t>00099021001 DEPOSITO DE EFECTIVO, DEPOSITANTE: TEOFILO BAPTISTA RAMIREZ, CONCEPTO: DEVOLUCIÓN DE HABERES 2010 MES DE ENERO DE 2023, CUENTA DE DEPOSITO: CUENTA UNICA DEL TESORO /DJBR.</t>
  </si>
  <si>
    <t>00601012001 DEPOSITO DE EFECTIVO, DEPOSITANTE: PLACIDO CONDORI MAMANI, CONCEPTO: DEVOLUCION DE SALDOS, CUENTA DE DEPOSITO: CUENTA UNICA DEL TESORO</t>
  </si>
  <si>
    <t>00099021001 DEPOSITO DE EFECTIVO, DEPOSITANTE: VIVEROS DURAN CRISTINA, CONCEPTO: DEVOLUCIÓN DE DEUDA, CUENTA DE DEPOSITO: CUENTA UNICA DEL TESORO</t>
  </si>
  <si>
    <t>00099021001 DEPOSITO DE EFECTIVO, DEPOSITANTE: JEANNETTE ANGUS ENRIQUEZ, CONCEPTO: DEVOLUCIÓN DOBLE PERCEPCIÓN, CUENTA DE DEPOSITO: CUENTA UNICA DEL TESORO</t>
  </si>
  <si>
    <t>00099021001 DEPOSITO DE EFECTIVO, DEPOSITANTE: JOSE ORLANDO SOLIZ ARGANDOÑA, CONCEPTO: DOBLE PERCEPCION, CUENTA DE DEPOSITO: CUENTA UNICA DEL TESORO</t>
  </si>
  <si>
    <t>00099021001 DEPOSITO DE EFECTIVO, DEPOSITANTE: MIRIAM SILES MENDOZA, CONCEPTO: DEVOLUCIÓN DE RETROACTIVO, CUENTA DE DEPOSITO: CUENTA UNICA DEL TESORO</t>
  </si>
  <si>
    <t>00597012001 DEPOSITO DE EFECTIVO, DEPOSITANTE: ALEYDA IRIS CONDORI CHOQUETARQUI, CONCEPTO: DEVOLUCIÓN IVA 13% DE LA FACTURA N°223557 CORRESPONDIENTE AL MES DE NOVIEMBRE DE LA EMPRESA AXS, CUENTA DE DEPOSITO: CUENTA UNICA DEL TESORO</t>
  </si>
  <si>
    <t>00099021001 DEPOSITO DE EFECTIVO, DEPOSITANTE: MARCO ANTONIO FERNANDEZ SILVA, CONCEPTO: DOBLE PERCEPCIÓN, CUENTA DE DEPOSITO: CUENTA UNICA DEL TESORO</t>
  </si>
  <si>
    <t>00293012001 DEPOSITO DE EFECTIVO, DEPOSITANTE: MARCO ANTONIO CRISPIN MARQUEZ, CONCEPTO: DEPÓSITO FUNDACIÓN CULTURAL BCB, POR DAÑOS Y PERJUICIOS MP/ OSMAN CALLAPINO, CUENTA DE DEPOSITO: CUENTA UNICA DEL TESORO</t>
  </si>
  <si>
    <t>00099021001 DEP.DE CHEQ.AJENOS,RET.DE CAM.,CONCEPTO: INCENTIVO AL BACHILLER DESTACADO, GESTIONES 2014,2015 Y 2016,DEP.: MINISTERIO DE EDUCACION , PROCEDENCIA: BANCO UNION S.A., CHEQUE: 418, FECHA DE EMISION:31/01/2023</t>
  </si>
  <si>
    <t>00099021001 DEP.DE CHEQ.AJENOS,RET.DE CAM.,CONCEPTO: DEVOLUCIÓN FONDOS SOLICITADOS POR ERROR SEGUN CONCILIACION OCTUBRE 2022,DEP.: SEGUROS PROVIDA S.A. , PROCEDENCIA: BANCO NACIONAL DE BOLIVIA S.A., CHEQUE: 2312858, FECHA DE EMISION:09/02/2023</t>
  </si>
  <si>
    <t>00099021001 DEPOSITO DE EFECTIVO, DEPOSITANTE: OSCAR JULIO ARCE PERALTA, CONCEPTO: DEVOLUCIÓN POR DOBLE PERCEPCIÓN, CUENTA DE DEPOSITO: CUENTA UNICA DEL TESORO /DJBR.</t>
  </si>
  <si>
    <t>00099021001 DEPOSITO DE EFECTIVO, DEPOSITANTE: HUGO BARBA ARAMAYO-MIN. DE SALUD Y DEP., CONCEPTO: DOBLE PERCEPCION DEVOLUCION, CUENTA DE DEPOSITO: CUENTA UNICA DEL TESORO</t>
  </si>
  <si>
    <t>00099021001 DEPOSITO DE EFECTIVO, DEPOSITANTE: FAUSTINA PAULA MENDEZ VILLANUEVA, CONCEPTO: REVERSIÓN TOTAL DE BOLETAS DE HABER MENSUAL, CUENTA DE DEPOSITO: CUENTA UNICA DEL TESORO</t>
  </si>
  <si>
    <t>00099021001 DEPOSITO DE EFECTIVO, DEPOSITANTE: ADRIANA GABRIELA UGARTE MACIAS, CONCEPTO: DEVOLUCIÓN DE SUELDOS Y SALARIOS, CUENTA DE DEPOSITO: CUENTA UNICA DEL TESORO /DJBR.</t>
  </si>
  <si>
    <t>00099021001 DEPOSITO DE EFECTIVO, DEPOSITANTE: FREDDY IVAN CONDORI CUNO, CONCEPTO: POR COBRO DE SEGUNDAS NUPCIAS DE LOLA CUNO CANAZA (Q.E.P.D.), CUENTA DE DEPOSITO: CUENTA UNICA DEL TESORO</t>
  </si>
  <si>
    <t>00099021001 DEPOSITO DE EFECTIVO, DEPOSITANTE: VICTORIA APAZA ARIAS, CONCEPTO: DEVOLUCIÓN POR DOBLE PERCEPCION, CUENTA DE DEPOSITO: CUENTA UNICA DEL TESORO</t>
  </si>
  <si>
    <t>00099021001 DEPOSITO DE EFECTIVO, DEPOSITANTE: TEODORO ALARCON CANDIA, CONCEPTO: DOBLE PERCEPCIÓN, CUENTA DE DEPOSITO: CUENTA UNICA DEL TESORO</t>
  </si>
  <si>
    <t>00099021001 DEPOSITO DE EFECTIVO, DEPOSITANTE: EVELYN TATIANA ALI CHAVEZ, CONCEPTO: REVERSION DE BOLETA DE HABER MENSUAL, CUENTA DE DEPOSITO: CUENTA UNICA DEL TESORO /DJBR.</t>
  </si>
  <si>
    <t>00099021001 DEP.DE CHEQ.AJENOS,RET.DE CAM.,CONCEPTO: RAUL VICENTE VEIZAGA REJAS,DEP.: BANCO UNION S.A , PROCEDENCIA: BANCO UNION S.A., CHEQUE: 187962, FECHA DE EMISION:10/02/2023</t>
  </si>
  <si>
    <t>00099021001 DEPOSITO DE EFECTIVO, DEPOSITANTE: AGUSTINA RODRIGUEZ DE APAZA, CONCEPTO: DEVOLUCION NUPCIAS, CUENTA DE DEPOSITO: CUENTA UNICA DEL TESORO</t>
  </si>
  <si>
    <t>00099021001 DEPOSITO DE EFECTIVO, DEPOSITANTE: EDWIN VICTOR LAMAS SIVILA, CONCEPTO: DEPÓSITO POR DEVOLUCIÓN SUELDO SUPERIOR AL PRESIDENTE, CUENTA DE DEPOSITO: CUENTA UNICA DEL TESORO /DJBR.</t>
  </si>
  <si>
    <t>00249012001 DEPOSITO DE EFECTIVO, DEPOSITANTE: IBLIN ROSSO FLORES, CONCEPTO: DEVOLUCIÓN DE REFRIGERIO DICIEMBRE/2022, CUENTA DE DEPOSITO: CUENTA UNICA DEL TESORO</t>
  </si>
  <si>
    <t>00249012001 DEPOSITO DE EFECTIVO, DEPOSITANTE: IBLIN ROSSO FLORES, CONCEPTO: DEVOLUCIÓN DE PASAJES DICIEMBRE/2022, CUENTA DE DEPOSITO: CUENTA UNICA DEL TESORO</t>
  </si>
  <si>
    <t>00099021001 DEPOSITO DE EFECTIVO, DEPOSITANTE: MARIA JESUS HOYOS CASTRO, CONCEPTO: COBRO INDEBIDO POR SEGUNDAS NUPCIAS, CUENTA DE DEPOSITO: CUENTA UNICA DEL TESORO</t>
  </si>
  <si>
    <t>00212014306 DEPOSITO DE EFECTIVO, DEPOSITANTE: INSTITUTO NACIONAL DE REFORMA AGRARIA, CONCEPTO: DEVOLUCION PLANILLA N°18 DIRECCION DEPARTAMENTAL COCHABAMBA, CUENTA DE DEPOSITO: CUENTA UNICA DEL TESORO</t>
  </si>
  <si>
    <t>00099021001 DEP.DE CHEQ.AJENOS,RET.DE CAM.,CONCEPTO: PAGO INCAPACIDAD TEMPORALES (REEMBOLSO MINISTERIO DE ECONOMIA Y FINANZAS PUBLICAS),DEP.: CAJA NACIONAL DE SALUD , PROCEDENCIA: BANCO UNION S.A., CHEQUE: 31035, FECHA DE EMISION:13/02/2023
NOTA MEFP/VTCP/DGPOT/UAIS/N°408/2023 DE 27/02/2023</t>
  </si>
  <si>
    <t>00099021001 DEP.DE CHEQ.AJENOS,RET.DE CAM.,CONCEPTO: PAGO INCAPACIDAD TEMPORALES (REEMBOLSO MINISTERIO DE ECONOMIA Y FINANZAS PUBLICAS),DEP.: CAJA NACIONAL DE SALUD , PROCEDENCIA: BANCO UNION S.A., CHEQUE: 31034, FECHA DE EMISION:13/02/2023
NOTA MEFP/VTCP/DGPOT/UAIS/N°408/2023 DE 27/02/2023</t>
  </si>
  <si>
    <t>00099021001 DEP.DE CHEQ.AJENOS,RET.DE CAM.,CONCEPTO: PAGO POR INCAPACIDAD TEMPORALES (REEMBOLSO MINISTERIO DE ECONOMIA Y FINANZAS PUBLICAS),DEP.: CAJA NACIONAL DE SALUD , PROCEDENCIA: BANCO UNION S.A., CHEQUE: 31036, FECHA DE EMISION:13/02/2023
NOTA MEFP/VTCP/DGPOT/UAIS/N°408/2023 DE 27/02/2023</t>
  </si>
  <si>
    <t>00099021001 DEPOSITO DE EFECTIVO, DEPOSITANTE: AISEM, CONCEPTO: DEVOLUCION DE VIATICOS, CUENTA DE DEPOSITO: CUENTA UNICA DEL TESORO</t>
  </si>
  <si>
    <t>00595012002 DEPOSITO DE EFECTIVO, DEPOSITANTE: JAIME DURAN CHUQUIMIA, CONCEPTO: DEVOLUCION DE VIATICOS DEV 84/22, CUENTA DE DEPOSITO: CUENTA UNICA DEL TESORO</t>
  </si>
  <si>
    <t>00595012002 DEPOSITO DE EFECTIVO, DEPOSITANTE: JAIME DURAN CHUQUIMIA, CONCEPTO: DEVOLUCION DE VIATICOS DEV 68/22, CUENTA DE DEPOSITO: CUENTA UNICA DEL TESORO</t>
  </si>
  <si>
    <t>00099021001 DEP.DE CHEQ.AJENOS,RET.DE CAM.,CONCEPTO: OLGA BETZABE CARTAGENA FORONDA,DEP.: BANCO UNION SA , PROCEDENCIA: BANCO UNION S.A., CHEQUE: 187968, FECHA DE EMISION:14/02/2023</t>
  </si>
  <si>
    <t>00099021001 DEPOSITO DE EFECTIVO, DEPOSITANTE: MARIO ALEJANDRO ROCA ALVAREZ, CONCEPTO: REGULARIZACION DE TOPE SALARIAL GESTION 2021, CUENTA DE DEPOSITO: CUENTA UNICA DEL TESORO</t>
  </si>
  <si>
    <t>00099021001 DEPOSITO DE EFECTIVO, DEPOSITANTE: RONALD IGOR PARDO ZAPATA, CONCEPTO: DEVOLUCION RECURSOS, CUENTA DE DEPOSITO: CUENTA UNICA DEL TESORO /DJBR.</t>
  </si>
  <si>
    <t>00099021001 DEPOSITO DE EFECTIVO, DEPOSITANTE: TATIANA MARUSIA QUIROGA MORALES, CONCEPTO: DOBLE PERCEPCIÓN POR LA DUODECIMA DEL PERIODO ENERO 2021, CUENTA DE DEPOSITO: CUENTA UNICA DEL TESORO</t>
  </si>
  <si>
    <t>00099021001 DEPOSITO DE EFECTIVO, DEPOSITANTE: CARLOS DENCEL PELAEZ PACHECO, CONCEPTO: RENUMERACION MAXIMA PERMITIDA ENERO 2023, CUENTA DE DEPOSITO: CUENTA UNICA DEL TESORO</t>
  </si>
  <si>
    <t>00099021001 DEPOSITO DE EFECTIVO, DEPOSITANTE: ALICIA SDENKA SAAVEDRA LOREDO, CONCEPTO: DEVOLUCIÓN DE DEUDA FORM CD/DP-001, CUENTA DE DEPOSITO: CUENTA UNICA DEL TESORO /DJBR.</t>
  </si>
  <si>
    <t>00099021001 DEPOSITO DE EFECTIVO, DEPOSITANTE: RONALD NELSON MACHACA ZARATE, CONCEPTO: DEVOLUCIÓN DE PASAJE, CUENTA DE DEPOSITO: CUENTA UNICA DEL TESORO /DJBR.</t>
  </si>
  <si>
    <t>00099021001 DEPOSITO DE EFECTIVO, DEPOSITANTE: IVAN CARLOS ARANDIA LEDEZMA, CONCEPTO: EXCEDENTE DE LA RENUMERACION PERMITIDA EN EL SECTOR PUBLICO CORRESPONDIENTE AL MES DE ENERO 2023, CUENTA DE DEPOSITO: CUENTA UNICA DEL TESORO</t>
  </si>
  <si>
    <t>00099021001 DEP.DE CHEQ.AJENOS,RET.DE CAM.,CONCEPTO: GASTON ENRIQUE ARANIBAR BELTRAN,DEP.: BANCO UNION S.A. , PROCEDENCIA: BANCO UNION S.A., CHEQUE: 187969, FECHA DE EMISION:15/02/2023</t>
  </si>
  <si>
    <t>00294014101 DEPOSITO DE EFECTIVO, DEPOSITANTE: COTEL RL, CONCEPTO: DEVOLUCION POR TRANSFERENCIA ERRONEA DE UNIBOL A COTEL RL, CUENTA DE DEPOSITO: CUENTA UNICA DEL TESORO</t>
  </si>
  <si>
    <t>00099021001 DEPOSITO DE EFECTIVO, DEPOSITANTE: AISEM - ROGER S. MONTEVILLA, CONCEPTO: DEVOLUCION DE PASAJES AEREOS, CUENTA DE DEPOSITO: CUENTA UNICA DEL TESORO</t>
  </si>
  <si>
    <t>00099021001 DEPOSITO DE EFECTIVO, DEPOSITANTE: PEDRO PABLO BAPTISTA RAMIREZ, CONCEPTO: DOBLE PERSEPCIÓN, CUENTA DE DEPOSITO: CUENTA UNICA DEL TESORO /DJBR.</t>
  </si>
  <si>
    <t>00099021001 DEPOSITO DE EFECTIVO, DEPOSITANTE: MARCO ANTONIO TAPIA FLORES, CONCEPTO: DEVOLUCION POR DOBLE PERCEPCION, CUENTA DE DEPOSITO: CUENTA UNICA DEL TESORO /DJBR.</t>
  </si>
  <si>
    <t>00099021001 DEP.DE CHEQ.AJENOS,RET.DE CAM.,CONCEPTO: DEVOLUCIÓN DE PASAJES AEREOS INTERNACIONALES,DEP.: CONSEJEROS DE VIAJES SRL , PROCEDENCIA: BANCO NACIONAL DE BOLIVIA S.A., CHEQUE: 895750, FECHA DE EMISION:16/02/2023</t>
  </si>
  <si>
    <t>00099021001 DEP.DE CHEQ.AJENOS,RET.DE CAM.,CONCEPTO: DEVOLUCIÓN DE COTIZACIONES EXCESO EMP. FBP,DEP.: FUTURO DE BOLIVIA S.A. AFP , PROCEDENCIA: BANCO DE CREDITO DE BOLIVIA S.A., CHEQUE: 68930, FECHA DE EMISION:15/02/2023</t>
  </si>
  <si>
    <t>00099021001 DEP.DE CHEQ.AJENOS,RET.DE CAM.,CONCEPTO: DEVOLUCIÓN COTIZACIÓN EXCESO EMPLEADOR,DEP.: FUTURO DE BOLIVIA S.A. AFP , PROCEDENCIA: BANCO DE CREDITO DE BOLIVIA S.A., CHEQUE: 68931, FECHA DE EMISION:15/02/2023</t>
  </si>
  <si>
    <t>00099021001 DEP.DE CHEQ.AJENOS,RET.DE CAM.,CONCEPTO: EDDY WILMER LAURA BALTAZAR,DEP.: BANCO UNION SA , PROCEDENCIA: BANCO UNION S.A., CHEQUE: 187973, FECHA DE EMISION:16/02/2023</t>
  </si>
  <si>
    <t>00099021001 DEP.DE CHEQ.AJENOS,RET.DE CAM.,CONCEPTO: JUAN CARLOS VALERIO MOLINA MALDONADO,DEP.: BANCO UNION SA , PROCEDENCIA: BANCO UNION S.A., CHEQUE: 187972, FECHA DE EMISION:16/02/2023 /DJBR.</t>
  </si>
  <si>
    <t>00099021001 DEP.DE CHEQ.AJENOS,RET.DE CAM.,CONCEPTO: GLADIS CLEMENCIA PATZY CALVIMONTES,DEP.: BANCO UNION SA , PROCEDENCIA: BANCO UNION S.A., CHEQUE: 187970, FECHA DE EMISION:16/02/2023</t>
  </si>
  <si>
    <t>00099021001 DEPOSITO DE EFECTIVO, DEPOSITANTE: ABDON COAQUIRA HUMEREZ, CONCEPTO: DOBLE PERCEPCION POR LOS MESES:ENERO - FEBRERO 2021, CUENTA DE DEPOSITO: CUENTA UNICA DEL TESORO</t>
  </si>
  <si>
    <t>00597012001 DEPOSITO DE EFECTIVO, DEPOSITANTE: MIGUEL ANGEL VINAYA CRUZ, CONCEPTO: DEPÓSITO POR ADEUDOS REGISTRADOS EN ESTADOS FINANCIEROS COMIBOL GESTIÓN 2017, CUENTA DE DEPOSITO: CUENTA UNICA DEL TESORO</t>
  </si>
  <si>
    <t>00099021001 DEPOSITO DE EFECTIVO, DEPOSITANTE: CAFETERIA "ELY", CONCEPTO: DEVOLUCIÓN DE RECURSOS ORDINARIOS DICIEMBRE - 2022, CUENTA DE DEPOSITO: CUENTA UNICA DEL TESORO</t>
  </si>
  <si>
    <t>00423142001 DEPOSITO DE EFECTIVO, DEPOSITANTE: CAJA DE SALUD DE CAMINOS Y RA, CONCEPTO: DEVOLUCION DE RETROACTIVO, CUENTA DE DEPOSITO: CUENTA UNICA DEL TESORO</t>
  </si>
  <si>
    <t>00597012001 DEPOSITO DE EFECTIVO, DEPOSITANTE: JESUS REYNALDO COCHI LIMACHI, CONCEPTO: DEUDA REGISTRADA EN COMIBOL EN LA GESTIÓN 2017, CUENTA DE DEPOSITO: CUENTA UNICA DEL TESORO</t>
  </si>
  <si>
    <t>00099021001 DEP.DE CHEQ.AJENOS,RET.DE CAM.,CONCEPTO: FRACCION COMPLEMENTARIA MENSUAL,DEP.: FUTURO DE BOLIVIA SA AFP , PROCEDENCIA: BANCO DE CREDITO DE BOLIVIA S.A., CHEQUE: 68936, FECHA DE EMISION:17/02/2023</t>
  </si>
  <si>
    <t>00099021001 DEP.DE CHEQ.AJENOS,RET.DE CAM.,CONCEPTO: COMPENSACION MENSUAL DE COTIZACIONES,DEP.: FUTURO DE BOLIVIA SA AFP , PROCEDENCIA: BANCO DE CREDITO DE BOLIVIA S.A., CHEQUE: 68935, FECHA DE EMISION:17/02/2023</t>
  </si>
  <si>
    <t>00099021001 DEPOSITO DE EFECTIVO, DEPOSITANTE: FREDY MOISES FLORES MAMANI, CONCEPTO: COBRO INDEBIDO DEL P.R.A., CUENTA DE DEPOSITO: CUENTA UNICA DEL TESORO</t>
  </si>
  <si>
    <t>00099021001 DEPOSITO DE EFECTIVO, DEPOSITANTE: EMILIANA LIMACHI POMA, CONCEPTO: COBRO INDEBIDO DEVOLUCION, CUENTA DE DEPOSITO: CUENTA UNICA DEL TESORO</t>
  </si>
  <si>
    <t>00389012001 DEPOSITO DE EFECTIVO, DEPOSITANTE: OF CENTRAL - MC4 SRL, CONCEPTO: DEVOLUCION DE RECURSOS POR PAGO EN DEMASIA C-31 N°778 DA 1, CUENTA DE DEPOSITO: CUENTA UNICA DEL TESORO</t>
  </si>
  <si>
    <t>00192014101 DEPOSITO DE EFECTIVO, DEPOSITANTE: CLAUDIA AKEMI BELTRAN TEREBA, CONCEPTO: DEV RECURSOS SOBRANTES COMPRA TALONAROS C31-326.1.10/2019 FF 00.41-119, CLAUDIA BELTRAN TEREBA, CUENTA DE DEPOSITO: CUENTA UNICA DEL TESORO</t>
  </si>
  <si>
    <t>00099021001 DEP.DE CHEQ.AJENOS,RET.DE CAM.,CONCEPTO: DEVOLUCION COTIZACION EXCESO,DEP.: FUTURO DE BOLIVIA SA - AFP , PROCEDENCIA: BANCO DE CREDITO DE BOLIVIA S.A., CHEQUE: 68937, FECHA DE EMISION:17/02/2023</t>
  </si>
  <si>
    <t>00099021001 DEPOSITO DE EFECTIVO, DEPOSITANTE: JORGE LUIS CRUZ TAMBO, CONCEPTO: DEVOLUCION DE DOBLE ABONO DE REFRIGERIO POR 1 DIA EN FEBRERO DE 2022, CUENTA DE DEPOSITO: CUENTA UNICA DEL TESORO /DJBR.</t>
  </si>
  <si>
    <t>00099021001 DEPOSITO DE EFECTIVO, DEPOSITANTE: JORGE LUIS CRUZ TAMBO, CONCEPTO: DEVOLUCION DE DOBLE PERCEPCION DE REMUNERACION POR 1 DIA EN FEBRERO 2022, CUENTA DE DEPOSITO: CUENTA UNICA DEL TESORO /DJBR.</t>
  </si>
  <si>
    <t>00099021001 DEP.DE CHEQ.AJENOS,RET.DE CAM.,CONCEPTO: PAGO POR DESCUENTO RECURSOS PUBLICOS,DEP.: CAJA NACIONAL DE SALUD , PROCEDENCIA: BANCO UNION S.A., CHEQUE: 66138, FECHA DE EMISION:22/02/2023</t>
  </si>
  <si>
    <t>00099021001 DEPOSITO DE EFECTIVO, DEPOSITANTE: RENE PINTO CUELLAR, CONCEPTO: DEVOLUCION DE DEUDA, CUENTA DE DEPOSITO: CUENTA UNICA DEL TESORO /DJBR.</t>
  </si>
  <si>
    <t>00099021001 DEPOSITO DE EFECTIVO, DEPOSITANTE: LUCRECIA VELARDE VDA. DE FLORES, CONCEPTO: DEVOLUCION DE SUELDO, CUENTA DE DEPOSITO: CUENTA UNICA DEL TESORO</t>
  </si>
  <si>
    <t>00099021001 DEPOSITO DE EFECTIVO, DEPOSITANTE: CESAR ALVARO HUAYNOCA DELGADO, CONCEPTO: DEVOLUCION DE SUELDO DEL MES DE ENERO DE LA GESTIÓN 2023, CUENTA DE DEPOSITO: CUENTA UNICA DEL TESORO</t>
  </si>
  <si>
    <t>00099021001 DEPOSITO DE EFECTIVO, DEPOSITANTE: JORGE JUANIQUINA AGATA, CONCEPTO: DEVOLUCION POR REMUNERACION MAXIMA PERMITIDA EN EL SECTOR PUBLICO, CUENTA DE DEPOSITO: CUENTA UNICA DEL TESORO</t>
  </si>
  <si>
    <t>00099021001 DEPOSITO DE EFECTIVO, DEPOSITANTE: NANCY RAFAELA MACHICADO VDA. DE SABAT, CONCEPTO: DEVOLUCIÓN POR SOBREPASAR DE LA DISPONIBILIDAD DE LA LETRA "A", CUENTA DE DEPOSITO: CUENTA UNICA DEL TESORO</t>
  </si>
  <si>
    <t>00099021001 DEPOSITO DE EFECTIVO, DEPOSITANTE: SIMON VENTURA CONDORI, CONCEPTO: DEVOLUCIÓN DE SALARIOS, CUENTA DE DEPOSITO: CUENTA UNICA DEL TESORO /DJBR.</t>
  </si>
  <si>
    <t>00099021001 DEPOSITO DE EFECTIVO, DEPOSITANTE: MARTHA RAQUEL CUEVAS COYAURI, CONCEPTO: PAGO POR EXCESO DE USO TELEFONICO, CUENTA DE DEPOSITO: CUENTA UNICA DEL TESORO</t>
  </si>
  <si>
    <t>00099021001 DEPOSITO DE EFECTIVO, DEPOSITANTE: JHONATAN OROSCO QUISPE, CONCEPTO: DEVOLUCIÓN DE HABERES PERIODO - MES DE FEBRERO 2022, CUENTA DE DEPOSITO: CUENTA UNICA DEL TESORO /DJBR.</t>
  </si>
  <si>
    <t>00099021001 DEPOSITO DE EFECTIVO, DEPOSITANTE: JHONATAN OROSCO QUISPE, CONCEPTO: DEVOLUCIÓN DE HABERES PERIODO MES DE MARZO 2022, CUENTA DE DEPOSITO: CUENTA UNICA DEL TESORO /DJBR.</t>
  </si>
  <si>
    <t>00099021001 DEPOSITO DE EFECTIVO, DEPOSITANTE: JHONATAN OROSCO QUISPE, CONCEPTO: DEVOLUCIÓN DE HABERES PERIODO MES DE ABRIL 2022, CUENTA DE DEPOSITO: CUENTA UNICA DEL TESORO /DJBR.</t>
  </si>
  <si>
    <t>00099021001 DEPOSITO DE EFECTIVO, DEPOSITANTE: JHONATAN OROSCO QUISPE, CONCEPTO: DEVOLUCIÓN DE HABERES PERIODO MES DE MAYO 2022, CUENTA DE DEPOSITO: CUENTA UNICA DEL TESORO /DJBR.</t>
  </si>
  <si>
    <t>00046171101 DEPOSITO DE EFECTIVO, DEPOSITANTE: IMPORTADORA Y DISTRIBUIDORA PANYSA SRL, CONCEPTO: SANCION JURIDICA, CUENTA DE DEPOSITO: CUENTA UNICA DEL TESORO</t>
  </si>
  <si>
    <t>VENTA DE DIVISAS S/G NOTA SEDEM/GG/EB N° 0068/2023,25/01/2023 Y AUT.VTA.DIV.EFECT.P/MEFP DE 01/02/2023.REF.:EMISION CARTA DE CREDITO I-2023-12,COMISION EMISION L/C 0,15% S/USD6.056.985,19.-POR 302 DIAS,REEMB.GSTS.COMUNICACION BS220.-Y EMISION CO LIB. 00132039202 SEDEM - FOMENTO A LAS EMPRESAS PUBLICAS PRODUCTIVAS REF: COMISIONES EMISION I-2023-12</t>
  </si>
  <si>
    <t>A:00099021001 TRANSFERENCIA DE RECUPERACIONES SEGÚN NOTA GEF-LCR-DYF-0022-NOT/23 POR CONCEPTO DE PAGO DE CAPITAL E INTERES DE ACUERDO A CONTRATO DE FIDEICOMISO “ACCESOS SEGUROS VIVIR BIEN” CORRESPONDIENTE AL GAD PANDO.</t>
  </si>
  <si>
    <t>A:00099021001 TRANSFERENCIA DE RECUPERACIONES SEGÚN NOTA GEF-LCR-DYF-0022-NOT/23 POR CONCEPTO DE PAGO DE CAPITAL E INTERES DE ACUERDO A CONTRATO DE FIDEICOMISO “ACCESOS SEGUROS VIVIR BIEN” CORRESPONDIENTE AL GAD CHUQUISACA.</t>
  </si>
  <si>
    <t>||TRANSFERENCIA DE RECURSOS A LA FUNDACIÓN CULTURAL DEL BCB CORRESPONDIENTE AL 1° TRIMESTRE 2023 PARA GASTOS CORRIENTES S/G INFORMES; BCB-SPCG-DPP-INF-2023-3, BCB-GADM-SCONT-DAF-INF-2023-26, NOTA FC-BCB-PDCIA N° 052/2023 DE LA FC.BCB Y F.T. 1 DE LA GADM. TRANSFERENCIA A LA LIBRETA N° 00293014201 DE LA FUNDACIÓN CULTURAL DEL BANCO CENTRAL DE BOLIVIA</t>
  </si>
  <si>
    <t>||COMPLEMENTO AL PAGO REALIZADO A EXIMBANK CHINA POPULAR PRÉSTAMO PBC 2015 (08) 350 VCTO 21-01-2023 POR CUENTA DE TGN, SEGÚN NOTA MEFP/VTCP/DGCP/UODP/N° 137/2023 DE FECHA 03-02-2023, VALOR 06-02-2023 USD 32.895,22. CTA. 3987 CUENTA ÚNICA DEL TESORO LIB. 00099021001 REF.: COMISIONES BANCARIAS</t>
  </si>
  <si>
    <t>||COMPLEMENTO AL PAGO REALIZADO A EXIMBANK CHINA POPULAR PRÉSTAMO PBC 2016 (22) 410 VCTO 21-01-2023 POR CUENTA DE TGN, SEGÚN NOTA MEFP/VTCP/DGCP/UODP/N° 137/2023 DE FECHA 03-02-2023, VALOR 06-02-2023 USD 33.993,70. CTA. 3987 CUENTA ÚNICA DEL TESORO LIB. 00099021001 REF.: COMISIONES BANCARIAS</t>
  </si>
  <si>
    <t>NUMERO DE LIBRETA CUT: 00099021001 OPERACIÓN E75 TRANSFERENCIA DE LA CUENTA FISCAL BUN A LA CUT EN MN TRANSFERENCIA DE FONDOS A SOLICITUD DE: GOB.AUTONOMO MCPAL. VITIVHI CITE: GAMV-SAF/012/2023 CTA. 3987 LIBRETA NÂ°00099021001 TGN RECURSOS ORDINARIOS</t>
  </si>
  <si>
    <t>REGULARIZACION DE TRANSFERENCIA DEL EXTERIOR SEGUN SWIFT NO.1743 Y NO.1742 DE FECHA 07/02/2023 ORDENANTE: YTL SOCIEDAD ANONIMA (SAN JUAN DEL PARANA) REF.: PAGO TOTAL FACT 0010ODV 23 VEX LIB. 00597012001 RECURSOS PROPIOS VENTAS YLB</t>
  </si>
  <si>
    <t>REGULARIZACION DE TRANSFERENCIA DEL EXTERIOR SEGUN SWIFT NO.1806 Y NO.1805 DE FECHA 07/02/2023 ORDENANTE: COMERCIAL MINERALS CO SPA (ANTOFAGASTA CHILE) REF.: CRED D0430330613901 - 0446368 LIB. 00597012001 RECURSOS PROPIOS VENTAS YLB</t>
  </si>
  <si>
    <t>REGULARIZACION DE TRANSFERENCIA DEL EXTERIOR SEGUN SWIFT NO.1130 Y NO.1129 DE FECHA 07/02/2023 ORDENANTE: YTL SOCIEDAD ANONIMA (SAN JUAN DEL PARANA) REF.: CRED INV PAGO TOTAL FACT ODV 23 VEX LIB. 00597012001 RECURSOS PROPIOS VENTAS YLB</t>
  </si>
  <si>
    <t>REGULARIZACION DE TRANSFERENCIA DEL EXTERIOR SEGUN SWIFT NO.1639 Y NO.1638 DE FECHA 07/02/2023 ORDENANTE: INNOVATION BUSINESS ENG SA (PANAMA) REF.: CRED PAGO A PROVEEDOR SERVICIOS Y DEUDA PAYMENT POR ODV 0008 ODV 23 LIB. 00597012001 RECURSOS PROPIOS VENTAS YLB</t>
  </si>
  <si>
    <t>REGULARIZACION DE TRANSFERENCIA DEL EXTERIOR SEGUN SWIFT NO.1758 Y NO.1757 DE FECHA 07/02/2023 ORDENANTE: INNOVATION BUSINESS ENG SA (PANAMA) REF.: CRED PAGO A PROVEEDOR SERVICIOS Y DEUDA PAYMENT FOR GCO 0009 ODV 23 LIB. 00597012001 RECURSOS PROPIOS VENTAS YLB</t>
  </si>
  <si>
    <t>REGULARIZACION DE TRANSFERENCIA DEL EXTERIOR SEGUN SWIFT NO.1744 Y NO.1741 DE FECHA 07/02/2023 ORDENANTE: YTL SOCIEDAD ANONIMA (SAN JUAN DE PARANA) REF.: CRED PAGO TOTAL FACT 0011ODV 23 VEX LIB. 00597012001 RECURSOS PROPIOS VENTAS YLB</t>
  </si>
  <si>
    <t>COBRO COSTOS DE PAPELERIA POR REGULARIZACION DE TRANSFERENCIA DEL EXTERIOR POR ORDEN DE YTL SOCIEDAD ANONIMA (SAN JUAN DEL PARANA) REF.: PAGO TOTAL FACT 0010ODV 23 VEX LIB. 00597012001 RECURSOS PROPIOS VENTAS YLB</t>
  </si>
  <si>
    <t>COBRO COSTOS DE PAPELERIA POR REGULARIZACION DE TRANSFERENCIA DEL EXTERIOR POR ORDEN DE COMERCIAL MINERALS CO SPA (ANTOFAGASTA CHILE) REF.: CRED D0430330613901 - 0446368 LIB. 00597012001 RECURSOS PROPIOS VENTAS YLB</t>
  </si>
  <si>
    <t>COBRO COSTOS DE PAPELERIA POR REGULARIZACION DE TRANSFERENCIA DEL EXTERIOR POR ORDEN DE YTL SOCIEDAD ANONIMA (SAN JUAN DEL PARANA) REF.: CRED INV PAGO TOTAL FACT ODV 23 VEX LIB. 00597012001 RECURSOS PROPIOS VENTAS YLB</t>
  </si>
  <si>
    <t>COBRO COSTOS DE PAPELERIA POR REGULARIZACION DE TRANSFERENCIA DEL EXTERIOR POR ORDEN DE INNOVATION BUSINESS ENG SA (PANAMA) REF.: CRED PAGO A PROVEEDOR SERVICIOS Y DEUDA PAYMENT POR ODV 0008 ODV 23 LIB. 00597012001 RECURSOS PROPIOS VENTAS YLB</t>
  </si>
  <si>
    <t>COBRO COSTOS DE PAPELERIA POR REGULARIZACION DE TRANSFERENCIA DEL EXTERIOR POR ORDEN DE INNOVATION BUSINESS ENG SA (PANAMA) REF.: CRED PAGO A PROVEEDOR SERVICIOS Y DEUDA PAYMENT FOR GCO 0009 ODV 23 LIB. 00597012001 RECURSOS PROPIOS VENTAS YLB</t>
  </si>
  <si>
    <t>COBRO COSTOS DE PAPELERIA POR REGULARIZACION DE TRANSFERENCIA DEL EXTERIOR POR ORDEN DE YTL SOCIEDAD ANONIMA (SAN JUAN DE PARANA) REF.: CRED PAGO TOTAL FACT 0011ODV 23 VEX LIB. 00597012001 RECURSOS PROPIOS VENTAS YLB</t>
  </si>
  <si>
    <t>NUMERO DE LIBRETA CUT: 00099021001 OPERACIÓN E75 TRANSFERENCIA DE LA CUENTA FISCAL BUN A LA CUT EN MN TRANSFERENCIA DE FONDOS A SOLICITUD DE: GOB.AUTONOMO MCPAL. PUNA CITE: OF.DESP MAE NÂ°075/2023 CTA. 3987 LIBRETA NÂ°00099021001 TGN RECURSOS ORDINARIOS</t>
  </si>
  <si>
    <t>A:00099021001 Transferencia que realizamos a solicitud de la Empresa Nacional de Electricidad mediante nota CITE: ENDE-DEEM-2/70-23 en aplicación al Decreto Supremo No 4848 de 28 de diciembre de 2022.</t>
  </si>
  <si>
    <t>PAGO A IDA PRÉSTAMO 3942-BO VCTO. 15-02-2023 POR CUENTA DE TGN , NTI. 016984 VALOR 15-02-2023 CAPITAL USD 1.144.496,59 INTERESES USD 2.867,61 CTA. 3987 CUENTA UNICA DEL TESORO LIB. 00099021001 REF.: COMISIONES BANCARIAS</t>
  </si>
  <si>
    <t>PAGO A IDA PRÉSTAMO 3788-BO VCTO. 15-02-2023 POR CUENTA DE TGN , NTI. 016981 VALOR 15-02-2023 CAPITAL USD 894.585,71 CTA. 3987 CUENTA UNICA DEL TESORO LIB. 00099021001 REF.: COMISIONES BANCARIAS</t>
  </si>
  <si>
    <t>PAGO A IDA PRÉSTAMO 3842-BO VCTO. 15-02-2023 POR CUENTA DE TGN , NTI. 016982 VALOR 15-02-2023 CAPITAL USD 74.642,22 CTA. 3987 CUENTA UNICA DEL TESORO LIB. 00099021001 REF.: COMISIONES BANCARIAS</t>
  </si>
  <si>
    <t>PAGO A IDA PRÉSTAMO 3854-BO VCTO. 15-02-2023 POR CUENTA DE TGN , NTI. 016983 VALOR 15-02-2023 CAPITAL USD 432.109,99 CTA. 3987 CUENTA UNICA DEL TESORO LIB. 00099021001 REF.: COMISIONES BANCARIAS</t>
  </si>
  <si>
    <t>NUMERO DE LIBRETA CUT: 00099021001 OPERACIÓN E18 TRANSFERENCIA DEL SISTEMA FINANCIERO POR CUENTA DE TERCEROS A LA CUT devolucion pagos de cc no cobrados octubre 2022</t>
  </si>
  <si>
    <t>TRANSFERENCIA DEL EXTERIOR SEGUN SWIFT NO.2747 Y NO.2740 DE FECHA 15/02/2023 ORDENANTE: FERTIMAX INDUSTRIAS Y SERVICIOS SAE (ASUNCION PARAGUAY) REF.: CRED YLB-GCO-00020 YLB-GCO-00021 YLB-GCO-00022 YLB-GCO-00023 LIB. 00597012001 RECURSOS PROPIOS VENTAS YLB</t>
  </si>
  <si>
    <t>TRANSFERENCIA DEL EXTERIOR SEGUN SWIFT NO.2722 Y NO.2721 DE FECHA 15/02/2023 ORDENANTE: FASS COMERCIO DE PRODUTOS QUIM (BRAZIL RIBEIRAO PRETO) REF.: CRED INV YLB GCO 0015 ODV 23 LIB. 00597012001 RECURSOS PROPIOS VENTAS YLB</t>
  </si>
  <si>
    <t>NUMERO DE LIBRETA CUT: 00099021001 OPERACIÓN E75 TRANSFERENCIA DE LA CUENTA FISCAL BUN A LA CUT EN MN TRANSFERENCIA DE FONDOS A SOLICITUD DE: GOBIERNO AUTONOMO MCPAL. TOTORA CITE : G.A.M.T. CITE</t>
  </si>
  <si>
    <t>PAGO A BID PRÉSTAMO 4414/KI-BO VCTO. 15-02-2023 POR CUENTA DE TGN , NTI. 017098 VALOR 15-02-2023 INTERESES USD 80.632,48 CTA. 3987 CUENTA UNICA DEL TESORO LIB. 00099021001 REF.: COMISIONES BANCARIAS</t>
  </si>
  <si>
    <t>||COMISION TRANSFERENCIA FDOS.AL EXTERIOR 0,10% S/USD140.300.-,REEMB.GSTS.COMUNICACION BS220.-Y EMISION COMP.CONTABLE BS50.-REF.:PAGO 1 LC I-2022-24 P/C YPFB A/F KOSAN CRISPLANT A/S,EN COMPL.A COMP.1054619,15/02/2023. LIB.00513072001 YPFB - OPERACIONES G N R G D REF.:COMISIONES PAGO 1 LC I-2022-24</t>
  </si>
  <si>
    <t>COBRO COSTOS DE PAPELERIA SEGUN TRANSFERENCIA DEL EXTERIOR POR ORDEN DE FERTIMAX INDUSTRIAS Y SERVICIOS SAE (ASUNCION PARAGUAY) REF.: CRED YLB-GCO-00020 YLB-GCO-00021 YLB-GCO-00022 YLB-GCO-00023 LIB. 00597012001 RECURSOS PROPIOS VENTAS YLB</t>
  </si>
  <si>
    <t>COBRO COSTOS DE PAPELERIA SEGUN TRANSFERENCIA DEL EXTERIOR POR ORDEN DE FASS COMERCIO DE PRODUTOS QUIM (BRAZIL RIBEIRAO PRETO) REF.: CRED INV YLB GCO 0015 ODV 23 LIB. 00597012001 RECURSOS PROPIOS VENTAS YLB</t>
  </si>
  <si>
    <t>A:00099021001 TRANSFERENCIA DE RECUPERACIONES SEGÚN NOTA GEF-LCR-DYF-0090-NOT/23 POR CONCEPTO DE PAGO DE INTERES DE ACUERDO A CONTRATO DE FIDEICOMISO “ACCESOS SEGUROS VIVIR BIEN” CORRESPONDIENTE AL GAM VILLA MONTES.</t>
  </si>
  <si>
    <t>TRANSFERENCIA DEL EXTERIOR SEGUN SWIFT NO.3104 Y NO.3103 DE FECHA 22/02/2023 ORDENANTE: CHORI CO., LTD (PJ/TOKYO) REF.: YLB-GCO-0017-ODV/23-VEX.0018(HJN122) GOODS LIB. 00597012001 RECURSOS PROPIOS VENTAS YLB</t>
  </si>
  <si>
    <t>COBRO COSTOS DE PAPELERIA SEGUN TRANSFERENCIA DEL EXTERIOR POR ORDEN DE CHORI CO., LTD (PJ/TOKYO) REF.: YLB-GCO-0017-ODV/23-VEX.0018(HJN122) GOODS LIB. 00597012001 RECURSOS PROPIOS VENTAS YLB</t>
  </si>
  <si>
    <t>'COBRO DE'||ÚTILES DE ESCRITORIO POR EL COMPROBANTE CONTABLE N° 1054815 DE LA FECHA, SEGÚN NOTA CITE: MEFP/VTCP/DGCP/UF/N° 121/2023 DE LA FECHA (HRE-TSO-329) ENVIADA POR EL MEFP. DEBITO DE LA LIBRETA 00598012001 EEPB-RECURSOS ESPECIFICOS POR VENTAS DE SERVICIOS.</t>
  </si>
  <si>
    <t>TRANSFERENCIA DEL EXTERIOR SEGUN SWIFT NO.3125 Y NO.3124 DE FECHA 22/02/2023 ORDENANTE: ELADIA SA (ASUNCION PARAGUAY) REF.: KCL TIPO 1 Y 2 LIB. 00597012001 RECURSOS PROPIOS VENTAS YLB</t>
  </si>
  <si>
    <t>TRANSFERENCIA DEL EXTERIOR SEGUN SWIFT NO.3127 Y NO.3128 DE FECHA 22/02/2023 ORDENANTE: ALTAMIRA TRADE AG REF.: YLB-GCO-0031-ODV/23-VEX LIB. 00597012001 RECURSOS PROPIOS VENTAS YLB</t>
  </si>
  <si>
    <t>COBRO COSTOS DE PAPELERIA SEGUN TRANSFERENCIA DEL EXTERIOR POR ORDEN DE ELADIA SA (ASUNCION PARAGUAY) REF.: KCL TIPO 1 Y 2 LIB. 00597012001 RECURSOS PROPIOS VENTAS YLB</t>
  </si>
  <si>
    <t>COBRO COSTOS DE PAPELERIA SEGUN TRANSFERENCIA DEL EXTERIOR POR ORDEN DE ALTAMIRA TRADE AG REF.: YLB-GCO-0031-ODV/23-VEX LIB. 00597012001 RECURSOS PROPIOS VENTAS YLB</t>
  </si>
  <si>
    <t>||PAGO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REF.: COMISIONES BANCARIAS</t>
  </si>
  <si>
    <t>||PAGO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INCLUYE USD 20,00 POR COMISIONES DEL BANQUERO</t>
  </si>
  <si>
    <t>||PAGO A PRIV PRÉSTAMO US29731QAB32 VCTO. 22-02-2023 POR CUENTA DE TGN, SEGÚN NOTA MEFP/VTCP/DGCP/UODP/N° 209/2023 DE 22-02-2023 INTERESES USD 5.456.120,25 CTA. 3987 CUENTA UNICA DEL TESORO LIB 00099021001 REF.: COMISIONES BANCARIAS</t>
  </si>
  <si>
    <t>||PAGO A PRIV PRÉSTAMO US29731QAB32 VCTO. 22-02-2023 POR CUENTA DE TGN, SEGÚN NOTA MEFP/VTCP/DGCP/UODP/N° 209/2023 DE 22-02-2023 INTERESES USD 5.456.120,25 CTA. 3987 CUENTA UNICA DEL TESORO LIB 00099021001</t>
  </si>
  <si>
    <t>||PAGO A CAF PRÉSTAMO CFA004987 VCTO. 22-02-2023 POR CUENTA DEL TGN, SEGÚN NOTA MEFP/VTCP/DGCP/UODP/N° 209/2023 DE 22-02-2023 CAPITAL USD5.925.892,86 INTERESES USD1.189.127,06 LIB. 00099021001 TGN-RECURSOS ORDINARIOS (3987) REF.: COMISIONES BANCARIAS</t>
  </si>
  <si>
    <t>||PAGO A CAF PRÉSTAMO CFA004987 VCTO. 22-02-2023 POR CUENTA DEL TGN, SEGÚN NOTA MEFP/VTCP/DGCP/UODP/N° 209/2023 DE 22-02-2023 CAPITAL USD5.925.892,86 INTERESES USD1.189.127,06 LIB. 00099021001 TGN-RECURSOS ORDINARIOS (3987)</t>
  </si>
  <si>
    <t>TRANSFERENCIA DEL EXTERIOR SEGUN SWIFT NO.3132 Y NO.3131 DE FECHA 23/02/2023 ORDENANTE: M C CABRAL JUNIOR IMP E EXP LTDA (GUAJARA MIRIM BRASIL) REF.: INV 0025ODV23 LIB. 00597012001 RECURSOS PROPIOS VENTAS YLB</t>
  </si>
  <si>
    <t>TRANSFERENCIA DEL EXTERIOR SEGUN SWIFT NO.3146 Y NO.3145 DE FECHA 23/02/2023 ORDENANTE: HINOVE AGROCIENCIA SA (SP BRASIL) REF.: INVOICE DATE 10 DE FEBRERO DE 2023 LIB. 00597012001 RECURSOS PROPIOS VENTAS YLB</t>
  </si>
  <si>
    <t>COBRO COSTOS DE PAPELERIA SEGUN TRANSFERENCIA DEL EXTERIOR POR ORDEN DE M C CABRAL JUNIOR IMP E EXP LTDA (GUAJARA MIRIM BRASIL) REF.: INV 0025ODV23 LIB. 00597012001 RECURSOS PROPIOS VENTAS YLB</t>
  </si>
  <si>
    <t>COBRO COSTOS DE PAPELERIA SEGUN TRANSFERENCIA DEL EXTERIOR POR ORDEN DE HINOVE AGROCIENCIA SA (SP BRASIL) REF.: INVOICE DATE 10 DE FEBRERO DE 2023 LIB. 00597012001 RECURSOS PROPIOS VENTAS YLB</t>
  </si>
  <si>
    <t>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t>
  </si>
  <si>
    <t>NUMERO DE LIBRETA CUT: 00099021001 OPERACIÓN E18 TRANSFERENCIA DEL SISTEMA FINANCIERO POR CUENTA DE TERCEROS A LA CUT TRANSFERENCIA DEVOLUCION DE RECURSOS ECONOMICOS NO EJECUTADOS EN LA GESTION 2022. PROYECTO CUENCA PEDAGOGICA PARANI -SAPAHAQUI. SOLICITUD QUIAPE CALLOCOSI CIRO RAUL</t>
  </si>
  <si>
    <t>A:00099021001 Transferencia que realizamos a solicitud de la Unidad de Administración e Información Salarial mediante nota CITE: MEFP/VTCP/DGPOT/UAIS/No 383/2023, informe MEFP/VTCP/DGPOT/UAIS/No.28/2023 para la reversión definitiva de las Boletas de Pago solicitadas por COSSMIL consignadas en el comprobante de pago No. 71951 H.R. 6-21164-R</t>
  </si>
  <si>
    <t>NUMERO DE LIBRETA CUT: 00099021001 OPERACIÓN E75 TRANSFERENCIA DE LA CUENTA FISCAL BUN A LA CUT EN MN TRANSFERENCIA DE FONDOS A SOLICITUD DE: GOBIERNO AUTONOMO MUNICIPAL DE ANCORAIMES CITE: GAMA/MAE/010/2023 CUENTA CUT 3987 LIBRETA NÂ° 00099021001 TGN-RECURSOS ORDINARIOS</t>
  </si>
  <si>
    <t>PAGO A BID PRÉSTAMO 3091/BL-BO VCTO. 27-02-2023 SEGUN NOTA MEFP/VTCP/DGCP/UODP/No 222/2023 DE LA FECHA POR CUENTA DE GOB.AUT.DEPT.PANDO, NTI. 017103 VALOR 27-02-2023 CAPITAL USD 102.500,00 INTERESES USD 86.027,26 COMISIONES USD 7.672,38 CTA. 3987 CUENTA UNICA DEL TESORO LIB. 00099021001 REF.: COMISIONES BANCARIAS</t>
  </si>
  <si>
    <t>||TRANSFERENCIA DE RECURSOS A LA FUNDACIÓN CULTURAL DEL BCB CORRESPONDIENTE AL 1° TRIMESTRE 2023 -2°DESEMBOLSO COMPLEMENTARIO PARA GASTOS CORRIENTES S/G INFORME BCB-GADM-SCONT-DAF-INF-2023-37, NOTA FC-BCB-PDCIA N° 216/2023 DE LA FC.BCB Y F.T. 2 DE LA GADM. TRANSFERENCIA A LA LIBRETA N° 00293014201 DE LA FUNDACION CULTURAL DEL BANCO CENTRAL DE BOLIVIA</t>
  </si>
  <si>
    <t>TRANSFERENCIA DEL EXTERIOR SEGUN SWIFT NO.3354 Y NO.3353 DE FECHA 28/02/2023 ORDENANTE: FASS COMERCIO DE PRODCUTOS QUIMICOS (BRAZIL RIBEIRAO PRETO) REF.: INV YLBGCOODV, YLBGCOODV VEX 34/35 LIB. 00597012001 RECURSOS PROPIOS VENTAS YLB</t>
  </si>
  <si>
    <t>NUMERO DE LIBRETA CUT: 00099021001 OPERACIÓN E75 TRANSFERENCIA DE LA CUENTA FISCAL BUN A LA CUT EN MN TRANSFERENCIA DE FONDOS A SOLICITUD DE: GOBIERNO AUTONOMO DEPARTAMENTAL DE ORURO, CITE: GAD-ORU/SDAFP/UF/ATCP/CE-0031/2023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</si>
  <si>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GAD-ORU/SDAFP/UF/ATCP/CE-0030/2023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</si>
  <si>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GAD-ORU/SDAFP/UF/ATCP/CE-0029/2023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</si>
  <si>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GAD-ORU/SDAFP/UF/ATCP/CE-0028/2023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</si>
  <si>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GAD-ORU/SDAFP/UF/ATCP/CE-0027/2023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</si>
  <si>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GAD-ORU/SDAFP/UF/ATCP/CE-0026/2023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</si>
  <si>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GAD-ORU/SDAFP/UF/ATCP/CE-0025/2023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</si>
  <si>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GAD-ORU/SDAFP/UF/ATCP/CE-0024/2023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</si>
  <si>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t>
  </si>
  <si>
    <t>NUMERO DE LIBRETA CUT: 00099021001 OPERACIÓN E75 TRANSFERENCIA DE LA CUENTA FISCAL BUN A LA CUT EN MN TRANSFERENCIA DE FONDOS A SOLICITUD DE: GOBIERNO AUTONOMO MUNICIPAL DE CAIROMA CITE: GAMC/DESP/MAE/INMO NÂ°83/2023 CUENTA CUT 3987 LIBRETA NÂ° 00099021001 TGN-RECURSOS ORDINARIOS</t>
  </si>
  <si>
    <t>COBRO COSTOS DE PAPELERIA SEGUN TRANSFERENCIA DEL EXTERIOR POR ORDEN DE FASS COMERCIO DE PRODCUTOS QUIMICOS (BRAZIL RIBEIRAO PRETO) REF.: INV YLBGCOODV, YLBGCOODV VEX 34/35 LIB. 00597012001 RECURSOS PROPIOS VENTAS YLB</t>
  </si>
  <si>
    <t>||REGISTRO DEVOLUCION DE FONDOS LC I-2022-22 P/C CEASS A/F BRAWN LABORATORIES LIMITED,S/G NOTA CEASS/UAF/CONTA/NOT-EXT 9/2023,30/01/2023. LIB.00099021001 TGN-RECURSOS ORDINARIOS-DOLARES AMERICANOS (5970) REF.:DEV.SLDO.NO UTIL.LC I-2022-22</t>
  </si>
  <si>
    <t>||COMPLEMENTO AL PAGO REALIZADO A EXIMBANK CHINA POPULAR PRÉSTAMO PBC 2015 (08) 350 VCTO 21-01-2023 POR CUENTA DE TGN, SEGÚN NOTA MEFP/VTCP/DGCP/UODP/N° 137/2023 DE FECHA 03-02-2023, VALOR 06-02-2023 USD 32.895,22. CTA. 5970 CUENTA ÚNICA DEL TESORO DOLARES AMERICANOS LIB. 00099021001</t>
  </si>
  <si>
    <t>||COMPLEMENTO AL PAGO REALIZADO A EXIMBANK CHINA POPULAR PRÉSTAMO PBC 2016 (22) 410 VCTO 21-01-2023 POR CUENTA DE TGN, SEGÚN NOTA MEFP/VTCP/DGCP/UODP/N° 137/2023 DE FECHA 03-02-2023, VALOR 06-02-2023 USD 33.993,70. CTA. 5970 CUENTA ÚNICA DEL TESORO DOLARES AMERICANOS LIB. 00099021001</t>
  </si>
  <si>
    <t>PAGO A IDA PRÉSTAMO 3942-BO VCTO. 15-02-2023 POR CUENTA DE TGN , NTI. 016984 VALOR 15-02-2023 CAPITAL USD 1.144.496,59 INTERESES USD 2.867,61 CTA. 5970 CUENTA UNICA DEL TESORO DOLARES AMERICANOS LIB. 00099021001</t>
  </si>
  <si>
    <t>PAGO A IDA PRÉSTAMO 3788-BO VCTO. 15-02-2023 POR CUENTA DE TGN , NTI. 016981 VALOR 15-02-2023 CAPITAL USD 894.585,71 CTA. 5970 CUENTA UNICA DEL TESORO DOLARES AMERICANOS LIB. 00099021001</t>
  </si>
  <si>
    <t>PAGO A IDA PRÉSTAMO 3842-BO VCTO. 15-02-2023 POR CUENTA DE TGN , NTI. 016982 VALOR 15-02-2023 CAPITAL USD 74.642,22 CTA. 5970 CUENTA UNICA DEL TESORO DOLARES AMERICANOS LIB. 00099021001</t>
  </si>
  <si>
    <t>PAGO A IDA PRÉSTAMO 3854-BO VCTO. 15-02-2023 POR CUENTA DE TGN , NTI. 016983 VALOR 15-02-2023 CAPITAL USD 432.109,99 CTA. 5970 CUENTA UNICA DEL TESORO DOLARES AMERICANOS LIB. 00099021001</t>
  </si>
  <si>
    <t>PAGO A BID PRÉSTAMO 4414/KI-BO VCTO. 15-02-2023 POR CUENTA DE TGN , NTI. 017098 VALOR 15-02-2023 INTERESES USD 80.632,48 CTA. 5970 CUENTA UNICA DEL TESORO DOLARES AMERICANOS LIB. 00099021001</t>
  </si>
  <si>
    <t>||TRANSF.DE FONDOS AL EXTERIOR SEGUN SOL. EN NOTA MEFP/VTCP/DGCP/UODP/NO.196/2023, RECIBIDA EN FECHA 22/02/2023 REF:PAGO SERVICIO DE AGENTE COLATERAL, BONOS DE INVERSION DE LA SERIE "B" INVOICE OCTOBER 2022 LIBRETA NO.00099021001 TGN RECURSOS ORDINARIOS-DOLARES AMERICANOS</t>
  </si>
  <si>
    <t>PAGO A BID PRÉSTAMO 3091/BL-BO VCTO. 27-02-2023 SEGUN NOTA MEFP/VTCP/DGCP/UODP/No 222/2023 DE LA FECHA POR CUENTA DE GOB.AUT.DEPT.PANDO, NTI. 017103 VALOR 27-02-2023 CAPITAL USD 102.500,00 INTERESES USD 86.027,26 COMISIONES USD 7.672,38 CTA. 5970 CUENTA UNICA DEL TESORO DOLARES AMERICANOS LIB. 00099021001</t>
  </si>
  <si>
    <t>De: 00081014202 A:00099021001 Transferencia que realizamos a solicitud del Ministerio de Obras Públicas, Servicios y Vivienda mediante nota CITE: MOPSV/DGAA/No 059/2023, Informe INF/MOPSV/VMTEL/UEPP No 0328/2022 I/2022-08715 H.R. 6-2390-R</t>
  </si>
  <si>
    <t>De: 00046041101 A:00099021001 De: 00046041101 A: 00099021001 Transferencia que realizamos en virtud a la nota CITE: MSyD/ENS/DIR/ 046/2022 e Informe MSyD/ENS/DIR/ADM/TEC.CONT/004/2023 con el fin de proceder la devolución de recursos por in</t>
  </si>
  <si>
    <t>De: 00099021001 A:00010011102 Transferencia que realizamos a solicitud del Ministerio de Relaciones Exteriores mediante nota CITE: GM-DGAA-UFI-Cs-40/2023 y la nota interna CITE: MEFP/VTCP/DGPOT/UOTGN Nº99/2023 H.R. 6-2270-R</t>
  </si>
  <si>
    <t>10000044427975</t>
  </si>
  <si>
    <t>MINISTERIO DE SALUD Y DEPORTES - CENETROP - RECURSOS</t>
  </si>
  <si>
    <t>10000004670978</t>
  </si>
  <si>
    <t>AUTORIDAD DE FISC. Y CTROL. SOC. DE AGUA POTABLE Y</t>
  </si>
  <si>
    <t>feb</t>
  </si>
  <si>
    <t>O20957840002</t>
  </si>
  <si>
    <t>O20958510002</t>
  </si>
  <si>
    <t>O20958620002</t>
  </si>
  <si>
    <t>O20958690002</t>
  </si>
  <si>
    <t>O20958920002</t>
  </si>
  <si>
    <t>O20959180002</t>
  </si>
  <si>
    <t>O20959520002</t>
  </si>
  <si>
    <t>O20959550002</t>
  </si>
  <si>
    <t>O20961500002</t>
  </si>
  <si>
    <t>O20961610002</t>
  </si>
  <si>
    <t>O20961790002</t>
  </si>
  <si>
    <t>O20961820002</t>
  </si>
  <si>
    <t>O20961950002</t>
  </si>
  <si>
    <t>O20962490002</t>
  </si>
  <si>
    <t>O20962800002</t>
  </si>
  <si>
    <t>O20962900002</t>
  </si>
  <si>
    <t>O20962910002</t>
  </si>
  <si>
    <t>O20962950002</t>
  </si>
  <si>
    <t>O20962990002</t>
  </si>
  <si>
    <t>O20963130002</t>
  </si>
  <si>
    <t>O20963210002</t>
  </si>
  <si>
    <t>O20963400002</t>
  </si>
  <si>
    <t>B20962220002</t>
  </si>
  <si>
    <t>O20965270002</t>
  </si>
  <si>
    <t>O20965430002</t>
  </si>
  <si>
    <t>O20965610002</t>
  </si>
  <si>
    <t>O20965680002</t>
  </si>
  <si>
    <t>O20965940002</t>
  </si>
  <si>
    <t>O20966020002</t>
  </si>
  <si>
    <t>O20966250002</t>
  </si>
  <si>
    <t>O20966470002</t>
  </si>
  <si>
    <t>O20966580002</t>
  </si>
  <si>
    <t>O20966790002</t>
  </si>
  <si>
    <t>O20966890002</t>
  </si>
  <si>
    <t>O20967130002</t>
  </si>
  <si>
    <t>O20967150002</t>
  </si>
  <si>
    <t>O20967330002</t>
  </si>
  <si>
    <t>O20967580002</t>
  </si>
  <si>
    <t>B20965580002</t>
  </si>
  <si>
    <t>B20966150002</t>
  </si>
  <si>
    <t>B20966160002</t>
  </si>
  <si>
    <t>B20966170002</t>
  </si>
  <si>
    <t>B20966190002</t>
  </si>
  <si>
    <t>B20966210002</t>
  </si>
  <si>
    <t>O20969140002</t>
  </si>
  <si>
    <t>O20969160002</t>
  </si>
  <si>
    <t>O20969290002</t>
  </si>
  <si>
    <t>O20969860002</t>
  </si>
  <si>
    <t>O20970230002</t>
  </si>
  <si>
    <t>O20970630002</t>
  </si>
  <si>
    <t>B20969410002</t>
  </si>
  <si>
    <t>O20973720002</t>
  </si>
  <si>
    <t>O20973880002</t>
  </si>
  <si>
    <t>O20974330002</t>
  </si>
  <si>
    <t>O20974470002</t>
  </si>
  <si>
    <t>O20974640002</t>
  </si>
  <si>
    <t>O20974690002</t>
  </si>
  <si>
    <t>O20974730002</t>
  </si>
  <si>
    <t>O20974760002</t>
  </si>
  <si>
    <t>O20975060002</t>
  </si>
  <si>
    <t>O20975750002</t>
  </si>
  <si>
    <t>O20976520002</t>
  </si>
  <si>
    <t>B20974540002</t>
  </si>
  <si>
    <t>O20977310002</t>
  </si>
  <si>
    <t>O20983120002</t>
  </si>
  <si>
    <t>O20983160002</t>
  </si>
  <si>
    <t>O20983490002</t>
  </si>
  <si>
    <t>O20983880002</t>
  </si>
  <si>
    <t>O20984140002</t>
  </si>
  <si>
    <t>O20984260002</t>
  </si>
  <si>
    <t>O20984780002</t>
  </si>
  <si>
    <t>O20984930002</t>
  </si>
  <si>
    <t>B20982900002</t>
  </si>
  <si>
    <t>O20989330002</t>
  </si>
  <si>
    <t>O20989340002</t>
  </si>
  <si>
    <t>O20989560002</t>
  </si>
  <si>
    <t>O20990040002</t>
  </si>
  <si>
    <t>O20990050002</t>
  </si>
  <si>
    <t>B20989770002</t>
  </si>
  <si>
    <t>O20991960002</t>
  </si>
  <si>
    <t>O20992100002</t>
  </si>
  <si>
    <t>O20992400002</t>
  </si>
  <si>
    <t>O20992820002</t>
  </si>
  <si>
    <t>O20993140002</t>
  </si>
  <si>
    <t>O20993220002</t>
  </si>
  <si>
    <t>B20992110002</t>
  </si>
  <si>
    <t>B20992380002</t>
  </si>
  <si>
    <t>O20995900002</t>
  </si>
  <si>
    <t>O20995920002</t>
  </si>
  <si>
    <t>O20996010002</t>
  </si>
  <si>
    <t>O20996020002</t>
  </si>
  <si>
    <t>O20996030002</t>
  </si>
  <si>
    <t>O20996040002</t>
  </si>
  <si>
    <t>O20996060002</t>
  </si>
  <si>
    <t>O20996080002</t>
  </si>
  <si>
    <t>O20996670002</t>
  </si>
  <si>
    <t>O20996690002</t>
  </si>
  <si>
    <t>O20996720002</t>
  </si>
  <si>
    <t>B20996540002</t>
  </si>
  <si>
    <t>B20996550002</t>
  </si>
  <si>
    <t>B20996590002</t>
  </si>
  <si>
    <t>B20996610002</t>
  </si>
  <si>
    <t>O20998890002</t>
  </si>
  <si>
    <t>O20999130002</t>
  </si>
  <si>
    <t>O20999180002</t>
  </si>
  <si>
    <t>O20999790002</t>
  </si>
  <si>
    <t>O20999870002</t>
  </si>
  <si>
    <t>O20999970002</t>
  </si>
  <si>
    <t>O21000000002</t>
  </si>
  <si>
    <t>O21000030002</t>
  </si>
  <si>
    <t>O21000080002</t>
  </si>
  <si>
    <t>O21000370002</t>
  </si>
  <si>
    <t>B20999240002</t>
  </si>
  <si>
    <t>B20999290002</t>
  </si>
  <si>
    <t>B20999310002</t>
  </si>
  <si>
    <t>B20999390002</t>
  </si>
  <si>
    <t>O20999900002</t>
  </si>
  <si>
    <t>O21001970002</t>
  </si>
  <si>
    <t>O21002040002</t>
  </si>
  <si>
    <t>O21002080002</t>
  </si>
  <si>
    <t>O21002090002</t>
  </si>
  <si>
    <t>O21002110002</t>
  </si>
  <si>
    <t>O21002120002</t>
  </si>
  <si>
    <t>O21002130002</t>
  </si>
  <si>
    <t>O21002160002</t>
  </si>
  <si>
    <t>O21002180002</t>
  </si>
  <si>
    <t>O21002340002</t>
  </si>
  <si>
    <t>O21002780002</t>
  </si>
  <si>
    <t>O21003140002</t>
  </si>
  <si>
    <t>O21003250002</t>
  </si>
  <si>
    <t>O21003450002</t>
  </si>
  <si>
    <t>O21003470002</t>
  </si>
  <si>
    <t>O21003480002</t>
  </si>
  <si>
    <t>O21003490002</t>
  </si>
  <si>
    <t>B21002350002</t>
  </si>
  <si>
    <t>B21002370002</t>
  </si>
  <si>
    <t>B21002390002</t>
  </si>
  <si>
    <t>B21002560002</t>
  </si>
  <si>
    <t>O21005100002</t>
  </si>
  <si>
    <t>O21005120002</t>
  </si>
  <si>
    <t>O21005140002</t>
  </si>
  <si>
    <t>O21005160002</t>
  </si>
  <si>
    <t>O21005540002</t>
  </si>
  <si>
    <t>O21006120002</t>
  </si>
  <si>
    <t>O21006180002</t>
  </si>
  <si>
    <t>O21006370002</t>
  </si>
  <si>
    <t>O21008630002</t>
  </si>
  <si>
    <t>O21008680002</t>
  </si>
  <si>
    <t>O21009100002</t>
  </si>
  <si>
    <t>O21009140002</t>
  </si>
  <si>
    <t>O21009090002</t>
  </si>
  <si>
    <t>O21009110002</t>
  </si>
  <si>
    <t>O21009130002</t>
  </si>
  <si>
    <t>O21012110002</t>
  </si>
  <si>
    <t>O21012170002</t>
  </si>
  <si>
    <t>O21012200002</t>
  </si>
  <si>
    <t>O21013030002</t>
  </si>
  <si>
    <t>O21013040002</t>
  </si>
  <si>
    <t>O21013140002</t>
  </si>
  <si>
    <t>O21013370002</t>
  </si>
  <si>
    <t>B21012730002</t>
  </si>
  <si>
    <t>B21012430002</t>
  </si>
  <si>
    <t>B21012790002</t>
  </si>
  <si>
    <t>O21014910002</t>
  </si>
  <si>
    <t>O21015860002</t>
  </si>
  <si>
    <t>O21015890002</t>
  </si>
  <si>
    <t>O21015960002</t>
  </si>
  <si>
    <t>B21015580002</t>
  </si>
  <si>
    <t>O21014890002</t>
  </si>
  <si>
    <t>O21018160002</t>
  </si>
  <si>
    <t>O21018860002</t>
  </si>
  <si>
    <t>O21019130002</t>
  </si>
  <si>
    <t>O21019190002</t>
  </si>
  <si>
    <t>O21019220002</t>
  </si>
  <si>
    <t>O21019230002</t>
  </si>
  <si>
    <t>O21019240002</t>
  </si>
  <si>
    <t>O21019250002</t>
  </si>
  <si>
    <t>O21019260002</t>
  </si>
  <si>
    <t>O21019270002</t>
  </si>
  <si>
    <t>O21019300002</t>
  </si>
  <si>
    <t>O21019350002</t>
  </si>
  <si>
    <t>O21019310002</t>
  </si>
  <si>
    <t>O21019330002</t>
  </si>
  <si>
    <t>O21019360002</t>
  </si>
  <si>
    <t>O21019370002</t>
  </si>
  <si>
    <t>O21019380002</t>
  </si>
  <si>
    <t>O21019390002</t>
  </si>
  <si>
    <t>O21019400002</t>
  </si>
  <si>
    <t>O21019410002</t>
  </si>
  <si>
    <t>O21021770002</t>
  </si>
  <si>
    <t>O21021790002</t>
  </si>
  <si>
    <t>O21021820002</t>
  </si>
  <si>
    <t>O21021970002</t>
  </si>
  <si>
    <t>O21022180002</t>
  </si>
  <si>
    <t>B21020950002</t>
  </si>
  <si>
    <t>B21021540002</t>
  </si>
  <si>
    <t>O21024010002</t>
  </si>
  <si>
    <t>O21024260002</t>
  </si>
  <si>
    <t>O21024280002</t>
  </si>
  <si>
    <t>O21024310002</t>
  </si>
  <si>
    <t>O21024330002</t>
  </si>
  <si>
    <t>O21024690002</t>
  </si>
  <si>
    <t>O21025180002</t>
  </si>
  <si>
    <t>O21025190002</t>
  </si>
  <si>
    <t>B21024030002</t>
  </si>
  <si>
    <t>B21024290002</t>
  </si>
  <si>
    <t>B21024320002</t>
  </si>
  <si>
    <t>O21027860002</t>
  </si>
  <si>
    <t>O21027870002</t>
  </si>
  <si>
    <t>O21028260002</t>
  </si>
  <si>
    <t>O21028740002</t>
  </si>
  <si>
    <t>O21029100002</t>
  </si>
  <si>
    <t>B21027990002</t>
  </si>
  <si>
    <t>B21028150002</t>
  </si>
  <si>
    <t>B21028470002</t>
  </si>
  <si>
    <t>B21028480002</t>
  </si>
  <si>
    <t>B21028500002</t>
  </si>
  <si>
    <t>B21028530002</t>
  </si>
  <si>
    <t>O21030700002</t>
  </si>
  <si>
    <t>O21031480002</t>
  </si>
  <si>
    <t>B21030850002</t>
  </si>
  <si>
    <t>B21030930002</t>
  </si>
  <si>
    <t>O21033430002</t>
  </si>
  <si>
    <t>O21033720002</t>
  </si>
  <si>
    <t>O21033990002</t>
  </si>
  <si>
    <t>O21034020002</t>
  </si>
  <si>
    <t>B21033700002</t>
  </si>
  <si>
    <t>O21036000002</t>
  </si>
  <si>
    <t>O21036230002</t>
  </si>
  <si>
    <t>O21036250002</t>
  </si>
  <si>
    <t>O21036960002</t>
  </si>
  <si>
    <t>O21037180002</t>
  </si>
  <si>
    <t>O21037300002</t>
  </si>
  <si>
    <t>B21036260002</t>
  </si>
  <si>
    <t>B21036460002</t>
  </si>
  <si>
    <t>B21036470002</t>
  </si>
  <si>
    <t>O21037370002</t>
  </si>
  <si>
    <t>O21040420002</t>
  </si>
  <si>
    <t>B21038980002</t>
  </si>
  <si>
    <t>B21039010002</t>
  </si>
  <si>
    <t>B21039340002</t>
  </si>
  <si>
    <t>B21039280002</t>
  </si>
  <si>
    <t>B21039390002</t>
  </si>
  <si>
    <t>B21039410002</t>
  </si>
  <si>
    <t>B21039520002</t>
  </si>
  <si>
    <t>B21039550002</t>
  </si>
  <si>
    <t>B21039580002</t>
  </si>
  <si>
    <t>B21039610002</t>
  </si>
  <si>
    <t>B21039640002</t>
  </si>
  <si>
    <t>B21039660002</t>
  </si>
  <si>
    <t>B21039700002</t>
  </si>
  <si>
    <t>B21039750002</t>
  </si>
  <si>
    <t>B21039810002</t>
  </si>
  <si>
    <t>B21039910002</t>
  </si>
  <si>
    <t>B21039820002</t>
  </si>
  <si>
    <t>B21039860002</t>
  </si>
  <si>
    <t>B21039890002</t>
  </si>
  <si>
    <t>B21039930002</t>
  </si>
  <si>
    <t>Q17711250002</t>
  </si>
  <si>
    <t>G21882870003</t>
  </si>
  <si>
    <t>G21886630004</t>
  </si>
  <si>
    <t>S10556050002</t>
  </si>
  <si>
    <t>S10556050003</t>
  </si>
  <si>
    <t>Q17725700002</t>
  </si>
  <si>
    <t>Q17725720002</t>
  </si>
  <si>
    <t>F0012057</t>
  </si>
  <si>
    <t>F0012063</t>
  </si>
  <si>
    <t>G21930490004</t>
  </si>
  <si>
    <t>G21937460001</t>
  </si>
  <si>
    <t>F0012094</t>
  </si>
  <si>
    <t>F0012099</t>
  </si>
  <si>
    <t>G21967850002</t>
  </si>
  <si>
    <t>Q17755510002</t>
  </si>
  <si>
    <t>G21967860001</t>
  </si>
  <si>
    <t>G21985770002</t>
  </si>
  <si>
    <t>G22013280003</t>
  </si>
  <si>
    <t>Q17777400002</t>
  </si>
  <si>
    <t>G22033040003</t>
  </si>
  <si>
    <t>G22033100003</t>
  </si>
  <si>
    <t>Q17788340002</t>
  </si>
  <si>
    <t>F0012148</t>
  </si>
  <si>
    <t>F0012153</t>
  </si>
  <si>
    <t>F0012160</t>
  </si>
  <si>
    <t>G22052850002</t>
  </si>
  <si>
    <t>G22052860001</t>
  </si>
  <si>
    <t>G22063230003</t>
  </si>
  <si>
    <t>G22063280001</t>
  </si>
  <si>
    <t>G22063280004</t>
  </si>
  <si>
    <t>S10567120003</t>
  </si>
  <si>
    <t>G22069140002</t>
  </si>
  <si>
    <t>G22069150001</t>
  </si>
  <si>
    <t>S10567160001</t>
  </si>
  <si>
    <t>G22069870002</t>
  </si>
  <si>
    <t>G22069880001</t>
  </si>
  <si>
    <t>F0012178</t>
  </si>
  <si>
    <t>G22087030003</t>
  </si>
  <si>
    <t>S10568130003</t>
  </si>
  <si>
    <t>S10568020001</t>
  </si>
  <si>
    <t>S10568140003</t>
  </si>
  <si>
    <t>S10568020003</t>
  </si>
  <si>
    <t>S10568130001</t>
  </si>
  <si>
    <t>S10568140001</t>
  </si>
  <si>
    <t>S10568160003</t>
  </si>
  <si>
    <t>S10568160001</t>
  </si>
  <si>
    <t>S10568150001</t>
  </si>
  <si>
    <t>S10568170001</t>
  </si>
  <si>
    <t>S10568170003</t>
  </si>
  <si>
    <t>S10568020002</t>
  </si>
  <si>
    <t>S10569190003</t>
  </si>
  <si>
    <t>S10569180003</t>
  </si>
  <si>
    <t>S10569180001</t>
  </si>
  <si>
    <t>S10569140002</t>
  </si>
  <si>
    <t>S10568730003</t>
  </si>
  <si>
    <t>S10568730001</t>
  </si>
  <si>
    <t>S10568690001</t>
  </si>
  <si>
    <t>S10568620003</t>
  </si>
  <si>
    <t>S10568620001</t>
  </si>
  <si>
    <t>S10568690003</t>
  </si>
  <si>
    <t>S10569190001</t>
  </si>
  <si>
    <t>Q17819760002</t>
  </si>
  <si>
    <t>S10568360001</t>
  </si>
  <si>
    <t>S10568460001</t>
  </si>
  <si>
    <t>S10568520003</t>
  </si>
  <si>
    <t>S10568520001</t>
  </si>
  <si>
    <t>S10568460003</t>
  </si>
  <si>
    <t>S10568540001</t>
  </si>
  <si>
    <t>S10568540003</t>
  </si>
  <si>
    <t>G22100400002</t>
  </si>
  <si>
    <t>G22100410001</t>
  </si>
  <si>
    <t>S10569240001</t>
  </si>
  <si>
    <t>S10569340001</t>
  </si>
  <si>
    <t>S10569330001</t>
  </si>
  <si>
    <t>S10569320003</t>
  </si>
  <si>
    <t>S10569310001</t>
  </si>
  <si>
    <t>S10569300001</t>
  </si>
  <si>
    <t>S10569290003</t>
  </si>
  <si>
    <t>S10569320001</t>
  </si>
  <si>
    <t>S10569290001</t>
  </si>
  <si>
    <t>S10569280001</t>
  </si>
  <si>
    <t>S10569270001</t>
  </si>
  <si>
    <t>S10569260003</t>
  </si>
  <si>
    <t>S10569260001</t>
  </si>
  <si>
    <t>S10569250003</t>
  </si>
  <si>
    <t>S10569250001</t>
  </si>
  <si>
    <t>S10569240003</t>
  </si>
  <si>
    <t>G22115330002</t>
  </si>
  <si>
    <t>G22115340001</t>
  </si>
  <si>
    <t>G22115380002</t>
  </si>
  <si>
    <t>G22115390001</t>
  </si>
  <si>
    <t>S10569780001</t>
  </si>
  <si>
    <t>S10569780003</t>
  </si>
  <si>
    <t>S10569790001</t>
  </si>
  <si>
    <t>S10569790003</t>
  </si>
  <si>
    <t>S10569990001</t>
  </si>
  <si>
    <t>S10569990003</t>
  </si>
  <si>
    <t>G22126270003</t>
  </si>
  <si>
    <t>S10570270003</t>
  </si>
  <si>
    <t>S10570270001</t>
  </si>
  <si>
    <t>Q17840520002</t>
  </si>
  <si>
    <t>F0012223</t>
  </si>
  <si>
    <t>G22144100002</t>
  </si>
  <si>
    <t>G22144120002</t>
  </si>
  <si>
    <t>Q17846100002</t>
  </si>
  <si>
    <t>G22144110001</t>
  </si>
  <si>
    <t>S10571020003</t>
  </si>
  <si>
    <t>G22144130001</t>
  </si>
  <si>
    <t>Q17846990002</t>
  </si>
  <si>
    <t>G22177100002</t>
  </si>
  <si>
    <t>Q17861710002</t>
  </si>
  <si>
    <t>G22177110001</t>
  </si>
  <si>
    <t>S10572770003</t>
  </si>
  <si>
    <t>Q17867360002</t>
  </si>
  <si>
    <t>Q17867370002</t>
  </si>
  <si>
    <t>G22203280003</t>
  </si>
  <si>
    <t>J05410190002</t>
  </si>
  <si>
    <t>G22210890002</t>
  </si>
  <si>
    <t>Q17880740002</t>
  </si>
  <si>
    <t>G22216420004</t>
  </si>
  <si>
    <t>G22218770003</t>
  </si>
  <si>
    <t>Q17883210002</t>
  </si>
  <si>
    <t>G22218750003</t>
  </si>
  <si>
    <t>G22218760003</t>
  </si>
  <si>
    <t>Q17886140002</t>
  </si>
  <si>
    <t>T04434780001</t>
  </si>
  <si>
    <t>T04434760001</t>
  </si>
  <si>
    <t>T04434820001</t>
  </si>
  <si>
    <t>T04434840001</t>
  </si>
  <si>
    <t>T04434860001</t>
  </si>
  <si>
    <t>T04434880001</t>
  </si>
  <si>
    <t>T04434900001</t>
  </si>
  <si>
    <t>T04434920001</t>
  </si>
  <si>
    <t>T04434940001</t>
  </si>
  <si>
    <t>T04434960001</t>
  </si>
  <si>
    <t>T04434980001</t>
  </si>
  <si>
    <t>T04435000001</t>
  </si>
  <si>
    <t>T04434560001</t>
  </si>
  <si>
    <t>T04434580001</t>
  </si>
  <si>
    <t>T04434600001</t>
  </si>
  <si>
    <t>T04434620001</t>
  </si>
  <si>
    <t>T04434640001</t>
  </si>
  <si>
    <t>T04434660001</t>
  </si>
  <si>
    <t>T04434680001</t>
  </si>
  <si>
    <t>T04434700001</t>
  </si>
  <si>
    <t>T04434720001</t>
  </si>
  <si>
    <t>T04434740001</t>
  </si>
  <si>
    <t>T04434800001</t>
  </si>
  <si>
    <t>G22225020002</t>
  </si>
  <si>
    <t>T04435240001</t>
  </si>
  <si>
    <t>T04435260001</t>
  </si>
  <si>
    <t>T04435280001</t>
  </si>
  <si>
    <t>T04435300001</t>
  </si>
  <si>
    <t>T04435320001</t>
  </si>
  <si>
    <t>T04435340001</t>
  </si>
  <si>
    <t>T04435420001</t>
  </si>
  <si>
    <t>T04435360001</t>
  </si>
  <si>
    <t>T04435380001</t>
  </si>
  <si>
    <t>T04435400001</t>
  </si>
  <si>
    <t>T04435440001</t>
  </si>
  <si>
    <t>T04435460001</t>
  </si>
  <si>
    <t>T04435480001</t>
  </si>
  <si>
    <t>T04435500001</t>
  </si>
  <si>
    <t>T04435520001</t>
  </si>
  <si>
    <t>T04435540001</t>
  </si>
  <si>
    <t>T04435560001</t>
  </si>
  <si>
    <t>T04435580001</t>
  </si>
  <si>
    <t>T04435600001</t>
  </si>
  <si>
    <t>T04435620001</t>
  </si>
  <si>
    <t>T04435640001</t>
  </si>
  <si>
    <t>T04435660001</t>
  </si>
  <si>
    <t>T04435680001</t>
  </si>
  <si>
    <t>T04435700001</t>
  </si>
  <si>
    <t>T04435720001</t>
  </si>
  <si>
    <t>T04435740001</t>
  </si>
  <si>
    <t>T04435760001</t>
  </si>
  <si>
    <t>T04435780001</t>
  </si>
  <si>
    <t>T04435800001</t>
  </si>
  <si>
    <t>T04435820001</t>
  </si>
  <si>
    <t>T04435850001</t>
  </si>
  <si>
    <t>T04435870001</t>
  </si>
  <si>
    <t>T04435890001</t>
  </si>
  <si>
    <t>T04435910001</t>
  </si>
  <si>
    <t>T04435930001</t>
  </si>
  <si>
    <t>T04435950001</t>
  </si>
  <si>
    <t>T04435970001</t>
  </si>
  <si>
    <t>T04435990001</t>
  </si>
  <si>
    <t>T04436010001</t>
  </si>
  <si>
    <t>T04436030001</t>
  </si>
  <si>
    <t>T04436110001</t>
  </si>
  <si>
    <t>T04436050001</t>
  </si>
  <si>
    <t>T04436070001</t>
  </si>
  <si>
    <t>T04436090001</t>
  </si>
  <si>
    <t>T04436130001</t>
  </si>
  <si>
    <t>T04436150001</t>
  </si>
  <si>
    <t>T04436170001</t>
  </si>
  <si>
    <t>T04436190001</t>
  </si>
  <si>
    <t>T04436210001</t>
  </si>
  <si>
    <t>T04436230001</t>
  </si>
  <si>
    <t>T04436250001</t>
  </si>
  <si>
    <t>T04436270001</t>
  </si>
  <si>
    <t>T04436290001</t>
  </si>
  <si>
    <t>T04436310001</t>
  </si>
  <si>
    <t>T04436330001</t>
  </si>
  <si>
    <t>T04436350001</t>
  </si>
  <si>
    <t>T04436370001</t>
  </si>
  <si>
    <t>T04436390001</t>
  </si>
  <si>
    <t>T04436410001</t>
  </si>
  <si>
    <t>T04436430001</t>
  </si>
  <si>
    <t>T04436450001</t>
  </si>
  <si>
    <t>T04436470001</t>
  </si>
  <si>
    <t>T04436490001</t>
  </si>
  <si>
    <t>T04436510001</t>
  </si>
  <si>
    <t>T04436530001</t>
  </si>
  <si>
    <t>T04436550001</t>
  </si>
  <si>
    <t>T04436570001</t>
  </si>
  <si>
    <t>T04436590001</t>
  </si>
  <si>
    <t>T04436610001</t>
  </si>
  <si>
    <t>T04436630001</t>
  </si>
  <si>
    <t>T04436650001</t>
  </si>
  <si>
    <t>G22225030001</t>
  </si>
  <si>
    <t>T04435020001</t>
  </si>
  <si>
    <t>T04435040001</t>
  </si>
  <si>
    <t>T04435060001</t>
  </si>
  <si>
    <t>T04435080001</t>
  </si>
  <si>
    <t>T04435100001</t>
  </si>
  <si>
    <t>T04435120001</t>
  </si>
  <si>
    <t>T04435140001</t>
  </si>
  <si>
    <t>T04435160001</t>
  </si>
  <si>
    <t>T04435180001</t>
  </si>
  <si>
    <t>T04435200001</t>
  </si>
  <si>
    <t>T04435220001</t>
  </si>
  <si>
    <t>S10576670003</t>
  </si>
  <si>
    <t>00099021001 DEPOSITO DE EFECTIVO, DEPOSITANTE: FIDEL VICTOR CHAVEZ FORONDA, CONCEPTO: DEVOLUCION DE HABERES, CUENTA DE DEPOSITO: CUENTA UNICA DEL TESORO /DJBR.</t>
  </si>
  <si>
    <t>00099021001 DEPOSITO DE EFECTIVO, DEPOSITANTE: SERGIO AUGUSTO MARTINEZ MIRANDA, CONCEPTO: REINTEGRO DE AGUINALDO, CUENTA DE DEPOSITO: CUENTA UNICA DEL TESORO</t>
  </si>
  <si>
    <t>00526012001 DEPOSITO DE EFECTIVO, DEPOSITANTE: BOLIVIA TV, CONCEPTO: DEVOLUCIÓN FONDOS EN AVANCE C-31 355COMPRA DE GASOLINA, CUENTA DE DEPOSITO: CUENTA UNICA DEL TESORO</t>
  </si>
  <si>
    <t>00099021001 DEPOSITO DE EFECTIVO, DEPOSITANTE: JANE LEONOR ROQUE MAMANI, CONCEPTO: DEVOLUCION MONTO ENTREGADO A CUENTA DEL PROGRAMA 100 BECAS MINISTERIO DE EDUCACION, CUENTA DE DEPOSITO: CUENTA UNICA DEL TESORO</t>
  </si>
  <si>
    <t>00099021001 DEPOSITO DE EFECTIVO, DEPOSITANTE: EMPRESA CONSTRUCTORA EMCAR SRL., CONCEPTO: DEVOLUCIÓN PAGO DE AGUA DEL MES DE ABRIL, MAYO Y JUNIO 2022., CUENTA DE DEPOSITO: CUENTA UNICA DEL TESORO</t>
  </si>
  <si>
    <t>00099021001 DEPOSITO DE EFECTIVO, DEPOSITANTE: "AGETIC" ABEL GERSON ROJAS PEÑALOZA, CONCEPTO: DEVOLUCIÓN REFRIGERIO DICIEMBRE 2021 EX FUNCIONARIO SR. MIGUEL ANGEL RUIZ SAMO, CUENTA DE DEPOSITO: CUENTA UNICA DEL TESORO</t>
  </si>
  <si>
    <t>00099021001 DEPOSITO DE EFECTIVO, DEPOSITANTE: HUGO QUENTA CONDORI, CONCEPTO: DEVOLUCIÓN POR CATEGORÍA INDEVIDA, CUENTA DE DEPOSITO: CUENTA UNICA DEL TESORO</t>
  </si>
  <si>
    <t>00099021001 DEPOSITO DE EFECTIVO, DEPOSITANTE: MOISES QUIZO ASISTIRI, CONCEPTO: REVERSION DE BOLETA HABER MENSUAL, CUENTA DE DEPOSITO: CUENTA UNICA DEL TESORO</t>
  </si>
  <si>
    <t>00099021001 DEPOSITO DE EFECTIVO, DEPOSITANTE: MOISES QUIZO ASISTIRI, CONCEPTO: REVERSION DE BOLETA HABER MENSUAL DE MES DE SEPTIEMBRE DEL AÑO 2020, CUENTA DE DEPOSITO: CUENTA UNICA DEL TESORO</t>
  </si>
  <si>
    <t>00099021001 DEPOSITO DE EFECTIVO, DEPOSITANTE: IBAÑEZ OBLITAS MARCO ANTONIO, CONCEPTO: DEVOLUCION DE RETROACTIVO, CUENTA DE DEPOSITO: CUENTA UNICA DEL TESORO</t>
  </si>
  <si>
    <t>00099021001 DEPOSITO DE EFECTIVO, DEPOSITANTE: JUAN MACHACA FERNANDEZ, CONCEPTO: DEVOLUCION POR DOBLE PERCEPCION DE SUELDOS, CUENTA DE DEPOSITO: CUENTA UNICA DEL TESORO</t>
  </si>
  <si>
    <t>00099021001 DEPOSITO DE EFECTIVO, DEPOSITANTE: SONIA ELDER VILDOZO VDA. DE TARQUI, CONCEPTO: COBRO INDEBIDO, CUENTA DE DEPOSITO: CUENTA UNICA DEL TESORO</t>
  </si>
  <si>
    <t>00099021001 DEPOSITO DE EFECTIVO, DEPOSITANTE: CONSTANTINO PATZI MEDINA, CONCEPTO: DEVOLUCION POR DOBLE PERCEPCION, CUENTA DE DEPOSITO: CUENTA UNICA DEL TESORO</t>
  </si>
  <si>
    <t>00099021001 DEPOSITO DE EFECTIVO, DEPOSITANTE: VALERIO EDUARDO CONDORI, CONCEPTO: DEVOLUCIÓN POR DOBLE PERCEPCIÓN, CUENTA DE DEPOSITO: CUENTA UNICA DEL TESORO</t>
  </si>
  <si>
    <t>00099021001 DEPOSITO DE EFECTIVO, DEPOSITANTE: WILFREDO MATIAS POMA, CONCEPTO: REGULARIZACION POR TOPE SALARIAL, CUENTA DE DEPOSITO: CUENTA UNICA DEL TESORO</t>
  </si>
  <si>
    <t>00099021001 DEPOSITO DE EFECTIVO, DEPOSITANTE: EUGENIA QUISPE CHOQUE, CONCEPTO: REGULARIZACION POR TOPE SALARIAL, CUENTA DE DEPOSITO: CUENTA UNICA DEL TESORO</t>
  </si>
  <si>
    <t>00099021001 DEPOSITO DE EFECTIVO, DEPOSITANTE: ZENOBIO NINA ARTEAGA, CONCEPTO: DEVOLUCION EXCEDENTE SALARIAL, CUENTA DE DEPOSITO: CUENTA UNICA DEL TESORO</t>
  </si>
  <si>
    <t>00099021001 DEPOSITO DE EFECTIVO, DEPOSITANTE: JUAN ANGEL CORONEL SARDON C.I.6136125, CONCEPTO: DEVOLUCION SENASIR COACTIVO SOCIAL, CUENTA DE DEPOSITO: CUENTA UNICA DEL TESORO</t>
  </si>
  <si>
    <t>00099021001 DEPOSITO DE EFECTIVO, DEPOSITANTE: LILY SALCEDO ORTIZ, CONCEPTO: EXCESO DE SUELDO, CUENTA DE DEPOSITO: CUENTA UNICA DEL TESORO</t>
  </si>
  <si>
    <t>00099021001 DEPOSITO DE EFECTIVO, DEPOSITANTE: FERMIN QUISPE CLARES, CONCEPTO: DEVOLUCON DE RETROACTIVO, CUENTA DE DEPOSITO: CUENTA UNICA DEL TESORO</t>
  </si>
  <si>
    <t>00099021001 DEPOSITO DE EFECTIVO, DEPOSITANTE: FLORENCIO SIMON LUNA SANJINES, CONCEPTO: DEVOLUCION POR DOBLE PERCEPCION DE ENERO Y FEBRERO 2023, CUENTA DE DEPOSITO: CUENTA UNICA DEL TESORO</t>
  </si>
  <si>
    <t>00099021001 DEPOSITO DE EFECTIVO, DEPOSITANTE: ANGEL FLORES CHAMBILLA, CONCEPTO: COMPROMISO DE DEVOLUCIÓN DE DEUDA, CUENTA DE DEPOSITO: CUENTA UNICA DEL TESORO</t>
  </si>
  <si>
    <t>00601012001 DEPOSITO DE EFECTIVO, DEPOSITANTE: FRIGORIFICO DEL ORIENTE S.A. - FRIDOSA, CONCEPTO: DEVOLUCION, CUENTA DE DEPOSITO: CUENTA UNICA DEL TESORO</t>
  </si>
  <si>
    <t>00099021001 DEPOSITO DE EFECTIVO, DEPOSITANTE: ELDA APAZA MAMANI, CONCEPTO: DEVOLUCION DE DEUDA, CUENTA DE DEPOSITO: CUENTA UNICA DEL TESORO</t>
  </si>
  <si>
    <t>00099021001 DEPOSITO DE EFECTIVO, DEPOSITANTE: JUAN PABLO RODRIGUEZ AUAD, CONCEPTO: DEVOLUCION REMUNERACION MES DE FEBRERO 2023, CUENTA DE DEPOSITO: CUENTA UNICA DEL TESORO</t>
  </si>
  <si>
    <t>00099021001 DEPOSITO DE EFECTIVO, DEPOSITANTE: SARA PADILLA CALLE, CONCEPTO: DOBLE PERCEPCION, CUENTA DE DEPOSITO: CUENTA UNICA DEL TESORO</t>
  </si>
  <si>
    <t>00099021001 DEPOSITO DE EFECTIVO, DEPOSITANTE: EMETERIO CUSI CASTRO CI 2162605 LP, CONCEPTO: PAGO REVERSION DE LA BOLETA HABER MENSUAL NOVIEMBRE, CUENTA DE DEPOSITO: CUENTA UNICA DEL TESORO</t>
  </si>
  <si>
    <t>00099021001 DEPOSITO DE EFECTIVO, DEPOSITANTE: FAUSTA CRISTINA LAYME MAMANI, CONCEPTO: DEVOLUCION POR DOBLE PERCEPCION NOV 2021 A ENERO 2022, CUENTA DE DEPOSITO: CUENTA UNICA DEL TESORO</t>
  </si>
  <si>
    <t>00099021001 DEP.DE CHEQ.AJENOS,RET.DE CAM.,CONCEPTO: GIL AUGUSTO OLIVARES ARANA,DEP.: BANCO UNION SA , PROCEDENCIA: BANCO UNION S.A., CHEQUE: 187987, FECHA DE EMISION:02/03/2023</t>
  </si>
  <si>
    <t>00099021001 DEPOSITO DE EFECTIVO, DEPOSITANTE: RICARDO CHOQUE TICONA, CONCEPTO: DEVOLUCION POR DOBLE PERCEPCION, CUENTA DE DEPOSITO: CUENTA UNICA DEL TESORO</t>
  </si>
  <si>
    <t>00099021001 DEPOSITO DE EFECTIVO, DEPOSITANTE: EDUARDO AILLON TERAN, CONCEPTO: DEVOLUCION DE DEUDA POR DOBLE PERCEPCION, CUENTA DE DEPOSITO: CUENTA UNICA DEL TESORO</t>
  </si>
  <si>
    <t>00099021001 DEPOSITO DE EFECTIVO, DEPOSITANTE: JORGE NINA BERNAL, CONCEPTO: DEVOLUCION POR DOBLE PERCEPCION DE ACUERDO A CONVENIO DE PAGOS N°004/2021, CUENTA DE DEPOSITO: CUENTA UNICA DEL TESORO</t>
  </si>
  <si>
    <t>00099021001 DEPOSITO DE EFECTIVO, DEPOSITANTE: SKY RED LOGISTICS SRL NIT: 396417021, CONCEPTO: PAGO EN DEMASIA, CUENTA DE DEPOSITO: CUENTA UNICA DEL TESORO</t>
  </si>
  <si>
    <t>00099021001 DEPOSITO DE EFECTIVO, DEPOSITANTE: TOMAS CHAMBI MAMANI, CONCEPTO: DEVOLUCION DE APORTES AL SENASIR, CUENTA DE DEPOSITO: CUENTA UNICA DEL TESORO</t>
  </si>
  <si>
    <t>00099021001 DEPOSITO DE EFECTIVO, DEPOSITANTE: VIVIANA MONICA SALAZAR CUBA, CONCEPTO: REGULARIZACION TOPE SALARIAL FEBRERO 2023, CUENTA DE DEPOSITO: CUENTA UNICA DEL TESORO</t>
  </si>
  <si>
    <t>00099021001 DEPOSITO DE EFECTIVO, DEPOSITANTE: SAMUEL EMERANO NIN ZABALA, CONCEPTO: DEVOLUCION DEUDA, CUENTA DE DEPOSITO: CUENTA UNICA DEL TESORO</t>
  </si>
  <si>
    <t>00099021001 DEPOSITO DE EFECTIVO, DEPOSITANTE: WALTER VILLARROEL CHUQUIMIA, CONCEPTO: DEVOLUCION COBRO INDEBIDO, CUENTA DE DEPOSITO: CUENTA UNICA DEL TESORO</t>
  </si>
  <si>
    <t>00099021001 DEPOSITO DE EFECTIVO, DEPOSITANTE: ALEJANDRO PATTI CAPA, CONCEPTO: DEVOLUCION DE DEUDA, CUENTA DE DEPOSITO: CUENTA UNICA DEL TESORO</t>
  </si>
  <si>
    <t>00213012001 DEPOSITO DE EFECTIVO, DEPOSITANTE: DAVID GONZALO TERRAZAS VALENCIA, CONCEPTO: DEVOLUCION DE FONDOS EN AVANCE, CUENTA DE DEPOSITO: CUENTA UNICA DEL TESORO</t>
  </si>
  <si>
    <t>00099021001 DEPOSITO DE EFECTIVO, DEPOSITANTE: CLAUDIO RICARDO GONZALES SELARU, CONCEPTO: RECURSOS ORDINARIOS, CUENTA DE DEPOSITO: CUENTA UNICA DEL TESORO</t>
  </si>
  <si>
    <t>00099021001 DEP.DE CHEQ.AJENOS,RET.DE CAM.,CONCEPTO: REEMBOLSO SUBSIDIO INCAPACIDAD DICIEMBRE 2022,DEP.: CAJA DE SALUD DE LA BANCA PRIVADA , PROCEDENCIA: BANCO NACIONAL DE BOLIVIA S.A., CHEQUE: 9830510, FECHA DE EMISION:27/02/2023</t>
  </si>
  <si>
    <t>00099021001 DEP.DE CHEQ.AJENOS,RET.DE CAM.,CONCEPTO: CRISTOBAL FIDENCIO ROCHA FLORES,DEP.: BANCO UNION S.A. , PROCEDENCIA: BANCO UNION S.A., CHEQUE: 187991, FECHA DE EMISION:03/03/2023</t>
  </si>
  <si>
    <t>00099021001 DEP.DE CHEQ.AJENOS,RET.DE CAM.,CONCEPTO: CRISTOBAL FIDENCIO ROCHA FLORES,DEP.: BANCO UNION S.A. , PROCEDENCIA: BANCO UNION S.A., CHEQUE: 187990, FECHA DE EMISION:03/03/2023</t>
  </si>
  <si>
    <t>00099021001 DEP.DE CHEQ.AJENOS,RET.DE CAM.,CONCEPTO: CRISTOBAL FIDENCIO ROCHA FLORES,DEP.: BANCO UNION S.A. , PROCEDENCIA: BANCO UNION S.A., CHEQUE: 187989, FECHA DE EMISION:03/03/2023</t>
  </si>
  <si>
    <t>00099021001 DEP.DE CHEQ.AJENOS,RET.DE CAM.,CONCEPTO: DEVOLUCION DE CC NO COBRADA NOEVIEMBRE Y AGUINALDO 2022,DEP.: LA VITALICIA SEGUROS Y REASEGUROS DE VIDA S.A. , PROCEDENCIA: BANCO BISA S.A., CHEQUE: 80343, FECHA DE EMISION:03/03/2023</t>
  </si>
  <si>
    <t>00099021001 DEP.DE CHEQ.AJENOS,RET.DE CAM.,CONCEPTO: DEVOLUCION DE CC NO COBRADA NOVIEMBRE Y AGUINALDO 2022,DEP.: LA VITALICIA SEGUROS Y REASEGUROS DE VIDA S.A. , PROCEDENCIA: BANCO BISA S.A., CHEQUE: 1867393, FECHA DE EMISION:03/03/2023</t>
  </si>
  <si>
    <t>00099021001 DEPOSITO DE EFECTIVO, DEPOSITANTE: OCTAVIO CUTER GUTIERREZ, CONCEPTO: DEVOLUCION POR DOBLE PERCEPCION, CUENTA DE DEPOSITO: CUENTA UNICA DEL TESORO</t>
  </si>
  <si>
    <t>00099021001 DEPOSITO DE EFECTIVO, DEPOSITANTE: ADOLFO BALBOA MAMANI, CONCEPTO: COMPROMISO DE DEVOLUCION DEUDA, CUENTA DE DEPOSITO: CUENTA UNICA DEL TESORO</t>
  </si>
  <si>
    <t>00099021001 DEPOSITO DE EFECTIVO, DEPOSITANTE: RICARDO MAMANI ZOSA, CONCEPTO: COMPROMISO DE DEVOLUCION DE DEUDA, CUENTA DE DEPOSITO: CUENTA UNICA DEL TESORO</t>
  </si>
  <si>
    <t>00099021001 DEPOSITO DE EFECTIVO, DEPOSITANTE: ELENA HUALLPARA QUISPE, CONCEPTO: COMPROMISO DE DEVOLUCION DE DEUDA SENASIR, CUENTA DE DEPOSITO: CUENTA UNICA DEL TESORO</t>
  </si>
  <si>
    <t>00099021001 DEPOSITO DE EFECTIVO, DEPOSITANTE: UNIVERSIDAD MAYOR DE SAN ANDRES, CONCEPTO: COMPROMISO DE DEVOLUCIÓN DE DEUDA, CUENTA DE DEPOSITO: CUENTA UNICA DEL TESORO</t>
  </si>
  <si>
    <t>00293014201 DEP.DE CHEQ.AJENOS,RET.DE CAM.,CONCEPTO: DEVOLUCION DE SALDOS,DEP.: FUNDACION CULTURAL DEL BANCO CENTRAL DE BOLIVIA , PROCEDENCIA: BANCO UNION S.A., CHEQUE: 566, FECHA DE EMISION:03/03/2023</t>
  </si>
  <si>
    <t>00099021001 DEPOSITO DE EFECTIVO, DEPOSITANTE: EUGENIO QUISPE CHOQUE, CONCEPTO: DEVOLUCION DE DEUDA (SENASIR), CUENTA DE DEPOSITO: CUENTA UNICA DEL TESORO</t>
  </si>
  <si>
    <t>00099021001 DEPOSITO DE EFECTIVO, DEPOSITANTE: NINOSKCA ISABEL FERNANDEZ ORELLANA, CONCEPTO: COMPROMISO DE DEVOLUCION DE DEUDA, CUENTA DE DEPOSITO: CUENTA UNICA DEL TESORO</t>
  </si>
  <si>
    <t>00597012001 DEPOSITO DE EFECTIVO, DEPOSITANTE: YLB, CONCEPTO: ADEUDOS CARGO CUENTA COMIBOL TRANSFERIDOS A YLB, CUENTA DE DEPOSITO: CUENTA UNICA DEL TESORO</t>
  </si>
  <si>
    <t>00099021001 DEPOSITO DE EFECTIVO, DEPOSITANTE: NILO MARCELO TORRICO TAPIA C.I. 3399409, CONCEPTO: DEVOLUCIÓN HABERES DEL MES DE DICIEMBRE 2017 - POLICIA BOLIVIANA., CUENTA DE DEPOSITO: CUENTA UNICA DEL TESORO</t>
  </si>
  <si>
    <t>00099021001 DEPOSITO DE EFECTIVO, DEPOSITANTE: CECILIA AURORA URIBE DE CENTELLAS, CONCEPTO: CONVENIO DOBLE PERCEPCIÓN, CUENTA DE DEPOSITO: CUENTA UNICA DEL TESORO</t>
  </si>
  <si>
    <t>00099021001 DEPOSITO DE EFECTIVO, DEPOSITANTE: TEOFILO BAPTISTA RAMIREZ, CONCEPTO: DEVOLUCION DE HABERES 2010 MES DE FEBRERO DE 2023, CUENTA DE DEPOSITO: CUENTA UNICA DEL TESORO</t>
  </si>
  <si>
    <t>00099021001 DEPOSITO DE EFECTIVO, DEPOSITANTE: LOURDES ALIAGA ZAPATA, CONCEPTO: DOBLE PERCEPCIÓN DEL MES DE MARZO DEL 2023, CUENTA DE DEPOSITO: CUENTA UNICA DEL TESORO</t>
  </si>
  <si>
    <t>00597012001 DEPOSITO DE EFECTIVO, DEPOSITANTE: JUANA GUILA HUARINA SALLUCA, CONCEPTO: RESARCIMIENTO DE DAÑOS, CUENTA DE DEPOSITO: CUENTA UNICA DEL TESORO</t>
  </si>
  <si>
    <t>00099021001 DEPOSITO DE EFECTIVO, DEPOSITANTE: GREGORIA ZENOBIA MAYTA CALLISAYA, CONCEPTO: COMPROMISO DE DEVOLUCIÓN DE DEUDA., CUENTA DE DEPOSITO: CUENTA UNICA DEL TESORO</t>
  </si>
  <si>
    <t>00099021001 DEP.DE CHEQ.AJENOS,RET.DE CAM.,CONCEPTO: ABEL LOPEZ ARRUETA,DEP.: BANCO UNION S.A. , PROCEDENCIA: BANCO UNION S.A., CHEQUE: 187992, FECHA DE EMISION:07/03/2023</t>
  </si>
  <si>
    <t>00099021001 DEPOSITO DE EFECTIVO, DEPOSITANTE: SARA PADILLA CALLE, CONCEPTO: DOBLE PERCEPCIÓN POR PERIODOS DE NOVIEMBRE 2022 A ENERO 2023, CUENTA DE DEPOSITO: CUENTA UNICA DEL TESORO</t>
  </si>
  <si>
    <t>00099021001 DEPOSITO DE EFECTIVO, DEPOSITANTE: JAVIER OSCAR ESCOBAR YUPANQUI, CONCEPTO: DEVOLUCION REVERSION DE HABER MENSUAL ENERO 2023, CUENTA DE DEPOSITO: CUENTA UNICA DEL TESORO</t>
  </si>
  <si>
    <t>00099021001 DEPOSITO DE EFECTIVO, DEPOSITANTE: JAVIER OSCAR ESCOBAR YUPANQUI, CONCEPTO: DEVOLUCION REVERSION DE HABER MENSUAL DICIEMBRE 2022, CUENTA DE DEPOSITO: CUENTA UNICA DEL TESORO</t>
  </si>
  <si>
    <t>00288012001 DEPOSITO DE EFECTIVO, DEPOSITANTE: SERVICIO NACIONAL DE RIEGO, CONCEPTO: REVERSION PREVENTIVO 3, CUENTA DE DEPOSITO: CUENTA UNICA DEL TESORO</t>
  </si>
  <si>
    <t>00099021001 DEPOSITO DE EFECTIVO, DEPOSITANTE: RANULFO PRIETO SALINAS, CONCEPTO: DEVOLUCION POR DOBLE PERCEPCION, CUENTA DE DEPOSITO: CUENTA UNICA DEL TESORO</t>
  </si>
  <si>
    <t>00099021001 DEPOSITO DE EFECTIVO, DEPOSITANTE: ELSA ERAZO MOLINA CI 2373916 LP, CONCEPTO: COMPROMISO DE DEVOLUCION DE DEUDA, CUENTA DE DEPOSITO: CUENTA UNICA DEL TESORO</t>
  </si>
  <si>
    <t>00099021001 DEPOSITO DE EFECTIVO, DEPOSITANTE: JAVIER JORGE TABOADA ROJAS, CONCEPTO: DEVOLUCION DE DEUDA POR DOBLE PERCEPCION ENERO - FEBRERO 2023, CUENTA DE DEPOSITO: CUENTA UNICA DEL TESORO</t>
  </si>
  <si>
    <t>00099021001 DEPOSITO DE EFECTIVO, DEPOSITANTE: RAMIRO OSCAR LAFUENTE GUARDIA, CONCEPTO: COMPROMISO DE DEVOLUCION DE DEUDA, CUENTA DE DEPOSITO: CUENTA UNICA DEL TESORO</t>
  </si>
  <si>
    <t>00099021001 DEPOSITO DE EFECTIVO, DEPOSITANTE: OSCAR JULIO ARCE PERALTA, CONCEPTO: DEVOLUCION POR DOBLE PERCEPCION, CUENTA DE DEPOSITO: CUENTA UNICA DEL TESORO</t>
  </si>
  <si>
    <t>00099021001 DEP.DE CHEQ.AJENOS,RET.DE CAM.,CONCEPTO: TRAMITE NRO 8882613 ENERO/2023 DESCUENTO POR CONVENIO DOBLE PERCEPCION INGRESOS ORDINARIOS,DEP.: SERVICIO DE IMPUESTOS NACIONALES , PROCEDENCIA: BANCO UNION S.A., CHEQUE: 7096, FECHA DE EMISION:02/03/2023</t>
  </si>
  <si>
    <t>00099021001 DEPOSITO DE EFECTIVO, DEPOSITANTE: WENCESLAO TORREZ TICONA, CONCEPTO: COMPROMISO DE DEVOLUCION DE DEUDA, CUENTA DE DEPOSITO: CUENTA UNICA DEL TESORO</t>
  </si>
  <si>
    <t>00099021001 DEPOSITO DE EFECTIVO, DEPOSITANTE: YHOVANA RASGUIDO AYCA, CONCEPTO: DEVOLUCION POR PAGO EN EXCESAO DE PAGO DE AGUINALDO DE NAVIDAD - GESTION 2022, CUENTA DE DEPOSITO: CUENTA UNICA DEL TESORO</t>
  </si>
  <si>
    <t>00099021001 DEPOSITO DE EFECTIVO, DEPOSITANTE: JUAN CARLOS TORRES REYES, CONCEPTO: DOBLE PERCEPCION, CUENTA DE DEPOSITO: CUENTA UNICA DEL TESORO</t>
  </si>
  <si>
    <t>00099021001 DEPOSITO DE EFECTIVO, DEPOSITANTE: DEISY DORA HERRERA BUENDIA, CONCEPTO: REVERSION, CUENTA DE DEPOSITO: CUENTA UNICA DEL TESORO</t>
  </si>
  <si>
    <t>00099021001 DEPOSITO DE EFECTIVO, DEPOSITANTE: RAMIRO CERRUTO ESCOBAR, CONCEPTO: DEVOLUCION POR DOBLE PERCEPCION, CUENTA DE DEPOSITO: CUENTA UNICA DEL TESORO</t>
  </si>
  <si>
    <t>00099021001 DEP.DE CHEQ.AJENOS,RET.DE CAM.,CONCEPTO: EDWIN RUBEN ARANDA VALDEZ,DEP.: BANCO UNION S.A. , PROCEDENCIA: BANCO UNION S.A., CHEQUE: 187993, FECHA DE EMISION:09/03/2023</t>
  </si>
  <si>
    <t>00099021001 DEPOSITO DE EFECTIVO, DEPOSITANTE: FREDDY IVAN CONDORI CUNO, CONCEPTO: POR COBRO INDEBIDO (SEGUNDAS NUPCIAS) DE LOLA CUNO CANASA (Q.E.P.D.), CUENTA DE DEPOSITO: CUENTA UNICA DEL TESORO</t>
  </si>
  <si>
    <t>00099021001 DEPOSITO DE EFECTIVO, DEPOSITANTE: GREGORIO CLARES CALLISAYA, CONCEPTO: COMPROMISO DE DEVOLUCION DE DEUDA, CUENTA DE DEPOSITO: CUENTA UNICA DEL TESORO</t>
  </si>
  <si>
    <t>00099021001 DEPOSITO DE EFECTIVO, DEPOSITANTE: SEGUROS PROVIDA S.A., CONCEPTO: DEVOLUCION DE FONDOS NO COBRADOS CONCILIACION NOVIEMBRE 2022, CUENTA DE DEPOSITO: CUENTA UNICA DEL TESORO</t>
  </si>
  <si>
    <t>00099021001 DEPOSITO DE EFECTIVO, DEPOSITANTE: MERY QUIÑONES GABRIEL, CONCEPTO: DEVOLUCION DE COBRO INDEBIDO SENASIR, CUENTA DE DEPOSITO: CUENTA UNICA DEL TESORO</t>
  </si>
  <si>
    <t>00099021001 DEPOSITO DE EFECTIVO, DEPOSITANTE: ESTHER SONIA ZURITA VILLENA, CONCEPTO: DEVOLUCION BONO CANASTA FAMILIAR, CUENTA DE DEPOSITO: CUENTA UNICA DEL TESORO</t>
  </si>
  <si>
    <t>00099021001 DEPOSITO DE EFECTIVO, DEPOSITANTE: ALVARO MARCO ANTONIO CABA OLIVAREZ, CONCEPTO: CITE:MEFP/VTCP/DGOPT/UAIS-CPI/N°030/2016 REGULARIZACION MARZO-ABRIL 2022, CUENTA DE DEPOSITO: CUENTA UNICA DEL TESORO</t>
  </si>
  <si>
    <t>00514012002 DEP.DE CHEQ.AJENOS,RET.DE CAM.,CONCEPTO: TRANS 5% POR VENTA DE SERV, TRANSMISION, DISPOSICION FINAL OCTAVA D.S. 4848,DEP.: ENDE , PROCEDENCIA: BANCO UNION S.A., CHEQUE: 11537, FECHA DE EMISION:03/03/2023</t>
  </si>
  <si>
    <t>00099021001 DEP.DE CHEQ.AJENOS,RET.DE CAM.,CONCEPTO: NEYER RIFARACHE CUELLAR,DEP.: BANCO UNION S.A. , PROCEDENCIA: BANCO UNION S.A., CHEQUE: 187999, FECHA DE EMISION:10/03/2023</t>
  </si>
  <si>
    <t>00099021001 DEPOSITO DE EFECTIVO, DEPOSITANTE: SEVERINO CONDORI VALENCIA, CONCEPTO: DEVOLUCION POR DOBLE PERCEPCION, CUENTA DE DEPOSITO: CUENTA UNICA DEL TESORO</t>
  </si>
  <si>
    <t>00099021001 DEPOSITO DE EFECTIVO, DEPOSITANTE: MARIO MAMANI MENDOZA, CONCEPTO: COMPROMISO DE DEVOLUCION DE DEUDA, CUENTA DE DEPOSITO: CUENTA UNICA DEL TESORO</t>
  </si>
  <si>
    <t>00099021001 DEPOSITO DE EFECTIVO, DEPOSITANTE: MAURICIO FERNANDO BERAMENDI LUNA, CONCEPTO: DEVOLUCION MONTO EXCEDIDO A LA REMUNERACION MAXIMA CORRESPONDIENTE A MES DE NOVIEMBRE DEL AÑO 2022, CUENTA DE DEPOSITO: CUENTA UNICA DEL TESORO</t>
  </si>
  <si>
    <t>00099021001 DEPOSITO DE EFECTIVO, DEPOSITANTE: MAURICIO FERNANDO BERAMENDI LUNA, CONCEPTO: DEVOLUCION MONTO EXCEDIDO ALTO REMUNERACION MAXIMA CORRESPONDIENTE OCTUBRE AÑO 2022, CUENTA DE DEPOSITO: CUENTA UNICA DEL TESORO</t>
  </si>
  <si>
    <t>00099021001 DEPOSITO DE EFECTIVO, DEPOSITANTE: MAURICIO FERNANDO BERAMENDI LUNA, CONCEPTO: DEVOLUCION MONTO EXCEDIDO A LA REMUNERACION MAXIMA CORRESPONDIENTE SEPTIEMBRE DEL AÑO 2022, CUENTA DE DEPOSITO: CUENTA UNICA DEL TESORO</t>
  </si>
  <si>
    <t>00099021001 DEPOSITO DE EFECTIVO, DEPOSITANTE: GEMA ROXANA AZUGA SELAYA, CONCEPTO: DEVOLUCION MONTO EXCEDIDO A LA REMUNERACION MAXIMA CORRESPONDIENTE MES DE SEPTIEMBRE DEL AÑO 2022, CUENTA DE DEPOSITO: CUENTA UNICA DEL TESORO</t>
  </si>
  <si>
    <t>00099021001 DEPOSITO DE EFECTIVO, DEPOSITANTE: GEMA ROXANA AZUGA SELAYA, CONCEPTO: DEVOLUCION MONTO EXCEDIDO A LA REMUNERACION MAXIMA CORRESPONDIENTE AL MES DE NOVIEMBRE DEL AÑO 2022, CUENTA DE DEPOSITO: CUENTA UNICA DEL TESORO</t>
  </si>
  <si>
    <t>00099021001 DEPOSITO DE EFECTIVO, DEPOSITANTE: VIRGINIA EDNA RAMOS CHUQUIMIA, CONCEPTO: POR DEVOLUCION DE MAXIMA REMUNERACION ECONOMICA PERCIBIDA MES SEPTIEMBRE 2022, CUENTA DE DEPOSITO: CUENTA UNICA DEL TESORO</t>
  </si>
  <si>
    <t>00099021001 DEPOSITO DE EFECTIVO, DEPOSITANTE: VIRGINIA EDNA RAMOS CHUQUIMIA, CONCEPTO: POR DEVOLUCION DE MAXIMA REMUNERACION ECONOMICA PERCIBIDA MES NOVIEMBRE 2022, CUENTA DE DEPOSITO: CUENTA UNICA DEL TESORO</t>
  </si>
  <si>
    <t>00099021001 DEPOSITO DE EFECTIVO, DEPOSITANTE: VIRGINIA EDNA RAMOS CHUQUIMIA, CONCEPTO: POR DEVOLUCION DE MAXIMA REMUNERACION ECONOMICA PERCIBIDA MES DICIEMBRE 2022, CUENTA DE DEPOSITO: CUENTA UNICA DEL TESORO</t>
  </si>
  <si>
    <t>00099021001 DEP.DE CHEQ.AJENOS,RET.DE CAM.,CONCEPTO: RUTH ROMERO PRIETO,DEP.: BANCO UNION S.A. , PROCEDENCIA: BANCO UNION S.A., CHEQUE: 188001, FECHA DE EMISION:13/03/2023</t>
  </si>
  <si>
    <t>00099021001 DEP.DE CHEQ.AJENOS,RET.DE CAM.,CONCEPTO: BIKMAR ALVARO TORREZ VILLARROEL,DEP.: BANCO UNION S.A. , PROCEDENCIA: BANCO UNION S.A., CHEQUE: 188002, FECHA DE EMISION:13/03/2023</t>
  </si>
  <si>
    <t>00099021001 DEP.DE CHEQ.AJENOS,RET.DE CAM.,CONCEPTO: DEVOLUCION DE RECURSOS POR ATRASOS DE CONSULTORES DE LINEA(JUN-JUL-AGOST-SEPT-OCT-NOV-DIC),DEP.: MEFP , PROCEDENCIA: BANCO UNION S.A., CHEQUE: 943, FECHA DE EMISION:10/03/2023</t>
  </si>
  <si>
    <t>00099021001 DEP.DE CHEQ.AJENOS,RET.DE CAM.,CONCEPTO: DEVOLUCION DE RECURSOS POR ATRASOS DE CONSULTORES DE LINEA (ENERO2023),DEP.: MEFP , PROCEDENCIA: BANCO UNION S.A., CHEQUE: 945, FECHA DE EMISION:13/03/2023</t>
  </si>
  <si>
    <t>00099021001 DEPOSITO DE EFECTIVO, DEPOSITANTE: GROVER ANTONIO FLORES ARANIBAR, CONCEPTO: CONVENIO DOBLE PERCEPCION SENASIR, CUENTA DE DEPOSITO: CUENTA UNICA DEL TESORO</t>
  </si>
  <si>
    <t>00099021001 DEPOSITO DE EFECTIVO, DEPOSITANTE: SERGIO ARTURO DORIA MEDINA PEREIRA, CONCEPTO: DEVOLUCION INTEGRA DE LA RENTA UNICA PERIODO FEBRERO 2023, CUENTA DE DEPOSITO: CUENTA UNICA DEL TESORO</t>
  </si>
  <si>
    <t>00099021001 DEPOSITO DE EFECTIVO, DEPOSITANTE: ERASMO LISME CASTRO, CONCEPTO: COMPROMISO DE DEVOLUCION DE DEUDA, CUENTA DE DEPOSITO: CUENTA UNICA DEL TESORO</t>
  </si>
  <si>
    <t>00099021001 DEPOSITO DE EFECTIVO, DEPOSITANTE: FERNANDO WILLY ORIHUELA TAPIA, CONCEPTO: COMPROMISO DE DEVOLUCION DE DEUDA POR DOBLE PERCEPCION DIC 22 A FEBRERO 23, CUENTA DE DEPOSITO: CUENTA UNICA DEL TESORO</t>
  </si>
  <si>
    <t>00099021001 DEPOSITO DE EFECTIVO, DEPOSITANTE: JULIA MARIA QUISBERT LOPEZ, CONCEPTO: CONVENIO DOBLE PERCEPCION -SENASIR, CUENTA DE DEPOSITO: CUENTA UNICA DEL TESORO</t>
  </si>
  <si>
    <t>00099021001 DEPOSITO DE EFECTIVO, DEPOSITANTE: JUSTA MENDOZA DE CARVAJAL, CONCEPTO: COBRO INDEVIDO DEVOLUCION RETRACTIVO, CUENTA DE DEPOSITO: CUENTA UNICA DEL TESORO</t>
  </si>
  <si>
    <t>00099021001 DEPOSITO DE EFECTIVO, DEPOSITANTE: JUAN CARLOS TERRAZAS TERRAZAS, CONCEPTO: DEVOLUCION POR DOBLE PERCEPCION SEPTIEMBRE, OCTUBRE, NOVIEMBRE, DICIEMBRE 2022, CUENTA DE DEPOSITO: CUENTA UNICA DEL TESORO</t>
  </si>
  <si>
    <t>00099021001 DEPOSITO DE EFECTIVO, DEPOSITANTE: RA-5 "MY. ARTURO VERGARA", CONCEPTO: REVERSION DE SERVICIOS BASICOS MES DIC/22 DEL RA-5 "MY. VERGARA" P-720, CUENTA DE DEPOSITO: CUENTA UNICA DEL TESORO</t>
  </si>
  <si>
    <t>00099021001 DEPOSITO DE EFECTIVO, DEPOSITANTE: RUFINA RUIZ RAMOS, CONCEPTO: REVERSION DE SUELDO MES FEBRERO 2023 A LA CUENTA 00099021001, CUENTA DE DEPOSITO: CUENTA UNICA DEL TESORO</t>
  </si>
  <si>
    <t>00099021001 DEPOSITO DE EFECTIVO, DEPOSITANTE: CARLOS DENCEL PELAEZ PACHECO, CONCEPTO: REMUNERACION MAXIMA PERMITIDA MES FEBRERO 2023, CUENTA DE DEPOSITO: CUENTA UNICA DEL TESORO</t>
  </si>
  <si>
    <t>00099021001 DEP.DE CHEQ.AJENOS,RET.DE CAM.,CONCEPTO: ERICK DARIO BURGOS SEGOVIA,DEP.: BANCO UNION S.A. , PROCEDENCIA: BANCO UNION S.A., CHEQUE: 188006, FECHA DE EMISION:14/03/2023</t>
  </si>
  <si>
    <t>00099021001 DEP.DE CHEQ.AJENOS,RET.DE CAM.,CONCEPTO: ERICK DARIO BURGOS SEGOVIA,DEP.: BANCO UNION SA , PROCEDENCIA: BANCO UNION S.A., CHEQUE: 188005, FECHA DE EMISION:14/03/2023</t>
  </si>
  <si>
    <t>00099021001 DEP.DE CHEQ.AJENOS,RET.DE CAM.,CONCEPTO: ERICK DARIO BURGOS SEGOVIA,DEP.: BANCO UNION SA , PROCEDENCIA: BANCO UNION S.A., CHEQUE: 188004, FECHA DE EMISION:14/03/2023</t>
  </si>
  <si>
    <t>00389012001 DEP.DE CHEQ.AJENOS,RET.DE CAM.,CONCEPTO: DEPÓSITO DE GARANTIA REGIONAL BENI,DEP.: NAABOL/BNI/GARANTIA , PROCEDENCIA: BANCO UNION S.A., CHEQUE: 220, FECHA DE EMISION:14/03/2023</t>
  </si>
  <si>
    <t>00597012001 DEPOSITO DE EFECTIVO, DEPOSITANTE: MOSCOSO CORONADO ALVARO ALEJANDRO, CONCEPTO: DEVOLUCION ENERO, CUENTA DE DEPOSITO: CUENTA UNICA DEL TESORO</t>
  </si>
  <si>
    <t>00099021001 DEPOSITO DE EFECTIVO, DEPOSITANTE: EDDY WILDER LAURA BALTAZAR, CONCEPTO: DEVOLUCION DE HABERES, CUENTA DE DEPOSITO: CUENTA UNICA DEL TESORO</t>
  </si>
  <si>
    <t>00099021001 DEPOSITO DE EFECTIVO, DEPOSITANTE: DAVID WALTER TARQUI CHUQUIMIA, CONCEPTO: COMPROMISO DE DEVOLUCION DE DEUDA, CUENTA DE DEPOSITO: CUENTA UNICA DEL TESORO</t>
  </si>
  <si>
    <t>00099021001 DEPOSITO DE EFECTIVO, DEPOSITANTE: CARLOS EDUARDO TITO MELGAR, CONCEPTO: REGULARIZACIONES TOPE SALARIAL GESTION SEPTIEMBRE 2022, CUENTA DE DEPOSITO: CUENTA UNICA DEL TESORO</t>
  </si>
  <si>
    <t>00099021001 DEPOSITO DE EFECTIVO, DEPOSITANTE: CARLOS EDUARDO TITO MELGAR, CONCEPTO: REGULARIZACIONES TOPE SALARIAL GESTION OCTUBRE 2022, CUENTA DE DEPOSITO: CUENTA UNICA DEL TESORO</t>
  </si>
  <si>
    <t>00099021001 DEPOSITO DE EFECTIVO, DEPOSITANTE: CARLOS EDUARDO TITO MELGAR, CONCEPTO: REGULARIZACIONES TOPE SALARIAL GESTION NOVIEMBRE 2022, CUENTA DE DEPOSITO: CUENTA UNICA DEL TESORO</t>
  </si>
  <si>
    <t>00099021001 DEPOSITO DE EFECTIVO, DEPOSITANTE: SIGRIDA VERENICE ARIAS EYZAGUIRRE, CONCEPTO: DOBLE PERCEPCION, CUENTA DE DEPOSITO: CUENTA UNICA DEL TESORO</t>
  </si>
  <si>
    <t>00099021001 DEPOSITO DE EFECTIVO, DEPOSITANTE: CARLOS EDUARDO TITO MELGAR, CONCEPTO: REGULARIZACIONES TOPE SALARIAL GESTION DICIEMBRE 2022, CUENTA DE DEPOSITO: CUENTA UNICA DEL TESORO</t>
  </si>
  <si>
    <t>00342012001 DEPOSITO DE EFECTIVO, DEPOSITANTE: OSCAR BASUALDO LLANOS, CONCEPTO: DEVOLUCION DE SUELDOS Y SALARIOS DEL MES DE SEPTIEMBRE GESTION 2022, CUENTA DE DEPOSITO: CUENTA UNICA DEL TESORO</t>
  </si>
  <si>
    <t>00342012001 DEPOSITO DE EFECTIVO, DEPOSITANTE: OSCAR BASUALDO LLANOS, CONCEPTO: DEVOLUCION DE SUELDOS Y SALARIOS DEL MES DE OCTUBRE GESTION 2022, CUENTA DE DEPOSITO: CUENTA UNICA DEL TESORO</t>
  </si>
  <si>
    <t>00086011109 DEPOSITO DE EFECTIVO, DEPOSITANTE: LIZETH HUARANCA ARCE, CONCEPTO: ORDENAMIENTO JURIDICO ADMINISTRATIVO(MMAYA), CUENTA DE DEPOSITO: CUENTA UNICA DEL TESORO</t>
  </si>
  <si>
    <t>00548012001 DEPOSITO DE EFECTIVO, DEPOSITANTE: JHONNY MAMANI MELENDRES, CONCEPTO: DEVOLUCION DE VIÁTICOS, CUENTA DE DEPOSITO: CUENTA UNICA DEL TESORO</t>
  </si>
  <si>
    <t>00099021001 DEPOSITO DE EFECTIVO, DEPOSITANTE: JUAN CARLOS GUZMAN DAZA, CONCEPTO: DEVOLUCION POR DOBLE PERCEPCION FEBRERO 2023, CUENTA DE DEPOSITO: CUENTA UNICA DEL TESORO</t>
  </si>
  <si>
    <t>00099021001 DEPOSITO DE EFECTIVO, DEPOSITANTE: RODOLFO POMA CHUQUIMIA, CONCEPTO: REGULARIZACION POR TOPE FINANCIAL DICIEMBRE 2022, CUENTA DE DEPOSITO: CUENTA UNICA DEL TESORO</t>
  </si>
  <si>
    <t>00099021001 DEPOSITO DE EFECTIVO, DEPOSITANTE: JHONATAN OROSCO QUISPE, CONCEPTO: DEVOLUCION DE HABERES PERIODO-MES JUNIO DE 2022, CUENTA DE DEPOSITO: CUENTA UNICA DEL TESORO</t>
  </si>
  <si>
    <t>00099021001 DEPOSITO DE EFECTIVO, DEPOSITANTE: JHONATAN OROSCO QUISPE, CONCEPTO: DEVOLUCION DE HABERES PERIODO-MES DE JULIO DE 2022, CUENTA DE DEPOSITO: CUENTA UNICA DEL TESORO</t>
  </si>
  <si>
    <t>00099021001 DEPOSITO DE EFECTIVO, DEPOSITANTE: JHONATAN OROSCO QUISPE, CONCEPTO: DEVOLUCION DE HABERES PERIODO-MES DE AGOSTO DE 2022, CUENTA DE DEPOSITO: CUENTA UNICA DEL TESORO</t>
  </si>
  <si>
    <t>00099021001 DEPOSITO DE EFECTIVO, DEPOSITANTE: JHONATAN OROSCO QUISPE, CONCEPTO: DEVOLUCION DE HABERES PERIODO-MES DE SEPTIEMBRE DE 2022, CUENTA DE DEPOSITO: CUENTA UNICA DEL TESORO</t>
  </si>
  <si>
    <t>00099021001 DEP.DE CHEQ.AJENOS,RET.DE CAM.,CONCEPTO: EVELIN MARCELLE DE PARDO GUETTI,DEP.: BANCO UNION S.A. , PROCEDENCIA: BANCO UNION S.A., CHEQUE: 188008, FECHA DE EMISION:15/03/2023</t>
  </si>
  <si>
    <t>00099021001 DEPOSITO DE EFECTIVO, DEPOSITANTE: CIRO GERMAN ALAVIA MARIN, CONCEPTO: DEVOLUCION POR TOPE SALARIAL CORRESPONDIENTE A SEPTIEMBRE 2022, CUENTA DE DEPOSITO: CUENTA UNICA DEL TESORO</t>
  </si>
  <si>
    <t>00099021001 DEPOSITO DE EFECTIVO, DEPOSITANTE: CIRO GERMAN ALAVIA MARIN, CONCEPTO: DEVOLUCION POR TOPE SALARIAL CORRESPONDIENTE OCTUBRE 2022, CUENTA DE DEPOSITO: CUENTA UNICA DEL TESORO</t>
  </si>
  <si>
    <t>00099021001 DEPOSITO DE EFECTIVO, DEPOSITANTE: CIRO GERMAN ALAVIA MARIN, CONCEPTO: DEVOLUCION POR TOPE SALARIAL CORRESPONDIENTE A NOVIEMBRE 2022, CUENTA DE DEPOSITO: CUENTA UNICA DEL TESORO</t>
  </si>
  <si>
    <t>00099021001 DEPOSITO DE EFECTIVO, DEPOSITANTE: CIRO GERMAN ALAVIA MARIN, CONCEPTO: DEVOLUCION POR TOPE SALARIAL CORRESPONDIENTE A DICIEMBRE 2022, CUENTA DE DEPOSITO: CUENTA UNICA DEL TESORO</t>
  </si>
  <si>
    <t>00099021001 DEPOSITO DE EFECTIVO, DEPOSITANTE: SERVICIO DEPARTAMENTAL DE RIEGO LA PAZ, CONCEPTO: CONSUMO DEL AGUA DEL MES DE ENERO DE 2023, CUENTA DE DEPOSITO: CUENTA UNICA DEL TESORO</t>
  </si>
  <si>
    <t>00099021001 DEPOSITO DE EFECTIVO, DEPOSITANTE: SANGA ZABALA FELIX, CONCEPTO: DOBLE PERCEPCION POR LOS PERIODOS DE NOV/2022 A DIC/2022 MAS LAS DUODECIMAS DE AGUINALDO, CUENTA DE DEPOSITO: CUENTA UNICA DEL TESORO</t>
  </si>
  <si>
    <t>00099021001 DEPOSITO DE EFECTIVO, DEPOSITANTE: CLAUDIA VERONICA SILVA CORINI, CONCEPTO: DEVOLUCION REMUNERACION MAXIMA, CUENTA DE DEPOSITO: CUENTA UNICA DEL TESORO</t>
  </si>
  <si>
    <t>00099021001 DEPOSITO DE EFECTIVO, DEPOSITANTE: MARIA TERESA GALLEGOS LEDEZMA CI.2318079LP, CONCEPTO: COMPROMISO DE DEVOLUCION DE DEUDA, CUENTA DE DEPOSITO: CUENTA UNICA DEL TESORO</t>
  </si>
  <si>
    <t>00099021001 DEPOSITO DE EFECTIVO, DEPOSITANTE: CECILIO HUANCA QUISPE, CONCEPTO: COMPROMISO DE DEVOLUCION DE DEUDA, CUENTA DE DEPOSITO: CUENTA UNICA DEL TESORO</t>
  </si>
  <si>
    <t>00601012001 DEPOSITO DE EFECTIVO, DEPOSITANTE: FREDDY H. FERRUFINO VEIZAGA, CONCEPTO: DEVOLUCION POR CONCEPTO DE INTERESES Y MANTENIMIENTO DE VALOR POR PAGO DE IMPUESTO DE DICIEMBRE 2022, CUENTA DE DEPOSITO: CUENTA UNICA DEL TESORO</t>
  </si>
  <si>
    <t>00099021001 DEPOSITO DE EFECTIVO, DEPOSITANTE: JHONATAN OROSCO QUISPE, CONCEPTO: DEVOLUCION DE HABERES PERIODO-MES DE NOVIEMBRE DE 2022, CUENTA DE DEPOSITO: CUENTA UNICA DEL TESORO</t>
  </si>
  <si>
    <t>00099021001 DEPOSITO DE EFECTIVO, DEPOSITANTE: JHONATAN OROSCO QUISPE, CONCEPTO: DEVOLUCION DE HABERES PERIODO-MES DE OCTUBRE DE 2022, CUENTA DE DEPOSITO: CUENTA UNICA DEL TESORO</t>
  </si>
  <si>
    <t>00099021001 DEPOSITO DE EFECTIVO, DEPOSITANTE: JORGE NELSON CHAVEZ MAMANI C.I. 4250466 LP, CONCEPTO: DEPÓSITO DE VIATICOS, CUENTA DE DEPOSITO: CUENTA UNICA DEL TESORO</t>
  </si>
  <si>
    <t>00099021001 DEPOSITO DE EFECTIVO, DEPOSITANTE: JOSE ANTONIO CORO LARA C.I. 9122319 LP, CONCEPTO: DEPÓSITO DE VIATICOS, CUENTA DE DEPOSITO: CUENTA UNICA DEL TESORO</t>
  </si>
  <si>
    <t>00099021001 DEPOSITO DE EFECTIVO, DEPOSITANTE: JAVIER EDGAR YAPU PATON C.I. 6146037 L.P., CONCEPTO: DEPÓSITO DE VIATICOS, CUENTA DE DEPOSITO: CUENTA UNICA DEL TESORO</t>
  </si>
  <si>
    <t>00099021001 DEPOSITO DE EFECTIVO, DEPOSITANTE: ENCARNACION ANCARI BLANCO VDA DE TANGARA, CONCEPTO: DEVOLUCION DE HABERES DEL MES DE AGOSTO DEL 2014 SRA ENCARNACION ANCARI BLANCO CI.2931113, CUENTA DE DEPOSITO: CUENTA UNICA DEL TESORO</t>
  </si>
  <si>
    <t>00099021001 DEPOSITO DE EFECTIVO, DEPOSITANTE: ENCARNACION ANCARI BLANCO VDA DE TANGARA, CONCEPTO: DEVOLUCION DE HABERES DEL MES DE JULIO DEL 2014 SRA ENCARNACION ANCARI BLANCO CI.2931113, CUENTA DE DEPOSITO: CUENTA UNICA DEL TESORO</t>
  </si>
  <si>
    <t>00099021001 DEPOSITO DE EFECTIVO, DEPOSITANTE: NESTOR MARIO MAMANI ACHES, CONCEPTO: COMPROMISO DE DEVOLUCION DE DEUDA, CUENTA DE DEPOSITO: CUENTA UNICA DEL TESORO</t>
  </si>
  <si>
    <t>00099021001 DEPOSITO DE EFECTIVO, DEPOSITANTE: TORREZ ARISMENDI MARITZA CELIA, CONCEPTO: DEVOLUCION POR DOBLE PERCEPCION, CUENTA DE DEPOSITO: CUENTA UNICA DEL TESORO</t>
  </si>
  <si>
    <t>00099021001 DEPOSITO DE EFECTIVO, DEPOSITANTE: GLADYS BEATRIZ PLATA AMARRO, CONCEPTO: EXCESO MAXIMO DE REMUNERACION PERMITIDO DOBLE PERCEPCION, CUENTA DE DEPOSITO: CUENTA UNICA DEL TESORO</t>
  </si>
  <si>
    <t>00099021001 DEP.DE CHEQ.AJENOS,RET.DE CAM.,CONCEPTO: JOSE FLORES FLORES,DEP.: BANCO UNION S.A. , PROCEDENCIA: BANCO UNION S.A., CHEQUE: 191439, FECHA DE EMISION:20/03/2023</t>
  </si>
  <si>
    <t>00291014203 DEP.DE CHEQ.AJENOS,RET.DE CAM.,CONCEPTO: RECURSOS POR DEBITO AUTOMATICO POR INCUMPLIMIENTO DECONVENIO ABC N18/17 GNT-SCT-CIN-GAD-ORU PROYECTO,DEP.: ADMINISTRADORA BOLIVIANA DE CARRETERAS</t>
  </si>
  <si>
    <t>00099021001 DEP.DE CHEQ.AJENOS,RET.DE CAM.,CONCEPTO: JUSTINIANO GRAGEDA TRUJILLO,DEP.: BANCO UNION S.A. , PROCEDENCIA: BANCO UNION S.A., CHEQUE: 191442, FECHA DE EMISION:20/03/2023</t>
  </si>
  <si>
    <t>00035051101 DEPOSITO DE EFECTIVO, DEPOSITANTE: ORIETA ANGELA COPAJA MAYTA, CONCEPTO: REPOSICION DE CREDENCIAL, CUENTA DE DEPOSITO: CUENTA UNICA DEL TESORO</t>
  </si>
  <si>
    <t>00099021001 DEPOSITO DE EFECTIVO, DEPOSITANTE: DIONICIO YAPUCHURA CALLISAYA, CONCEPTO: REVERSION DE BOLETA DE HABER MENSUAL, CUENTA DE DEPOSITO: CUENTA UNICA DEL TESORO</t>
  </si>
  <si>
    <t>00342012001 DEPOSITO DE EFECTIVO, DEPOSITANTE: VLADIMIR ALEJANDRO LARUTA COPA, CONCEPTO: DEVOLUCION DE SUELDO EN EXCESO CORRESPONDENTE AL PERIODO DE NOVIEMBRE 2022, CUENTA DE DEPOSITO: CUENTA UNICA DEL TESORO</t>
  </si>
  <si>
    <t>00066011102 DEP.DE CHEQ.AJENOS,RET.DE CAM.,CONCEPTO: PAGO DE COMISIONES POR SALDOS NO DESEMBOLSADOS-PRESTAMO BID 3534/BL-BO COMISIONES DE FINANCIAMIENTO,DEP.: ENDE , PROCEDENCIA: BANCO UNION S.A., CHEQUE: 11590, FECHA DE EMISION:20/03/2023</t>
  </si>
  <si>
    <t>00423142001 DEPOSITO DE EFECTIVO, DEPOSITANTE: CAJA DE SALUD DE CAMINOS Y RA, CONCEPTO: DEVOLUCION RETROACTIVOS, CUENTA DE DEPOSITO: CUENTA UNICA DEL TESORO</t>
  </si>
  <si>
    <t>00099021001 DEPOSITO DE EFECTIVO, DEPOSITANTE: DAVID MENDOZA PAÑUNI, CONCEPTO: COMPROMISO DE DEVOLUCION DE DEUDA, CUENTA DE DEPOSITO: CUENTA UNICA DEL TESORO</t>
  </si>
  <si>
    <t>00099021001 DEPOSITO DE EFECTIVO, DEPOSITANTE: MARCIA ALODIA DALENCE PARDO, CONCEPTO: REVERSION TOTAL, CUENTA DE DEPOSITO: CUENTA UNICA DEL TESORO</t>
  </si>
  <si>
    <t>00099021001 DEPOSITO DE EFECTIVO, DEPOSITANTE: JHONATAN OROSCO QUISPE, CONCEPTO: DEVOLUCION DE HABERES - AGUINALDO 2022, CUENTA DE DEPOSITO: CUENTA UNICA DEL TESORO</t>
  </si>
  <si>
    <t>00249012001 DEPOSITO DE EFECTIVO, DEPOSITANTE: CALVETTY CAMPUZANO VENTURO, CONCEPTO: DEVOLUCION DE FONDO REFRIGERIO DIC-2022, CUENTA DE DEPOSITO: CUENTA UNICA DEL TESORO</t>
  </si>
  <si>
    <t>00249012001 DEPOSITO DE EFECTIVO, DEPOSITANTE: CHACON ZAMBRANA JOSE SAMUEL, CONCEPTO: DEVOLUCION DE FONDO REFRIGERIO DIC-2022, CUENTA DE DEPOSITO: CUENTA UNICA DEL TESORO</t>
  </si>
  <si>
    <t>00249012001 DEPOSITO DE EFECTIVO, DEPOSITANTE: CONDORI KEA GIMENA, CONCEPTO: DEVOLUCION DE FONDO REFRIGERIO DIC-2022, CUENTA DE DEPOSITO: CUENTA UNICA DEL TESORO</t>
  </si>
  <si>
    <t>00249012001 DEPOSITO DE EFECTIVO, DEPOSITANTE: GARCIA VARGAS ARIEL FERNANDO, CONCEPTO: DEVOLUCION DE FONDO REFRIGERIO DIC-2022, CUENTA DE DEPOSITO: CUENTA UNICA DEL TESORO</t>
  </si>
  <si>
    <t>00249012001 DEPOSITO DE EFECTIVO, DEPOSITANTE: NACHO YUJRA BONIFACIO GUIDO, CONCEPTO: DEVOLUCION DE FONDO REFRIGERIO DIC-2022, CUENTA DE DEPOSITO: CUENTA UNICA DEL TESORO</t>
  </si>
  <si>
    <t>00249012001 DEPOSITO DE EFECTIVO, DEPOSITANTE: TORREJON AYLLON GEOVANA, CONCEPTO: DEVOLUCION DE FONDO REFRIGERIO DIC-2022, CUENTA DE DEPOSITO: CUENTA UNICA DEL TESORO</t>
  </si>
  <si>
    <t>00249012001 DEPOSITO DE EFECTIVO, DEPOSITANTE: WILLIAM ALEX CHIPANA QUISPE, CONCEPTO: DEVOLUCION DE FONDO REFRIGERIO DIC-2022, CUENTA DE DEPOSITO: CUENTA UNICA DEL TESORO</t>
  </si>
  <si>
    <t>00249012001 DEPOSITO DE EFECTIVO, DEPOSITANTE: GARCIA VARGAS ARIEL FERNANDO, CONCEPTO: DEVOLUCION DE FONDOS PASAJE DIC-2022, CUENTA DE DEPOSITO: CUENTA UNICA DEL TESORO</t>
  </si>
  <si>
    <t>00249012001 DEPOSITO DE EFECTIVO, DEPOSITANTE: FABIAN LLANCO CARLOS EVER, CONCEPTO: DEVOLUCION DE FONDO REFRIGERIO DIC-2022, CUENTA DE DEPOSITO: CUENTA UNICA DEL TESORO</t>
  </si>
  <si>
    <t>00249012001 DEPOSITO DE EFECTIVO, DEPOSITANTE: GUTIERREZ LIMACHI GUIDO, CONCEPTO: DEVOLUCION DE FONDO REFRIGERIO DIC-2022, CUENTA DE DEPOSITO: CUENTA UNICA DEL TESORO</t>
  </si>
  <si>
    <t>00249012001 DEPOSITO DE EFECTIVO, DEPOSITANTE: CHACON ZAMBRANA JOSE SAMUEL, CONCEPTO: DEVOLUCION DE FONDOS PASAJE DIC-2022, CUENTA DE DEPOSITO: CUENTA UNICA DEL TESORO</t>
  </si>
  <si>
    <t>00249012001 DEPOSITO DE EFECTIVO, DEPOSITANTE: CONDORI KEA GIMENA, CONCEPTO: DEVOLUCION DE FONDOS PASAJE DIC-2022, CUENTA DE DEPOSITO: CUENTA UNICA DEL TESORO</t>
  </si>
  <si>
    <t>00249012001 DEPOSITO DE EFECTIVO, DEPOSITANTE: NACHO YUJRA BONIFACIO GUIDO, CONCEPTO: DEVOLUCION DE FONDOS PASAJE DIC-2022, CUENTA DE DEPOSITO: CUENTA UNICA DEL TESORO</t>
  </si>
  <si>
    <t>00249012001 DEPOSITO DE EFECTIVO, DEPOSITANTE: WILLIAM ALEX CHIPANA QUISPE, CONCEPTO: DEVOLUCION DE FONDOS PASAJE DIC-2022, CUENTA DE DEPOSITO: CUENTA UNICA DEL TESORO</t>
  </si>
  <si>
    <t>00249012001 DEPOSITO DE EFECTIVO, DEPOSITANTE: FABIAN LLANCO CARLOS EVER, CONCEPTO: DEVOLUCION DE FONDOS PASAJE DIC-2022, CUENTA DE DEPOSITO: CUENTA UNICA DEL TESORO</t>
  </si>
  <si>
    <t>00249012001 DEPOSITO DE EFECTIVO, DEPOSITANTE: GUTIERREZ LIMACHI GUIDO GASTON, CONCEPTO: DEVOLUCION DE FONDOS PASAJE DIC-2022, CUENTA DE DEPOSITO: CUENTA UNICA DEL TESORO</t>
  </si>
  <si>
    <t>00099021001 DEPOSITO DE EFECTIVO, DEPOSITANTE: JUAN BAUTISTA MENA GUARACHI, CONCEPTO: COMPROMISO DE DEVOLUCION DE DEUDA, CUENTA DE DEPOSITO: CUENTA UNICA DEL TESORO</t>
  </si>
  <si>
    <t>00099021001 DEPOSITO DE EFECTIVO, DEPOSITANTE: ADELA FLORES CRUZ, CONCEPTO: DEVOLUCION POR DOBLE PERCEPCION DE DIC/22 A FEB/23 MAS LAS DUODECIMAS DE AGUINALDO, CUENTA DE DEPOSITO: CUENTA UNICA DEL TESORO</t>
  </si>
  <si>
    <t>00099021001 DEPOSITO DE EFECTIVO, DEPOSITANTE: MODESTO CALLE CUMARA, CONCEPTO: DEVOLUCION POR DOBLE PERCEPCION DE DICIEMBRE 2022 MAS DUODECIMAS DE AGUINALDO, CUENTA DE DEPOSITO: CUENTA UNICA DEL TESORO</t>
  </si>
  <si>
    <t>00099021001 DEPOSITO DE EFECTIVO, DEPOSITANTE: JOSEFINA ELISA OJEDA PEÑALOZA, CONCEPTO: DEVOLUCION POR DOBLE PERCEPCION, CUENTA DE DEPOSITO: CUENTA UNICA DEL TESORO</t>
  </si>
  <si>
    <t>00099021001 DEPOSITO DE EFECTIVO, DEPOSITANTE: RUBENLUCIO PEREZ ANTEZANA, CONCEPTO: DEVOLUCION AL SENASIR, CUENTA DE DEPOSITO: CUENTA UNICA DEL TESORO</t>
  </si>
  <si>
    <t>00099021001 DEP.DE CHEQ.AJENOS,RET.DE CAM.,CONCEPTO: DEPÓSITO POR REVERSION DEL PREVENTIVO N°202,DEP.: SELA ORURO , PROCEDENCIA: BANCO UNION S.A., CHEQUE: 18431, FECHA DE EMISION:02/03/2023</t>
  </si>
  <si>
    <t>00099021001 DEP.DE CHEQ.AJENOS,RET.DE CAM.,CONCEPTO: PATRICIA DUBEYSA PEÑARANDA QUIROGA,DEP.: BANCO UNION S.A. , PROCEDENCIA: BANCO UNION S.A., CHEQUE: 191445, FECHA DE EMISION:23/03/2023</t>
  </si>
  <si>
    <t>00099021001 DEPOSITO DE EFECTIVO, DEPOSITANTE: URMIA CECILIA INQUILLO CORTEZ, CONCEPTO: DEVOLUCION PAGO EN DEMASIA DOS DIAS DE HABER MES FEBRERO 2023, CUENTA DE DEPOSITO: CUENTA UNICA DEL TESORO</t>
  </si>
  <si>
    <t>00099021001 DEPOSITO DE EFECTIVO, DEPOSITANTE: JORGE ROGELIO SANTANDER ESTRADA, CONCEPTO: REGULARIZACION DE TOPE SALARIAL SEPTIEMBRE 2022, CUENTA DE DEPOSITO: CUENTA UNICA DEL TESORO</t>
  </si>
  <si>
    <t>00099021001 DEPOSITO DE EFECTIVO, DEPOSITANTE: JORGE ROGELIO SANTANDER ESTRADA, CONCEPTO: REGULARIZACION DE TOPE SALARIAL OCTUBRE 2022, CUENTA DE DEPOSITO: CUENTA UNICA DEL TESORO</t>
  </si>
  <si>
    <t>00099021001 DEPOSITO DE EFECTIVO, DEPOSITANTE: JORGE ROGELIO SANTANDER ESTRADA, CONCEPTO: REGULARIZACION DE TOPE SALARIAL NOVIEMBRE 2022, CUENTA DE DEPOSITO: CUENTA UNICA DEL TESORO</t>
  </si>
  <si>
    <t>00099021001 DEPOSITO DE EFECTIVO, DEPOSITANTE: JORGE ROGELIO SANTANDER ESTRADA, CONCEPTO: REGULARIZACION DE TOPE SALARIAL DICIEMBRE 2022, CUENTA DE DEPOSITO: CUENTA UNICA DEL TESORO</t>
  </si>
  <si>
    <t>00099021001 DEPOSITO DE EFECTIVO, DEPOSITANTE: MARIO CACHUTA QUISPE, CONCEPTO: DEVOLUCION DE DEUDA POR DOBLE PERCEPCION POR LOS PERIODOS ENERO Y FEBRERO, CUENTA DE DEPOSITO: CUENTA UNICA DEL TESORO</t>
  </si>
  <si>
    <t>00099021001 DEPOSITO DE EFECTIVO, DEPOSITANTE: ALVARO MARCO ANTONIO CABA OLIVAREZ, CONCEPTO: CITE:MEFP/VTCP/DGOPT/UAIS-CPI/N°030/2016 REGULARIZACION: JULIO-AGOSTO 2022, CUENTA DE DEPOSITO: CUENTA UNICA DEL TESORO</t>
  </si>
  <si>
    <t>00099021001 DEPOSITO DE EFECTIVO, DEPOSITANTE: ALVARO MARCO ANTONIO CABA OLIVAREZ, CONCEPTO: CITE:MEFP/VTCP/DGOPT/UAIS-CPI/N°030/2016 REGULARIZACION: MAYO-JUNIO 2022, CUENTA DE DEPOSITO: CUENTA UNICA DEL TESORO</t>
  </si>
  <si>
    <t>00099021001 DEP.DE CHEQ.AJENOS,RET.DE CAM.,CONCEPTO: PAGO POR DESCUENTO RECURSOS PUBLICOS,DEP.: CAJA NACIONAL DE SALUD , PROCEDENCIA: BANCO UNION S.A., CHEQUE: 66838, FECHA DE EMISION:23/03/2023</t>
  </si>
  <si>
    <t>00099021001 DEP.DE CHEQ.AJENOS,RET.DE CAM.,CONCEPTO: JUAN JOSE TORDAOYA AREVALO,DEP.: BANCO UNION S.A. , PROCEDENCIA: BANCO UNION S.A., CHEQUE: 191447, FECHA DE EMISION:24/03/2023</t>
  </si>
  <si>
    <t>00099021001 DEP.DE CHEQ.AJENOS,RET.DE CAM.,CONCEPTO: JOSE LUIS RIOS MOREIRA,DEP.: BANCO UNION S.A. , PROCEDENCIA: BANCO UNION S.A., CHEQUE: 191448, FECHA DE EMISION:24/03/2023</t>
  </si>
  <si>
    <t>00423012001 DEPOSITO DE EFECTIVO, DEPOSITANTE: SERGIO FABIAN SILES RIVERO CI 6961230, CONCEPTO: DEVOLUCION FONDOS DE AVANCE, CUENTA DE DEPOSITO: CUENTA UNICA DEL TESORO</t>
  </si>
  <si>
    <t>00099021001 DEPOSITO DE EFECTIVO, DEPOSITANTE: FREDY MOISES FLORES MAMANI, CONCEPTO: COBRO INDEVIDO DEL PRA, CUENTA DE DEPOSITO: CUENTA UNICA DEL TESORO</t>
  </si>
  <si>
    <t>00046171101 DEPOSITO DE EFECTIVO, DEPOSITANTE: SODIPHAR CORPORATION S.R.L., CONCEPTO: SANCION POR INCUMPLIMIENTO A LA NORMA, SEGUN RES. ADM. N°S/063 DE FECHA 25 DE JULIO DE 2022, CUENTA DE DEPOSITO: CUENTA UNICA DEL TESORO</t>
  </si>
  <si>
    <t>00099021001 DEPOSITO DE EFECTIVO, DEPOSITANTE: MONICA SEA ARAMAYO, CONCEPTO: DEVOLUCION RENUMERACION MAXIMA, CUENTA DE DEPOSITO: CUENTA UNICA DEL TESORO</t>
  </si>
  <si>
    <t>00099021001 DEPOSITO DE EFECTIVO, DEPOSITANTE: MARIA ROSA GONZALES RAMOS, CONCEPTO: DEVOLUCION DE FONDOS NO EJECUTADOS C 31 - 137, CUENTA DE DEPOSITO: CUENTA UNICA DEL TESORO</t>
  </si>
  <si>
    <t>00035031101 DEP.DE CHEQ.AJENOS,RET.DE CAM.,CONCEPTO: RECURSOS NO COBRADOS DE LA GESTION 2022,DEP.: MEFP-UCPP , PROCEDENCIA: BANCO UNION S.A., CHEQUE: 304, FECHA DE EMISION:24/03/2023</t>
  </si>
  <si>
    <t>00099021001 DEP.DE CHEQ.AJENOS,RET.DE CAM.,CONCEPTO: EDGAR MANCILLA GUTIERREZ,DEP.: BANCO UNION S.A. , PROCEDENCIA: BANCO UNION S.A., CHEQUE: 191455, FECHA DE EMISION:27/03/2023</t>
  </si>
  <si>
    <t>00099021001 DEP.DE CHEQ.AJENOS,RET.DE CAM.,CONCEPTO: ROSMERY CHOQUE MAMANI,DEP.: BANCO UNION S.A. , PROCEDENCIA: BANCO UNION S.A., CHEQUE: 191454, FECHA DE EMISION:27/03/2023</t>
  </si>
  <si>
    <t>00099021001 DEP.DE CHEQ.AJENOS,RET.DE CAM.,CONCEPTO: MARISOL ENCINAS MONTAÑO,DEP.: BANCO UNION S.S.A , PROCEDENCIA: BANCO UNION S.A., CHEQUE: 191453, FECHA DE EMISION:27/03/2023</t>
  </si>
  <si>
    <t>00099021001 DEP.DE CHEQ.AJENOS,RET.DE CAM.,CONCEPTO: ALEXANDER IVN PINTO MAMANI,DEP.: BANCO UNION S.A. , PROCEDENCIA: BANCO UNION S.A., CHEQUE: 191452, FECHA DE EMISION:27/03/2023</t>
  </si>
  <si>
    <t>00099021001 DEPOSITO DE EFECTIVO, DEPOSITANTE: MINISTERIO DE DESARROLLO RURAL Y TIERRAS, CONCEPTO: PAGO SERVICIO DE AGUA POTABLE EPSAS UC -CNAPE CORRESPONDIENTE AL MES DE ENERO 2023, CUENTA DE DEPOSITO: CUENTA UNICA DEL TESORO</t>
  </si>
  <si>
    <t>00099021001 DEPOSITO DE EFECTIVO, DEPOSITANTE: ALVARO MARCO ANTONIO CABA OLIVAREZ, CONCEPTO: CITE: MEFP/VTCP/DGOPT/UAIS-CPI/N°030/2016 REGULARIZACION SEPTIEMBRE-OCTUBRE 2022, CUENTA DE DEPOSITO: CUENTA UNICA DEL TESORO</t>
  </si>
  <si>
    <t>00099021001 DEP.DE CHEQ.AJENOS,RET.DE CAM.,CONCEPTO: BAJA DE CUENTA POR COBRAR HENRY MARTINEZ,DEP.: DEFENSORIA DEL PUEBLO , PROCEDENCIA: BANCO UNION S.A., CHEQUE: 2651, FECHA DE EMISION:23/03/2023</t>
  </si>
  <si>
    <t>00099021001 DEP.DE CHEQ.AJENOS,RET.DE CAM.,CONCEPTO: CARLA ESCALERA PINTO,DEP.: BANCO UNION S.A. , PROCEDENCIA: BANCO UNION S.A., CHEQUE: 191457, FECHA DE EMISION:28/03/2023</t>
  </si>
  <si>
    <t>00099021001 DEPOSITO DE EFECTIVO, DEPOSITANTE: LOURDES TATIANA QUIROZ QUENTA, CONCEPTO: FACTURA NAABOL NO PRESENTADA PARA SU DECLARACION EN EL LIBRO DE COMPRAS IVA, CUENTA DE DEPOSITO: CUENTA UNICA DEL TESORO</t>
  </si>
  <si>
    <t>00099021001 DEPOSITO DE EFECTIVO, DEPOSITANTE: MARIO CHURATA QUISPE, CONCEPTO: COMPROMISO DE DEVOLUCION DE DEUDA, CUENTA DE DEPOSITO: CUENTA UNICA DEL TESORO</t>
  </si>
  <si>
    <t>00099021001 DEPOSITO DE EFECTIVO, DEPOSITANTE: NOEL ROSSEL ATOYAY, CONCEPTO: DEVOLUCION POR DOBLE PAGO DE VIATICOS, CUENTA DE DEPOSITO: CUENTA UNICA DEL TESORO</t>
  </si>
  <si>
    <t>00099021001 DEPOSITO DE EFECTIVO, DEPOSITANTE: IVER LUNA SANCHEZ, CONCEPTO: DEVOLUCION DE PASAJES AEREOS SEGUN PREVENTIVO NRO 935, CUENTA DE DEPOSITO: CUENTA UNICA DEL TESORO</t>
  </si>
  <si>
    <t>00099021001 DEP.DE CHEQ.AJENOS,RET.DE CAM.,CONCEPTO: ABEL ANDIA ZURITA,DEP.: BANCO UNION S.A. , PROCEDENCIA: BANCO UNION S.A., CHEQUE: 191458, FECHA DE EMISION:29/03/2023</t>
  </si>
  <si>
    <t>00593012001 DEPOSITO DE EFECTIVO, DEPOSITANTE: GRACIELA QUENTA POMA, CONCEPTO: |DEVOLUCION DE IMPUESTOS PAGADOS EN EXESO, CUENTA DE DEPOSITO: CUENTA UNICA DEL TESORO</t>
  </si>
  <si>
    <t>00099021001 DEPOSITO DE EFECTIVO, DEPOSITANTE: JHOSELYN SARAVIA ALI, CONCEPTO: REVERSION DE BOLETA HABER MENSUAL DE ENERO 2023, CUENTA DE DEPOSITO: CUENTA UNICA DEL TESORO</t>
  </si>
  <si>
    <t>00099021001 DEPOSITO DE EFECTIVO, DEPOSITANTE: JHOSELYN SARAVIA ALI, CONCEPTO: REVERSION DE BOLETA HABER MENSUAL DE FEBRERO 2023, CUENTA DE DEPOSITO: CUENTA UNICA DEL TESORO</t>
  </si>
  <si>
    <t>00344018001 DEPOSITO DE EFECTIVO, DEPOSITANTE: CARLOS ALBERTO REZA AZURDUY, CONCEPTO: DEVOLUCION DE SALDOS NO UTILIZADOS AL C31 390, CUENTA DE DEPOSITO: CUENTA UNICA DEL TESORO</t>
  </si>
  <si>
    <t>00099021001 DEPOSITO DE EFECTIVO, DEPOSITANTE: FIDEL VICTOR CHAVEZ FORONDA, CONCEPTO: DEVOLUCION DE HABERES, CUENTA DE DEPOSITO: CUENTA UNICA DEL TESORO</t>
  </si>
  <si>
    <t>00099021001 DEPOSITO DE EFECTIVO, DEPOSITANTE: MAURICIO CLEVER FLORES MORALES, CONCEPTO: POR DEVOLUCIONDE MAXIMA REMUNERACION ECONOMICA PERCIBIDA EN INSTITUCION PUBLICA MES NOVIEMBRE 2022, CUENTA DE DEPOSITO: CUENTA UNICA DEL TESORO</t>
  </si>
  <si>
    <t>00244012001 DEP.DE CHEQ.AJENOS,RET.DE CAM.,CONCEPTO: DEVOL DEL MONTO POR LA OBT DE UNA GARANTIA DE CUMPLIMIENTO DE CONTRATO DEL PROY CUENCA JUNTAS CORANI,DEP.: SERVICIO NACIONAL DE AEROFOTOGRAMETRIA</t>
  </si>
  <si>
    <t>00099021001 DEP.DE CHEQ.AJENOS,RET.DE CAM.,CONCEPTO: DEVOLUCION COTIZACION EXCESO,DEP.: FUTURO DE BOLIVIA S.A. AFP , PROCEDENCIA: BANCO DE CREDITO DE BOLIVIA S.A., CHEQUE: 69257, FECHA DE EMISION:29/03/2023</t>
  </si>
  <si>
    <t>00099021001 DEP.DE CHEQ.AJENOS,RET.DE CAM.,CONCEPTO: DEVOLUCION DE COTIZACION EXCESO,DEP.: FUTURO DE BOLIVIA S.A. AFP , PROCEDENCIA: BANCO DE CREDITO DE BOLIVIA S.A., CHEQUE: 69258, FECHA DE EMISION:29/03/2023</t>
  </si>
  <si>
    <t>00099021001 DEPOSITO DE EFECTIVO, DEPOSITANTE: CAMARA DE SENADORES, CONCEPTO: DEVOLUCION DE FONDOS EN AVANCE ENTREGADOS MEDIANTE C-31 N° 573, CUENTA DE DEPOSITO: CUENTA UNICA DEL TESORO</t>
  </si>
  <si>
    <t>00099021001 DEPOSITO DE EFECTIVO, DEPOSITANTE: SIMON VENTURA CONDORI, CONCEPTO: DEVOLUCION DE SALARIOS, CUENTA DE DEPOSITO: CUENTA UNICA DEL TESORO</t>
  </si>
  <si>
    <t>00041011103 DEP.DE CHEQ.AJENOS,RET.DE CAM.,CONCEPTO: TRANSFERENCIA DE RECURSOS POR LA EMISION DE AUTORIZACIONES PREVIAS DE IMPORTACION MES FEBRERO 2023,DEP.: MDPYEP , PROCEDENCIA: BANCO UNION S.A., CHEQUE: 1243, FECHA DE EMISION:28/03/2023</t>
  </si>
  <si>
    <t>00041011104 DEP.DE CHEQ.AJENOS,RET.DE CAM.,CONCEPTO: TRANSFERENCIA DE RECURSOS POR LA EMISION DE CERTIFICACION SELLO HECHO EN BOLIVIA FEBRERO 2023,DEP.: MDPYEP , PROCEDENCIA: BANCO UNION S.A., CHEQUE: 1244, FECHA DE EMISION:28/03/2023</t>
  </si>
  <si>
    <t>00099021001 DEP.DE CHEQ.AJENOS,RET.DE CAM.,CONCEPTO: DEVOLUCION DE VIATICOS POR LA NO PRESENTACION DE DESCARGOSDEV : 1253,DEP.: VELASQUEZ GUTIERREZ ZULMA , PROCEDENCIA: BANCO UNION S.A., CHEQUE: 3397, FECHA DE EMISION:29/03/2023</t>
  </si>
  <si>
    <t>00099021001 DEP.DE CHEQ.AJENOS,RET.DE CAM.,CONCEPTO: JESSICA JENNY CATARI CHOQUE,DEP.: BANCO UNION S.A. , PROCEDENCIA: BANCO UNION S.A., CHEQUE: 191460, FECHA DE EMISION:31/03/2023</t>
  </si>
  <si>
    <t>00099021001 DEP.DE CHEQ.AJENOS,RET.DE CAM.,CONCEPTO: DEVOLUCION DE VIATICOS POR LA NO PRESENTACION DE DESCARGOS DEV : 1348,DEP.: MONDAQUE MERCADO OLIVIA ELISAMAR , PROCEDENCIA: BANCO UNION S.A., CHEQUE: 3398, FECHA DE EMISION:29/03/2023</t>
  </si>
  <si>
    <t>00099021001 DEP.DE CHEQ.AJENOS,RET.DE CAM.,CONCEPTO: DEVOLUCION DE VIATICOS POR LA NO PRESENTACION DE DESCARGOS DEV 1385,DEP.: ROSSO AYLLON JULIO DANIEL , PROCEDENCIA: BANCO UNION S.A., CHEQUE: 3399, FECHA DE EMISION:29/03/2023</t>
  </si>
  <si>
    <t>00099021001 DEP.DE CHEQ.AJENOS,RET.DE CAM.,CONCEPTO: DEVOLUCION DE VIATICOS POR LA NO PRESENTACION DE DESCARGOS DEV 467,DEP.: CHOQUE VILLARPANDO RODRIGO FERNANDO , PROCEDENCIA: BANCO UNION S.A., CHEQUE: 3400, FECHA DE EMISION:29/03/2023</t>
  </si>
  <si>
    <t>00099021001 DEP.DE CHEQ.AJENOS,RET.DE CAM.,CONCEPTO: DEVOLUCION DE VIATICOS POR LA NO PRESENTACION DE DESCARGOS DEV 1284,DEP.: GOMEZ CALLA YOVANA , PROCEDENCIA: BANCO UNION S.A., CHEQUE: 3401, FECHA DE EMISION:29/03/2023</t>
  </si>
  <si>
    <t>00099021001 DEP.DE CHEQ.AJENOS,RET.DE CAM.,CONCEPTO: DEVOLUCION DE VIATICOS POR LA NO PRESENTACION DE DESCARGOS DEV 1228,DEP.: COCA MERCADO JOSE LUIS , PROCEDENCIA: BANCO UNION S.A., CHEQUE: 3402, FECHA DE EMISION:29/03/2023</t>
  </si>
  <si>
    <t>00099021001 DEP.DE CHEQ.AJENOS,RET.DE CAM.,CONCEPTO: DEVOLUCION DE VIATICOS POR LA NO PRESENTACION DE DESCARGOS DEV 1178,DEP.: COCA MERCADO JOSE LUIS , PROCEDENCIA: BANCO UNION S.A., CHEQUE: 3403, FECHA DE EMISION:29/03/2023</t>
  </si>
  <si>
    <t>00099021001 DEP.DE CHEQ.AJENOS,RET.DE CAM.,CONCEPTO: DEVOLUCION DE VIATICOS POR LA NO PRESENTACION DE DESCARGOS DEV 1218,DEP.: COCA MERCADO JOSE LUIS , PROCEDENCIA: BANCO UNION S.A., CHEQUE: 3404, FECHA DE EMISION:29/03/2023</t>
  </si>
  <si>
    <t>00099021001 DEP.DE CHEQ.AJENOS,RET.DE CAM.,CONCEPTO: DEVOLUCION DE VIATICOS POR LA NO PRESENTACION DE DESCARGOS DEV 1018,DEP.: TORRICO GUEVARA GUERY , PROCEDENCIA: BANCO UNION S.A., CHEQUE: 3405, FECHA DE EMISION:29/03/2023</t>
  </si>
  <si>
    <t>00099021001 DEP.DE CHEQ.AJENOS,RET.DE CAM.,CONCEPTO: DEVOLUCION DE VIATICOS POR LA NO PRESENTACION DE DESCARGOS DEV 1219,DEP.: TORRICO GUEVARA GUERY , PROCEDENCIA: BANCO UNION S.A., CHEQUE: 3406, FECHA DE EMISION:29/03/2023</t>
  </si>
  <si>
    <t>00099021001 DEP.DE CHEQ.AJENOS,RET.DE CAM.,CONCEPTO: DEVOLUCION DE VIATICOS POR LA NO PRESENTACION DE DESCARGOS DEV 1221,DEP.: CHOQUE TAPIA FREDDY ROLANDO , PROCEDENCIA: BANCO UNION S.A., CHEQUE: 3407, FECHA DE EMISION:29/03/2023</t>
  </si>
  <si>
    <t>00099021001 DEP.DE CHEQ.AJENOS,RET.DE CAM.,CONCEPTO: DEVOLUCION DE VIATICOS POR LA NO PRESENTACION DE DESCARGOS DEV 1314,DEP.: QUENA CHOQUE JORGE , PROCEDENCIA: BANCO UNION S.A., CHEQUE: 3410, FECHA DE EMISION:29/03/2023</t>
  </si>
  <si>
    <t>00099021001 DEP.DE CHEQ.AJENOS,RET.DE CAM.,CONCEPTO: DEVOLUCION DE VIATICOS POR LA NO PRESENTACION DE DESCARGOS DEV 1265,DEP.: DELGADO GLORIA ELENA , PROCEDENCIA: BANCO UNION S.A., CHEQUE: 3414, FECHA DE EMISION:29/03/2023</t>
  </si>
  <si>
    <t>00099021001 DEP.DE CHEQ.AJENOS,RET.DE CAM.,CONCEPTO: DEVOLUCION DE VIATICOS POR LA NO PRESENTACION DE DESCARGOS DEV 1215,DEP.: ARUQUIPA CHIPANA IRINEO , PROCEDENCIA: BANCO UNION S.A., CHEQUE: 3411, FECHA DE EMISION:29/03/2023</t>
  </si>
  <si>
    <t>00099021001 DEP.DE CHEQ.AJENOS,RET.DE CAM.,CONCEPTO: DEVOLUCION DE VIATICOS POR LA NO PRESENTACION DE DESCARGOS DEV 1188,DEP.: ARUQUIPA CHIPANA IRINEO , PROCEDENCIA: BANCO UNION S.A., CHEQUE: 3412, FECHA DE EMISION:29/03/2023</t>
  </si>
  <si>
    <t>00099021001 DEP.DE CHEQ.AJENOS,RET.DE CAM.,CONCEPTO: DEVOLUCION DE VIATICOS POR LA NO PRESENTACION DE DESCARGOS DEV 1275,DEP.: QUISPE CHOQUE EMMA , PROCEDENCIA: BANCO UNION S.A., CHEQUE: 3413, FECHA DE EMISION:29/03/2023</t>
  </si>
  <si>
    <t>00099021001 DEP.DE CHEQ.AJENOS,RET.DE CAM.,CONCEPTO: DEVOLUCION DE VIATICOS POR LA NO PRESENTACION DE DESCARGOS DEV 1343,DEP.: MOSTASEDO ROJAS YESSICA , PROCEDENCIA: BANCO UNION S.A., CHEQUE: 3415, FECHA DE EMISION:29/03/2023</t>
  </si>
  <si>
    <t>NUMERO DE LIBRETA CUT: 00513014201 OPERACIÓN E18 TRANSFERENCIA DEL SISTEMA FINANCIERO POR CUENTA DE TERCEROS A LA CUT TRANSFERENCIA DEL 1% DEL VALOR DE INVERSION POR ACTIVIDADES EN AREAS PROTEGIDAS DE ACUERDO A DS 2366 DESTINADAS A LA GESTION AMBIENTAL SOLICITUD YPFB CHACO SA</t>
  </si>
  <si>
    <t>TRANSFERENCIA DE FONDOS AL EXTERIOR A SOLICITUD DE BOLIVIANA DE AVIACION SEGUN SOLICITUD 17772 REF: INVOICES I221739 I221742 I231022 I231026 I221740 I231020 I231023 I221741 I231021 I231024 I221736 I231002 I231006 I221737 I231004 I231008 I221743 I231005 I231028 PAGO POR LA COMPRA D LIB. 00578012002 BOA-BOLIVIANA DE AVIACION-INGRESOS</t>
  </si>
  <si>
    <t>VENTA DE DIVISAS S/G NOTA SEDEM/GG/EB N°0024/2023,11/01/2023 Y AUT.VTA.DIV.EFECT.P/MEFP DE 02/03/2023.REF.:EMISION CARTA DE CREDITO I-2023-14,COMISION EMISION L/C 0,15% S/USD1.503.885,40.-POR 151 DIAS,REEMB.GSTS.COMUNICACION BS220.-Y EMISION COM LIB. 00132032001 ECEBOL - GESTION OPERATIVA REF: COMISIONES EMISION I-2023-14</t>
  </si>
  <si>
    <t>'TRANSFERENCIA'||RECIBIDA DEL EXTERIOR SEGÚN MENSAJE SWIFT Nº 3521 (REM.EXT.) DE FECHA 02-03-2023 POR PRIMER DESEMBOLSO DEL PRÉSTAMO F.ROT./AID 12/006/00. LIBRETA N° 00046057011 MSYD - RECURSOS CONVENIO FINANCIERO F.ROT./AID 12/006/00</t>
  </si>
  <si>
    <t>'TRANSFERENCIA'||RECIBIDA DEL EXTERIOR SEGÚN MENSAJE SWIFT Nº 3521 (REM.EXT.) DE FECHA 02-03-2023 POR PRIMER DESEMBOLSO DEL PRÉSTAMO F.ROT./AID 12/006/00. LIBRETA N° 00046051101 MIN. SALUD Y DEPORTES - UCOFI. REF.: UTILES DE ESCRITORIO</t>
  </si>
  <si>
    <t>NUMERO DE LIBRETA CUT: 00099021001 OPERACIÓN E75 TRANSFERENCIA DE LA CUENTA FISCAL BUN A LA CUT EN MN TRANSFERENCIA DE FONDOS A SOLICITUD DE: GOBIERNO AUTONOMO MUNICIPAL DE PAPEL PAMPA CITE: GAMPP/MAE-FEVL/NÂ°047/2023 CUENTA CUT 3987 LIBRETA NÂ° 00099021001 TGN-RECURSOS ORDINARIOS</t>
  </si>
  <si>
    <t>NUMERO DE LIBRETA CUT: 00303014201 OPERACIÓN E75 TRANSFERENCIA DE LA CUENTA FISCAL BUN A LA CUT EN MN TRANSFERENCIA DE FONDOS A SOLICITUD DE: GOBIERNO AUTONOMO DEPARTAMENTAL DE TARIJA, CITE: GADT/SDEF/EMM/OF.NÂ° 209/23</t>
  </si>
  <si>
    <t>A:00099021001 TRANSFERENCIA DE RECUPERACIONES SEGÚN NOTA GEF-LCR-CMD-0119-NOT/23 POR CONCEPTO DE PAGO DE CAPITAL E INTERES DE ACUERDO A CONTRATO DE FIDEICOMISO “PROYECTOS DE INVERSION PUBLICA” CORRESPONDIENTE AL GAM PADCAYA.</t>
  </si>
  <si>
    <t>A:00099021001 TRANSFERENCIA DE RECUPERACIONES SEGÚN NOTA GEF-LCR-CMD-0119-NOT/23 POR CONCEPTO DE PAGO DE CAPITAL E INTERES DE ACUERDO A CONTRATO DE FIDEICOMISO “PROYECTOS DE INVERSION PUBLICA” CORRESPONDIENTE AL GAD BENI.</t>
  </si>
  <si>
    <t>A:00099021001 TRANSFERENCIA DE RECUPERACIONES SEGÚN NOTA GEF-LCR-CMD-0119-NOT/23 POR CONCEPTO DE PAGO DE INTERES DE ACUERDO A CONTRATO DE FIDEICOMISO “PROYECTOS DE INVERSION PUBLICA” CORRESPONDIENTE AL G. A. I. O. C. DE SALINAS.</t>
  </si>
  <si>
    <t>A:00099021001 TRANSFERENCIA DE RECUPERACIONES SEGÚN NOTA GEF-LCR-CMD-0119-NOT/23 POR CONCEPTO DE PAGO DE CAPITAL E INTERES DE ACUERDO A CONTRATO DE FIDEICOMISO “PROYECTOS DE INVERSION PUBLICA” CORRESPONDIENTE AL GAM SAN MATIAS.</t>
  </si>
  <si>
    <t>A:00099021001 TRANSFERENCIA DE RECUPERACIONES SEGÚN NOTA GEF-LCR-CMD-0119-NOT/23 POR CONCEPTO DE PAGO DE CAPITAL E INTERES DE ACUERDO A CONTRATO DE FIDEICOMISO “PROYECTOS DE INVERSION PUBLICA” CORRESPONDIENTE AL GAM IRUPANA.</t>
  </si>
  <si>
    <t>A:00099021001 TRANSFERENCIA DE RECUPERACIONES SEGÚN NOTA GEF-LCR-CMD-0119-NOT/23 POR CONCEPTO DE PAGO DE CAPITAL E INTERES DE ACUERDO A CONTRATO DE FIDEICOMISO “PROYECTOS DE INVERSION PUBLICA” CORRESPONDIENTE AL GAM PUCARA.</t>
  </si>
  <si>
    <t>A:00099021001 TRANSFERENCIA DE RECUPERACIONES SEGÚN NOTA GEF-LCR-CMD-0119-NOT/23 POR CONCEPTO DE PAGO DE CAPITAL E INTERES DE ACUERDO A CONTRATO DE FIDEICOMISO “PROYECTOS DE INVERSION PUBLICA” CORRESPONDIENTE AL GAM ENTRE RIOS (TARIJA).</t>
  </si>
  <si>
    <t>A:00099021001 TRANSFERENCIA DE RECUPERACIONES SEGÚN NOTA GEF-LCR-CMD-0119-NOT/23 POR CONCEPTO DE PAGO DE CAPITAL E INTERES DE ACUERDO A CONTRATO DE FIDEICOMISO “PROYECTOS DE INVERSION PUBLICA” CORRESPONDIENTE AL GAM SOPACHUY.</t>
  </si>
  <si>
    <t>A:00099021001 TRANSFERENCIA DE RECUPERACIONES SEGÚN NOTA GEF-LCR-CMD-0119-NOT/23 POR CONCEPTO DE PAGO DE CAPITAL E INTERES DE ACUERDO A CONTRATO DE FIDEICOMISO “PROYECTOS DE INVERSION PUBLICA” CORRESPONDIENTE AL GAD ORURO.</t>
  </si>
  <si>
    <t>A:00099021001 TRANSFERENCIA DE RECUPERACIONES SEGÚN NOTA GEF-LCR-CMD-0119-NOT/23 POR CONCEPTO DE PAGO DE CAPITAL E INTERES DE ACUERDO A CONTRATO DE FIDEICOMISO “PROYECTOS DE INVERSION PUBLICA” CORRESPONDIENTE AL GAM PUERTO RICO.</t>
  </si>
  <si>
    <t>A:00099021001 TRANSFERENCIA DE RECUPERACIONES SEGÚN NOTA GEF-LCR-CMD-0119-NOT/23 POR CONCEPTO DE PAGO DE CAPITAL E INTERES DE ACUERDO A CONTRATO DE FIDEICOMISO “PROYECTOS DE INVERSION PUBLICA” CORRESPONDIENTE AL GAM VILLA VACA GUZMAN.</t>
  </si>
  <si>
    <t>A:00099021001 TRANSFERENCIA DE RECUPERACIONES SEGÚN NOTA GEF-LCR-CMD-0119-NOT/23 POR CONCEPTO DE PAGO DE CAPITAL E INTERES DE ACUERDO A CONTRATO DE FIDEICOMISO “PROYECTOS DE INVERSION PUBLICA” CORRESPONDIENTE AL GAM CARABUCO.</t>
  </si>
  <si>
    <t>A:00099021001 TRANSFERENCIA DE RECUPERACIONES SEGÚN NOTA GEF-LCR-CMD-0119-NOT/23 POR CONCEPTO DE PAGO DE CAPITAL E INTERES DE ACUERDO A CONTRATO DE FIDEICOMISO “PROYECTOS DE INVERSION PUBLICA” CORRESPONDIENTE AL GAM EL VILLAR.</t>
  </si>
  <si>
    <t>A:00099021001 TRANSFERENCIA DE RECUPERACIONES SEGÚN NOTA GEF-LCR-CMD-0119-NOT/23 POR CONCEPTO DE PAGO DE CAPITAL E INTERES DE ACUERDO A CONTRATO DE FIDEICOMISO “PROYECTOS DE INVERSION PUBLICA” CORRESPONDIENTE AL GAM ICLA.</t>
  </si>
  <si>
    <t>A:00099021001 TRANSFERENCIA DE RECUPERACIONES SEGÚN NOTA GEF-LCR-CMD-0119-NOT/23 POR CONCEPTO DE PAGO DE CAPITAL E INTERES DE ACUERDO A CONTRATO DE FIDEICOMISO “PROYECTOS DE INVERSION PUBLICA” CORRESPONDIENTE AL GAM YANACACHI.</t>
  </si>
  <si>
    <t>A:00099021001 TRANSFERENCIA DE RECUPERACIONES SEGÚN NOTA GEF-LCR-CMD-0119-NOT/23 POR CONCEPTO DE PAGO DE INTERES DE ACUERDO A CONTRATO DE FIDEICOMISO “PROYECTOS DE INVERSION PUBLICA” CORRESPONDIENTE AL GAM SUCRE.</t>
  </si>
  <si>
    <t>A:00099021001 TRANSFERENCIA DE RECUPERACIONES SEGÚN NOTA GEF-LCR-CMD-0119-NOT/23 POR CONCEPTO DE PAGO DE CAPITAL E INTERES DE ACUERDO A CONTRATO DE FIDEICOMISO “PROYECTOS DE INVERSION PUBLICA” CORRESPONDIENTE AL GAM EL ALTO.</t>
  </si>
  <si>
    <t>A:00099021001 TRANSFERENCIA DE RECUPERACIONES SEGÚN NOTA GEF-LCR-CMD-0119-NOT/23 POR CONCEPTO DE PAGO DE CAPITAL E INTERES DE ACUERDO A CONTRATO DE FIDEICOMISO “PROYECTOS DE INVERSION PUBLICA” CORRESPONDIENTE AL GAM TARABUCO.</t>
  </si>
  <si>
    <t>A:00099021001 TRANSFERENCIA DE RECUPERACIONES SEGÚN NOTA GEF-LCR-CMD-0119-NOT/23 POR CONCEPTO DE PAGO DE CAPITAL E INTERES DE ACUERDO A CONTRATO DE FIDEICOMISO “PROYECTOS DE INVERSION PUBLICA” CORRESPONDIENTE AL GAM VINTO.</t>
  </si>
  <si>
    <t>A:00099021001 TRANSFERENCIA DE RECUPERACIONES SEGÚN NOTA GEF-LCR-CMD-0119-NOT/23 POR CONCEPTO DE PAGO DE CAPITAL E INTERES DE ACUERDO A CONTRATO DE FIDEICOMISO “PROYECTOS DE INVERSION PUBLICA” CORRESPONDIENTE AL GAM CHUMA.</t>
  </si>
  <si>
    <t>A:00099021001 TRANSFERENCIA DE RECUPERACIONES SEGÚN NOTA GEF-LCR-CMD-0119-NOT/23 POR CONCEPTO DE PAGO DE CAPITAL E INTERES DE ACUERDO A CONTRATO DE FIDEICOMISO “PROYECTOS DE INVERSION PUBLICA” CORRESPONDIENTE AL GAM SICAYA.</t>
  </si>
  <si>
    <t>A:00099021001 TRANSFERENCIA DE RECUPERACIONES SEGÚN NOTA GEF-LCR-CMD-0119-NOT/23 POR CONCEPTO DE PAGO DE CAPITAL E INTERES DE ACUERDO A CONTRATO DE FIDEICOMISO “PROYECTOS DE INVERSION PUBLICA” CORRESPONDIENTE AL GAM COCAPATA.</t>
  </si>
  <si>
    <t>A:00099021001 TRANSFERENCIA DE RECUPERACIONES SEGÚN NOTA GEF-LCR-CMD-0119-NOT/23 POR CONCEPTO DE PAGO DE INTERES DE ACUERDO A CONTRATO DE FIDEICOMISO “PROYECTOS DE INVERSION PUBLICA” CORRESPONDIENTE AL GAD SANTA CRUZ.</t>
  </si>
  <si>
    <t>A:00099021001 TRANSFERENCIA DE RECUPERACIONES SEGÚN NOTA GEF-LCR-CMD-0119-NOT/23 POR CONCEPTO DE PAGO DE CAPITAL E INTERES DE ACUERDO A CONTRATO DE FIDEICOMISO “PROYECTOS DE INVERSION PUBLICA” CORRESPONDIENTE AL GAM CORQUE.</t>
  </si>
  <si>
    <t>A:00099021001 TRANSFERENCIA DE RECUPERACIONES SEGÚN NOTA GEF-LCR-CMD-0119-NOT/23 POR CONCEPTO DE PAGO DE CAPITAL E INTERES DE ACUERDO A CONTRATO DE FIDEICOMISO “PROYECTOS DE INVERSION PUBLICA” CORRESPONDIENTE AL GAM COBIJA.</t>
  </si>
  <si>
    <t>A:00099021001 TRANSFERENCIA DE RECUPERACIONES SEGÚN NOTA GEF-LCR-CMD-0119-NOT/23 POR CONCEPTO DE PAGO DE CAPITAL E INTERES DE ACUERDO A CONTRATO DE FIDEICOMISO “PROYECTOS DE INVERSION PUBLICA” CORRESPONDIENTE AL GAM TIQUIPAYA.</t>
  </si>
  <si>
    <t>A:00099021001 TRANSFERENCIA DE RECUPERACIONES SEGÚN NOTA GEF-LCR-CMD-0119-NOT/23 POR CONCEPTO DE PAGO DE CAPITAL E INTERES DE ACUERDO A CONTRATO DE FIDEICOMISO “PROYECTOS DE INVERSION PUBLICA” CORRESPONDIENTE AL GAM INCAHUASI.</t>
  </si>
  <si>
    <t>A:00099021001 TRANSFERENCIA DE RECUPERACIONES SEGÚN NOTA GEF-LCR-CMD-0119-NOT/23 POR CONCEPTO DE PAGO DE CAPITAL E INTERES DE ACUERDO A CONTRATO DE FIDEICOMISO “PROYECTOS DE INVERSION PUBLICA” CORRESPONDIENTE AL GAM FERNANDEZ ALONSO.</t>
  </si>
  <si>
    <t>A:00099021001 TRANSFERENCIA DE RECUPERACIONES SEGÚN NOTA GEF-LCR-CMD-0119-NOT/23 POR CONCEPTO DE PAGO DE CAPITAL E INTERES DE ACUERDO A CONTRATO DE FIDEICOMISO “PROYECTOS DE INVERSION PUBLICA” CORRESPONDIENTE AL GAM BELEN DE ANDAMARCA.</t>
  </si>
  <si>
    <t>A:00099021001 TRANSFERENCIA DE RECUPERACIONES SEGÚN NOTA GEF-LCR-CMD-0119-NOT/23 POR CONCEPTO DE PAGO DE INTERES DE ACUERDO A CONTRATO DE FIDEICOMISO “PROYECTOS DE INVERSION PUBLICA” CORRESPONDIENTE AL GAM SIPE SIPE.</t>
  </si>
  <si>
    <t>A:00099021001 TRANSFERENCIA DE RECUPERACIONES SEGÚN NOTA GEF-LCR-CMD-0119-NOT/23 POR CONCEPTO DE PAGO DE CAPITAL E INTERES DE ACUERDO A CONTRATO DE FIDEICOMISO “PROYECTOS DE INVERSION PUBLICA” CORRESPONDIENTE AL GAM TUPIZA.</t>
  </si>
  <si>
    <t>A:00099021001 TRANSFERENCIA DE RECUPERACIONES SEGÚN NOTA GEF-LCR-CMD-0119-NOT/23 POR CONCEPTO DE PAGO DE CAPITAL E INTERES DE ACUERDO A CONTRATO DE FIDEICOMISO “PROYECTOS DE INVERSION PUBLICA” CORRESPONDIENTE AL GAM SANTIAGO DE ANDAMARCA.</t>
  </si>
  <si>
    <t>A:00099021001 TRANSFERENCIA DE RECUPERACIONES SEGÚN NOTA GEF-LCR-CMD-0119-NOT/23 POR CONCEPTO DE PAGO DE CAPITAL E INTERES DE ACUERDO A CONTRATO DE FIDEICOMISO “PROYECTOS DE INVERSION PUBLICA” CORRESPONDIENTE AL GAM PAZÑA.</t>
  </si>
  <si>
    <t>A:00099021001 TRANSFERENCIA DE RECUPERACIONES SEGÚN NOTA GEF-LCR-CMD-0119-NOT/23 POR CONCEPTO DE PAGO DE CAPITAL E INTERES DE ACUERDO A CONTRATO DE FIDEICOMISO “PROYECTOS DE INVERSION PUBLICA” CORRESPONDIENTE AL GAD POTOSI.</t>
  </si>
  <si>
    <t>A:00099021001 TRANSFERENCIA DE RECUPERACIONES SEGÚN NOTA GEF-LCR-CMD-0119-NOT/23 POR CONCEPTO DE PAGO DE CAPITAL E INTERES DE ACUERDO A CONTRATO DE FIDEICOMISO “PROYECTOS DE INVERSION PUBLICA” CORRESPONDIENTE AL GAD SANTA CRUZ.</t>
  </si>
  <si>
    <t>A:00099021001 TRANSFERENCIA DE RECUPERACIONES SEGÚN NOTA GEF-LCR-CMD-0119-NOT/23 POR CONCEPTO DE PAGO DE INTERES DE ACUERDO A CONTRATO DE FIDEICOMISO “PROYECTOS DE INVERSION PUBLICA” CORRESPONDIENTE AL GAM HUAYLLAMARCA.</t>
  </si>
  <si>
    <t>A:00099021001 TRANSFERENCIA DE RECUPERACIONES SEGÚN NOTA GEF-LCR-CMD-0119-NOT/23 POR CONCEPTO DE PAGO DE CAPITAL E INTERES DE ACUERDO A CONTRATO DE FIDEICOMISO “PROYECTOS DE INVERSION PUBLICA” CORRESPONDIENTE AL GAM SANTA CRUZ.</t>
  </si>
  <si>
    <t>A:00099021001 TRANSFERENCIA DE RECUPERACIONES SEGÚN NOTA GEF-LCR-CMD-0119-NOT/23 POR CONCEPTO DE PAGO DE CAPITAL E INTERES DE ACUERDO A CONTRATO DE FIDEICOMISO “PROYECTOS DE INVERSION PUBLICA” CORRESPONDIENTE AL GAM SAN ANDRES DE MACHACA.</t>
  </si>
  <si>
    <t>VENTA DE DIVISAS CON TRANSFERENCIA DE FONDOS A SOLICITUD DE ADMINISTRADORA BOLIVIANA DE CARRETERAS SEGUN SOLICITUD 17796 REF: TRANSFERENCIA AL EXTERIOR POR CONCEPTO DE DEVOLUCION DE RECURSOS NO EJECUTADOS DEL PROYECTO CARRETERO LAIF F21 TRAMO UYUNI - TUPIZA A LA COMISION DE LA UNION EUROPEA. EQUIVA LIB. 00291068001 ABC - UE LAIF CARRTERA F21 TRAMO UYUNI - TUPIZA POR DIFERENCIAL CAMBIARIO</t>
  </si>
  <si>
    <t>COBRO COSTOS DE PAPELERIA SEGUN TRANSFERENCIA DEL EXTERIOR POR ORDEN DE TRADERSOUTH LIMITED REF.: CRED SAMPLES OF BL/PURPOSE/OTHR LIB. 00593012001 EMPRESA ESTATAL YACANA - RECURSOS PROPIOS</t>
  </si>
  <si>
    <t>De: 00862010001 Transferencia que realizamos a solicitud del Fondo Nacional de Desarrollo Regional mediante nota CITE: DE-GEF-FI-RSC-1151-CAR/23 correspondiente a la recuperación del GAM ORURO préstamo No 101525 del fideicomiso Proyectos de Inversión Pública (PIP) de acuerdo al informe GEF-LCR-JBM-0123-INF/23 H.R. 6-4873-R</t>
  </si>
  <si>
    <t>A:00099021001 TRANSFERENCIA DE RECUPERACIONES SEGÚN NOTA GEF-LCR-CMD-0119-NOT/23 POR CONCEPTO DE PAGO DE CAPITAL E INTERES DE ACUERDO A CONTRATO DE FIDEICOMISO “PROYECTOS DE INVERSION PUBLICA” CORRESPONDIENTE AL GAM VILLA CHARCAS.</t>
  </si>
  <si>
    <t>TRANSFERENCIA DEL EXTERIOR SEGUN SWIFT NO.3931 Y 3930 DE FECHA 09/03/2023 ORDENANTE: BRASILQUIMICA INDUSTRIA E COMERCIO LTDA REF.: CRED INV YLB-GCO-0036-ODV/23-VEX LIB. 00597012001 RECURSOS PROPIOS VENTAS YLB</t>
  </si>
  <si>
    <t>NUMERO DE LIBRETA CUT: 00086014407 OPERACIÓN E75 TRANSFERENCIA DE LA CUENTA FISCAL BUN A LA CUT EN MN TRANSFERENCIA DE FONDOS A SOLICITUD DE: GOBIERNO AUTONOMO MUNICIPAL DE MONTEAGUADO, CITE:G.A.M.MONTEAGUDO S.A.F.NÂ°021/2023 CUENTA CUT 3987 LIBRETA NÂ° 00086014407 MMAYA-BS PLAN NACIONAL DE CUE</t>
  </si>
  <si>
    <t>COBRO COSTOS DE PAPELERIA SEGUN TRANSFERENCIA DEL EXTERIOR POR ORDEN DE BRASILQUIMICA INDUSTRIA E COMERCIO LTDA REF.: CRED INV YLB-GCO-0036-ODV/23-VEX LIB. 00597012001 RECURSOS PROPIOS VENTAS YLB</t>
  </si>
  <si>
    <t>REGULARIZACION DE TRANSFERENCIA DEL EXTERIOR SEGUN SWIFT NO.3805 DE FECHA 10/03/2023 ORDENANTE: KENNY SCHULZ (BRAZIL) REF.: CHARTER TAB CONT.COM 04/2023 LIB. 00525012001 LBP-TRANSPORTES AEREOS BOLIVIANOS (4030001162)</t>
  </si>
  <si>
    <t>NUMERO DE LIBRETA CUT: 00283012001 OPERACIÓN E18 TRANSFERENCIA DEL SISTEMA FINANCIERO POR CUENTA DE TERCEROS A LA CUT SOL. ESC. ALMACENERA BOLIVIANA S.A.</t>
  </si>
  <si>
    <t>PAGO A CAF PRÉSTAMO CFA009545 VCTO. 14-03-2023 POR CUENTA DE TGN , NTI. 017068 VALOR 14-03-2023 CAPITAL USD 71.954,55 INTERESES USD 36.508,24 COMISIONES USD 90.737,85 CTA. 3987 CUENTA UNICA DEL TESORO LIB. 00099021001 REF.: COMISIONES BANCARIAS</t>
  </si>
  <si>
    <t>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t>
  </si>
  <si>
    <t>PAGO A BID PRÉSTAMO 3822/BL-BO VCTO. 15-03-2023 POR CUENTA DE TGN , NTI. 017143 VALOR 15-03-2023 CAPITAL USD 561.371,88 INTERESES USD 513.477,24 COMISIONES USD 15.998,90 CTA. 3987 CUENTA UNICA DEL TESORO LIB. 00099021001 REF.: COMISIONES BANCARIAS</t>
  </si>
  <si>
    <t>PAGO A FONPLATA PRÉSTAMO BOL32/2018 II VCTO. 15-03-2023 POR CUENTA DE TGN , NTI. 017192 VALOR 15-03-2023 INTERESES USD 913.919,00 COMISIONES USD 6.988,49 CTA. 3987 CUENTA UNICA DEL TESORO LIB. 00099021001 REF.: COMISIONES BANCARIAS</t>
  </si>
  <si>
    <t>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t>
  </si>
  <si>
    <t>A:00099021001 TRANSFERENCIA DE RECUPERACIONES SEGÚN NOTA GEF-LCR-CMD-0119-NOT/23 POR CONCEPTO DE PAGO DE CAPITAL E INTERES DE ACUERDO A CONTRATO DE FIDEICOMISO “PROYECTOS DE INVERSION PUBLICA” CORRESPONDIENTE AL GAM ORURO.</t>
  </si>
  <si>
    <t>A:00046058003 Débito Automático al Gobierno Autónomo Municipal de Charaña (GAM CHA) por incumplimiento del Convenio Interinstitucional Nº 0012, suscrito por el GAM CHA y el Ministerio de Salud y Deportes, correspondiente al Proyecto– “Construcción de Invernaderos en el Municipio de Charaña”.</t>
  </si>
  <si>
    <t>A:00099021001 Transferencia que realizamos a solicitud de la Empresa Nacional de Electricidad mediante nota CITE: ENDE-DEEM-3/25-23 en aplicación al Decreto Supremo No 4848 de 28 de diciembre de 2022 correspondiente al mes de febrero de 2023 H.R. 6-5466-R</t>
  </si>
  <si>
    <t>TRANSFERENCIA DEL EXTERIOR SEGUN SWIFT NO.4230 Y NO.4229 DE FECHA 16/03/2023 ORDENANTE: ECO PRODUTOS AGROPECUARIOS LTDA. REF.: SWF OF 23/03/15 INV YLB-GCO-0041-ODV/23 LIB. 00597012001 RECURSOS PROPIOS VENTAS YLB</t>
  </si>
  <si>
    <t>COBRO COSTOS DE PAPELERIA SEGUN TRANSFERENCIA DEL EXTERIOR POR ORDEN DE ECO PRODUTOS AGROPECUARIOS LTDA. REF.: SWF OF 23/03/15 INV YLB-GCO-0041-ODV/23 LIB. 00597012001 RECURSOS PROPIOS VENTAS YLB</t>
  </si>
  <si>
    <t>PAGO A CAF PRÉSTAMO CFA11694 VCTO. 17-03-2023 POR CUENTA DE TGN , NTI. 017084 VALOR 17-03-2023 COMISIONES USD 76.963,78 CTA. 3987 CUENTA UNICA DEL TESORO LIB. 00099021001 REF.: COMISIONES BANCARIAS</t>
  </si>
  <si>
    <t>PAGO A PRIV PRÉSTAMO US29731QAC15 VCTO. 20-03-2023 POR CUENTA DE TGN , NTI. 017273 VALOR 17-03-2023 INTERESES USD 22.500.000,00 CTA. 3987 CUENTA UNICA DEL TESORO LIB. 00099021001</t>
  </si>
  <si>
    <t>PAGO A PRIV PRÉSTAMO US29731QAC15 VCTO. 20-03-2023 POR CUENTA DE TGN , NTI. 017273 VALOR 17-03-2023 INTERESES USD 22.500.000,00 CTA. 3987 CUENTA UNICA DEL TESORO LIB. 00099021001 REF.: COMISIONES BANCARIAS</t>
  </si>
  <si>
    <t>||PAGO A AFD PRÉSTAMO CBO 1037 02 L POR CUENTA DEL TGN VALOR 17/03/2023 COMISION DE EVALUACIÓN POR EUR1.000.000,00 SEGÚN NOTA MEFP/VTCP/DGCP/UODP/N° 275/2023 DEL 17/03/2023 LIBRETA N°00099021001 TGN-RECURSOS ORDINARIOS (3987) REF.: COMISIONES BANCARIAS</t>
  </si>
  <si>
    <t>TRANSFERENCIA DEL EXTERIOR SEGUN SWIFT NO.4306 Y NO.4305 DE FECHA 17/03/2023 ORDENANTE: ECO PRODUTOS AGROPECUARIOS LTDA REF.: SWF OF 23/03/16 INV YLBGCO0041 ODV/23-23-VEX LIB. 00597012001 RECURSOS PROPIOS VENTAS YLB</t>
  </si>
  <si>
    <t>COBRO COSTOS DE PAPELERIA SEGUN TRANSFERENCIA DEL EXTERIOR POR ORDEN DE ECO PRODUTOS AGROPECUARIOS LTDA REF.: SWF OF 23/03/16 INV YLBGCO0041 ODV/23-23-VEX LIB. 00597012001 RECURSOS PROPIOS VENTAS YLB</t>
  </si>
  <si>
    <t>||COMISION TRANSFERENCIA FDOS.AL EXTERIOR 0,10% S/USD150.398.-,REEMB.GSTS.COMUNICACION BS220.-Y EMISION COMP.CONTABLE BS50.-REF.:PAGO 2 LC I-2022-24 P/C YPFB A/F KOSAN CRISPLANT A/S,EN COMPL.A COMP.1056715,17/03/2023. LIB.00513072001 YPFB - OPERACIONES G N R G D REF.:COMISIONES PAGO 2 LC I-2022-24</t>
  </si>
  <si>
    <t>TRANSFERENCIA DEL EXTERIOR SEGUN EXTRACTO DEL BANQUERO Y SWIFT NO.3894 DE FECHA 17/03/2023 ORDENANTE: FERTIMAX INDUSTRIAS Y SERVICIOS SAE (ASUNCION PARAGUAY) REF.: CRED YLBGCO002COST TX LIB. 00597012001 RECURSOS PROPIOS VENTAS YLB</t>
  </si>
  <si>
    <t>COBRO COSTOS DE PAPELERIA SEGUN TRANSFERENCIA DEL EXTERIOR POR ORDEN DE FERTIMAX INDUSTRIAS Y SERVICIOS SAE (ASUNCION PARAGUAY) REF.: CRED YLBGCO002COST TX LIB. 00597012001 RECURSOS PROPIOS VENTAS YLB</t>
  </si>
  <si>
    <t>A:00099021001 TRANSFERENCIA DE RECUPERACIONES SEGÚN NOTA GEF-LCR-CMD-0119-NOT/23 POR CONCEPTO DE PAGO DE CAPITAL E INTERES DE ACUERDO A CONTRATO DE FIDEICOMISO “PROYECTOS DE INVERSION PUBLICA” CORRESPONDIENTE AL GAM MAPIRI.</t>
  </si>
  <si>
    <t>PAGO A BID PRÉSTAMO 1075-SF-BO VCTO. 18-03-2023 POR CUENTA DE FNDR SEGÚN NOTA COD. LIQ. 017142 DE FECHA 15-03-2023, VALOR 20-03-2023 CAPITAL USD 42.924,39 INTERESES USD 15.751,49</t>
  </si>
  <si>
    <t>||PAGO A CAF PRÉSTAMO CFA010917 VCTO. 20-03-2023 POR CUENTA DEL TGN, SEGÚN COD. LIQ. 017073 DE 17-03-2023 INTERESES USD2.913.516,66 LIB. 00099021001 TGN-RECURSOS ORDINARIOS (3987) REF.: COMISIONES BANCARIAS</t>
  </si>
  <si>
    <t>||PAGO A EXIMBANK COREA PRÉSTAMO EDCF NO. BOL-1 VCTO. 20/03/2023 POR CUENTA DEL TGN, SEGÚN MENSAJE SWIFT N° 4392 DE LA FECHA, AUTORIZACIÓN S/G COD.LIQ. 017274 DE 17/03/2023, VALOR 20/03/2023 CAPITAL KRW593.825.000 INTERESES KRW125.150.650 LIB. 00099021001 TGN-RECURSOS ORDINARIOS (3987) INCLUYE USD 20,00 POR COMISIONES DEL BANQUERO</t>
  </si>
  <si>
    <t>||PAGO A BID PRÉSTAMO 1075-SF-BO VCTO. 18-03-2023 POR CUENTA DEL TGN, SEGÚN COD. LIQ. 017141 DE 17-03-2023 CAPITAL USD43.499,22 INTERESES USD15.962,43 LIB. 00099021001 TGN-RECURSOS ORDINARIOS (3987) REF.: COMISIONES BANCARIAS</t>
  </si>
  <si>
    <t>||PAGO A EXIMBANK COREA PRÉSTAMO EDCF NO. BOL-1 VCTO. 20/03/2023 POR CUENTA DEL TGN, SEGÚN MENSAJE SWIFT N° 4392 DE LA FECHA, AUTORIZACIÓN S/G COD.LIQ. 017274 DE 17/03/2023, VALOR 20/03/2023 CAPITAL KRW593.825.000 INTERESES KRW125.150.650 LIB. 00099021001 TGN-RECURSOS ORDINARIOS (3987) REF.: COMISIONES BANCARIAS</t>
  </si>
  <si>
    <t>||PAGO A CAF PRÉSTAMO CFA010917 VCTO. 20-03-2023 POR CUENTA DEL TGN, SEGÚN COD. LIQ. 017073 DE 17-03-2023 INTERESES USD2.913.516,66 LIB. 00099021001 TGN-RECURSOS ORDINARIOS (3987)</t>
  </si>
  <si>
    <t>||PAGO A BID PRÉSTAMO 1075-SF-BO VCTO. 18-03-2023 POR CUENTA DEL TGN, SEGÚN COD. LIQ. 017141 DE 17-03-2023 CAPITAL USD43.499,22 INTERESES USD15.962,43 LIB. 00099021001 TGN-RECURSOS ORDINARIOS (3987)</t>
  </si>
  <si>
    <t>||PAGO A BID PRÉSTAMO 2771/BL-BO VCTO. 20-03-2023 POR CUENTA DEL TGN, SEGÚN COD. LIQ. 017162 DE 17-03-2023 CAPITAL USD1.300.000,00 INTERESES USD1.027.326,25 LIB. 00099021001 TGN-RECURSOS ORDINARIOS (3987) REF.: COMISIONES BANCARIAS</t>
  </si>
  <si>
    <t>||PAGO A BID PRÉSTAMO 2771/BL-BO VCTO. 20-03-2023 POR CUENTA DEL TGN, SEGÚN COD. LIQ. 017162 DE 17-03-2023 CAPITAL USD1.300.000,00 INTERESES USD1.027.326,25 LIB. 00099021001 TGN-RECURSOS ORDINARIOS (3987)</t>
  </si>
  <si>
    <t>||REGULARIZACION DEL COMPROBANTE G-2208703 DE 20-03-2023 POR NO ESPECIFICAR LA LIBRETA</t>
  </si>
  <si>
    <t>||PAGO A BID PRÉSTAMO 2771/BL-BO VCTO. 20-03-2023 POR CUENTA DEL TGN, SEGÚN COD. LIQ. 017163 DE 17-03-2023 INTERESES USD19.339,73 LIB. 00099021001 TGN-RECURSOS ORDINARIOS (3987)</t>
  </si>
  <si>
    <t>||PAGO A BID PRÉSTAMO 2771/BL-BO VCTO. 20-03-2023 POR CUENTA DEL TGN, SEGÚN COD. LIQ. 017163 DE 17-03-2023 INTERESES USD19.339,73</t>
  </si>
  <si>
    <t>||PAGO PRÉSTAMO EXIMBANK CHINA GCL 2004 (04) 114A VCTO 21-03-2023 POR CUENTA DE TGN, NTI. 017132 VALOR 21-03-2023 CAPITAL RMY1.910.703,24 INTERESES RMY96.065,91 CTA. 3987 CUENTA UNICA DEL TESORO LIB. 00099021001 REF. COMISIONES BANCARIAS</t>
  </si>
  <si>
    <t>||PAGO PRÉSTAMO BID 2614/BL-BO VCTO 21-03-2023 POR CUENTA DE TGN, NTI. 017168 VALOR 21-03-2023 INTERESES USD 10.847,60 LIB.00099021001 TGN-RECURSOS ORDINARIOS (3987) REF. COMISIONES BANCARIAS</t>
  </si>
  <si>
    <t>||PAGO PRÉSTAMO BID 2614/BL-BO VCTO 21-03-2023 POR CUENTA DE TGN, NTI. 017168 VALOR 21-03-2023 INTERESES USD 10.847,60 LIB.00099021001 TGN-RECURSOS ORDINARIOS (3987)</t>
  </si>
  <si>
    <t>||PAGO PRÉSTAMO EXIMBANK CHINA GCL 2004 (08) 118 VCTO 21-03-2023 POR CUENTA DE YPFB, SEGÚN COD. LIQ. 017134 VALOR 21-03-2023 CAPITAL RMY 6.620.579,87 INTERESES RMY 399.441,65 CTA. NRO. 00513012002 LBP-YPFB-VENTA GAS NAT.UNRC LP CP (2011349951300) REF. COMISIÓN BANQUERO</t>
  </si>
  <si>
    <t>||PAGO PRÉSTAMO BID 2719/BL-BO VCTO 21-03-2023 POR CUENTA DE TGN, NTI. 017165 VALOR 21-03-2023 CAPITAL USD 318.226,29 INTERESES USD 217.816,55 LIB. 00099021001 TGN-RECURSOS ORDINARIOS (3987) REF. COMISIONES BANCARIAS</t>
  </si>
  <si>
    <t>||PAGO PRÉSTAMO BID 2719/BL-BO VCTO 21-03-2023 POR CUENTA DE TGN, NTI. 017165 VALOR 21-03-2023 CAPITAL USD 318.226,29 INTERESES USD 217.816,55 LIB. 00099021001 TGN-RECURSOS ORDINARIOS (3987)</t>
  </si>
  <si>
    <t>||PAGO PRÉSTAMO BID 2719/BL-BO VCTO 21-03-2023 POR CUENTA DE TGN, NTI. 017166 VALOR 21-03-2023 INTERESES USD 4.736,74 LIB. 00099021001 TGN-RECURSOS ORDINARIOS (3987)</t>
  </si>
  <si>
    <t>||PAGO PRÉSTAMO BID 2614/BL-BO VCTO 21-03-2023 POR CUENTA DE TGN, NTI. 017177 VALOR 21-03-2023 CAPITAL USD 559.900,71 INTERESES USD 380.168,58 LIB. 00099021001 TGN-RECURSOS ORDINARIOS (3987) REF. COMISIONES BANCARIAS</t>
  </si>
  <si>
    <t>||PAGO PRÉSTAMO BID 2614/BL-BO VCTO 21-03-2023 POR CUENTA DE TGN, NTI. 017177 VALOR 21-03-2023 CAPITAL USD 559.900,71 INTERESES USD 380.168,58 LIB. 00099021001 TGN-RECURSOS ORDINARIOS (3987)</t>
  </si>
  <si>
    <t>||PAGO PRÉSTAMO BID 2719/BL-BO VCTO 21-03-2023 POR CUENTA DE TGN, NTI. 017166 VALOR 21-03-2023 INTERESES USD 4.736,74 LIB. 00099021001 TGN-RECURSOS ORDINARIOS (3987) REF. COMISIONES BANCARIAS</t>
  </si>
  <si>
    <t>||PAGO PRÉSTAMO EXIMBANK CHINA GCL 2004 (04) 114A VCTO 21-03-2023 POR CUENTA DE TGN, NTI. 017132 VALOR 21-03-2023 CAPITAL RMY1.910.703,24 INTERESES RMY96.065,91 CTA. 3987 CUENTA UNICA DEL TESORO LIB. 00099021001</t>
  </si>
  <si>
    <t>NUMERO DE LIBRETA CUT: 00597012001 OPERACIÓN E18 TRANSFERENCIA DEL SISTEMA FINANCIERO POR CUENTA DE TERCEROS A LA CUT TRANSFERENCIA EJECUCION DE BOLETA DE GARANTIA NR 210044 SOLICITUD YACIMIENTOS DE LITIO BOLIVIANOS RECURSOS PROPIOS VENTAS</t>
  </si>
  <si>
    <t>||REGISTRO COBRO COMISION AVISO ENMIENDA CARTA DE CREDITO STANDBY BS220.-Y EMISION COMP.CONTABLE BS50.-REF.:BJM03LG000109100 (BCB:SB-R-2018-19) A/F YACIMIENTOS DE LITIO BOLIVIANOS-YLB,S/G SWIFT 4405,20/03/2023. LIB.00597019202 YLB-DES.INT.SALMUERA SALAR DE UYUNI PLANTA IND.REF.:COMIS.ENM.SBLC BJM03LG000109100</t>
  </si>
  <si>
    <t>||PAGO A CAF PRÉSTAMO CFA004274 VCTO. 21-03-2023 POR CUENTA DEL TGN, NTI 017075 VALOR 21-03-2023 CAPITAL USD750.000,00 INTERESES USD117.084,38 LIB. 00099021001 TGN-RECURSOS ORDINARIOS (3987)</t>
  </si>
  <si>
    <t>||PAGO A CAF PRÉSTAMO CFA004295 VCTO. 21-03-2023 POR CUENTA DEL TGN, NTI 017074 VALOR 21-03-2023 CAPITAL USD2.532.249,49 INTERESES USD395.315,80 LIB. 00099021001 TGN-RECURSOS ORDINARIOS (3987) REF.: COMISIONES BANCARIAS</t>
  </si>
  <si>
    <t>||PAGO A CAF PRÉSTAMO CFA004295 VCTO. 21-03-2023 POR CUENTA DEL TGN, NTI 017074 VALOR 21-03-2023 CAPITAL USD2.532.249,49 INTERESES USD395.315,80 LIB. 00099021001 TGN-RECURSOS ORDINARIOS (3987)</t>
  </si>
  <si>
    <t>||PAGO A CAF PRÉSTAMO CFA004274 VCTO. 21-03-2023 POR CUENTA DEL TGN, NTI 017075 VALOR 21-03-2023 CAPITAL USD750.000,00 INTERESES USD117.084,38 LIB. 00099021001 TGN-RECURSOS ORDINARIOS (3987) REF.: COMISIONES BANCARIAS</t>
  </si>
  <si>
    <t>||PAGO A CAF PRÉSTAMO CFA008340 VCTO. 21-03-2023 POR CUENTA DEL TGN, NTI 017076 VALOR 21-03-2023 CAPITAL USD3.816.646,88 INTERESES USD1.548.181,21 LIB. 00099021001 TGN-RECURSOS ORDINARIOS (3987)</t>
  </si>
  <si>
    <t>||PAGO A CAF PRÉSTAMO CFA008340 VCTO. 21-03-2023 POR CUENTA DEL TGN, NTI 017076 VALOR 21-03-2023 CAPITAL USD3.816.646,88 INTERESES USD1.548.181,21 LIB. 00099021001 TGN-RECURSOS ORDINARIOS (3987) REF.: COMISIONES BANCARIAS</t>
  </si>
  <si>
    <t>TRANSFERENCIA DEL EXTERIOR SEGUN SWIFT NO.4478 Y NO.4477 DE FECHA 21/03/2023 ORDENANTE: QUIMICA MAVAR S A REF.: COMPRA MATERIA PRIMA ORDEN DE VENTA NRO YLB GCO 0042 ODV 23 LIB. 00597012001 RECURSOS PROPIOS VENTAS YLB</t>
  </si>
  <si>
    <t>COBRO COSTOS DE PAPELERIA SEGUN TRANSFERENCIA DEL EXTERIOR POR ORDEN DE QUIMICA MAVAR S A REF.: COMPRA MATERIA PRIMA ORDEN DE VENTA NRO YLB GCO 0042 ODV 23 LIB. 00597012001 RECURSOS PROPIOS VENTAS YLB</t>
  </si>
  <si>
    <t>||||PAGO PRÉSTAMO EXIMBANK CHINA GCL 2009 (43) 294 VCTO 21-03-2023 POR CUENTA DE TGN, NTI. 017145 VALOR 21-03-2023 CAPITAL RMY9.043.802,00 INTERESES RMY1.545.987,92 CTA. 3987 CUENTA UNICA DEL TESORO LIB. 00099021001</t>
  </si>
  <si>
    <t>||COMPLEMENTO A NUESTRO CPBTE. S-1056929 DE LA FECHA, PAGO PRÉSTAMO EXIMBANK CHINA GCL 2017 (02) 607 VCTO 21-03-2023 POR CUENTA DE TGN, NTI. 017148, COBRO COMISIONES BANQUERO USD10,00 CTA. 3987 CUENTA ÚNICA DEL TESORO LIB. 00099021001 REF. COMISIONES BANQUERO</t>
  </si>
  <si>
    <t>||COMPLEMENTO A NUESTRO CPBTE. S-1056926 DE LA FECHA, PAGO PRÉSTAMO EXIMBANK CHINA GCL 2016 (29) 599 VCTO 21-03-2023 POR CUENTA DE TGN, NTI. 017147, COBRO COMISIONES BANQUERO USD10,00 CTA. 3987 CUENTA ÚNICA DEL TESORO LIB. 00099021001 REF. COMISIONES BANQUERO</t>
  </si>
  <si>
    <t>||PAGO PRÉSTAMO EXIMBANK CHINA GCL 2007 (13) 184 VCTO 21-03-2023 POR CUENTA DE TGN, NTI. 017136 VALOR 21-03-2023 CAPITAL RMY12.168.507,60 INTERESES RMY1.345.972,15 CTA. 3987 CUENTA UNICA DEL TESORO LIB. 00099021001 REF. COMISIONES BANCARIAS</t>
  </si>
  <si>
    <t>||COMPLEMENTO A NUESTRO CPBTE. S-1056925 DE LA FECHA, PAGO PRÉSTAMO EXIMBANK CHINA GCL 2011 (41) 391 VCTO 21-03-2023 POR CUENTA DE TGN, NTI. 017149, COBRO COMISIONES BANQUERO USD10,00 CTA. 3987 CUENTA ÚNICA DEL TESORO LIB. 00099021001 REF. COMISIONES BANQUERO</t>
  </si>
  <si>
    <t>||COMPLEMENTO A NUESTRO CPBTE. S-1056924 DE LA FECHA, PAGO PRÉSTAMO EXIMBANK CHINA GCL 2009 (43) 294 VCTO 21-03-2023 POR CUENTA DE TGN, NTI. 017145, COBRO COMISIONES BANQUERO USD10,00 CTA. 3987 CUENTA ÚNICA DEL TESORO LIB. 00099021001 REF. COMISIONES BANQUERO</t>
  </si>
  <si>
    <t>||PAGO PRÉSTAMO EXIMBANK CHINA GCL 2017 (02) 607 VCTO 21-03-2023 POR CUENTA DE TGN, NTI. 017148 VALOR 21-03-2023 INTERESES RMY3.167.500,00 COMISIONES RMY87.986,11 CTA. 3987 CUENTA UNICA DEL TESORO LIB. 00099021001 REF. COMISIONES BANCARIAS</t>
  </si>
  <si>
    <t>||PAGO PRÉSTAMO EXIMBANK CHINA GCL 2007 (13) 184 VCTO 21-03-2023 POR CUENTA DE TGN, NTI. 017136 VALOR 21-03-2023 CAPITAL RMY12.168.507,60 INTERESES RMY1.345.972,15 CTA. 3987 CUENTA UNICA DEL TESORO LIB. 00099021001</t>
  </si>
  <si>
    <t>||PAGO PRÉSTAMO EXIMBANK CHINA GCL 2017 (02) 607 VCTO 21-03-2023 POR CUENTA DE TGN, NTI. 017148 VALOR 21-03-2023 INTERESES RMY3.167.500,00 COMISIONES RMY87.986,11 CTA. 3987 CUENTA UNICA DEL TESORO LIB. 00099021001</t>
  </si>
  <si>
    <t>||COMPLEMENTO A NUESTRO CPBTE. S-1056932 DE LA FECHA, PAGO PRÉSTAMO EXIMBANK CHINA GCL 2007 (13) 184 VCTO 21-03-2023 POR CUENTA DE TGN, NTI. 017136, COBRO COMISIONES BANQUERO USD10,00 CTA. 3987 CUENTA ÚNICA DEL TESORO LIB. 00099021001 REF. COMISIONES BANQUERO</t>
  </si>
  <si>
    <t>||COMPLEMENTO A NUESTRO CPBTE. S-1056919 DE LA FECHA, PAGO PRÉSTAMO EXIMBANK CHINA GCL 2004 (04) 114A VCTO 21-03-2023 POR CUENTA DE TGN, NTI. 017132 COBRO COMISIONES BANQUERO USD10,00 CTA. 3987 CUENTA ÚNICA DEL TESORO LIB. 00099021001 REF. COMISIONES BANQUERO</t>
  </si>
  <si>
    <t>||||PAGO PRÉSTAMO EXIMBANK CHINA GCL 2016 (29) 599 VCTO 21-03-2023 POR CUENTA DE TGN, NTI. 017147 VALOR 21-03-2023 CAPITAL RMY17.500.000,00 INTERESES RMY3.343.472,22 CTA. 3987 CUENTA UNICA DEL TESORO LIB. 00099021001 REF. COMISIONES BANCARIAS</t>
  </si>
  <si>
    <t>||||PAGO PRÉSTAMO EXIMBANK CHINA GCL 2016 (29) 599 VCTO 21-03-2023 POR CUENTA DE TGN, NTI. 017147 VALOR 21-03-2023 CAPITAL RMY17.500.000,00 INTERESES RMY3.343.472,22 CTA. 3987 CUENTA UNICA DEL TESORO LIB. 00099021001</t>
  </si>
  <si>
    <t>||PAGO PRÉSTAMO EXIMBANK CHINA GCL 2011 (41) 391 VCTO 21-03-2023 POR CUENTA DE TGN, NTI. 017149 VALOR 21-03-2023 CAPITAL RMY23.110.550,10 INTERESES RMY4.647.788,41 CTA. 3987 CUENTA UNICA DEL TESORO LIB. 00099021001 REF. COMISIONES BANCARIAS</t>
  </si>
  <si>
    <t>||PAGO PRÉSTAMO EXIMBANK CHINA GCL 2011 (41) 391 VCTO 21-03-2023 POR CUENTA DE TGN, NTI. 017149 VALOR 21-03-2023 CAPITAL RMY23.110.550,10 INTERESES RMY4.647.788,41 CTA. 3987 CUENTA UNICA DEL TESORO LIB. 00099021001</t>
  </si>
  <si>
    <t>||||PAGO PRÉSTAMO EXIMBANK CHINA GCL 2009 (43) 294 VCTO 21-03-2023 POR CUENTA DE TGN, NTI. 017145 VALOR 21-03-2023 CAPITAL RMY9.043.802,00 INTERESES RMY1.545.987,92 CTA. 3987 CUENTA UNICA DEL TESORO LIB. 00099021001 REF. COMISIONES BANCARIAS</t>
  </si>
  <si>
    <t>TRANSFERENCIA DEL EXTERIOR SEGUN SWIFT NO.4543 Y NO.4542 DE FECHA 22/03/2023 ORDENANTE: FASS INDUSTRIA E COMERCIO (BRAZIL RIBEIRAO PRETO) REF.: INV YLB-GCO-0048-ODV/23 LIB. 00597012001 RECURSOS PROPIOS VENTAS YLB</t>
  </si>
  <si>
    <t>COBRO COSTOS DE PAPELERIA SEGUN TRANSFERENCIA DEL EXTERIOR POR ORDEN DE FASS INDUSTRIA E COMERCIO (BRAZIL RIBEIRAO PRETO) REF.: INV YLB-GCO-0048-ODV/23 LIB. 00597012001 RECURSOS PROPIOS VENTAS YLB</t>
  </si>
  <si>
    <t>REGULARIZACION DE TRANSFERENCIA DEL EXTERIOR SEGUN SWIFT NO.4446 Y NO.4445 DE FECHA 22/03/2023 ORDENANTE: AGRARIA INDUSTRIA E COMERCIO LTDA. (JARDINOPOLIS SP BRASIL) REF.: CRED YLBGCO0047ODV23 VEX DE 13032023 CONTRATO 342971186 LIB. 00597012001 RECURSOS PROPIOS VENTAS YLB</t>
  </si>
  <si>
    <t>COBRO COSTOS DE PAPELERIA POR REGULARIZACION DE TRANSFERENCIA DEL EXTERIOR POR ORDEN DE AGRARIA INDUSTRIA E COMERCIO LTDA. (JARDINOPOLIS SP BRASIL) REF.: CRED YLBGCO0047ODV23 VEX DE 13032023 CONTRATO 342971186 LIB. 00597012001 RECURSOS PROPIOS VENTAS YLB</t>
  </si>
  <si>
    <t>||PAGO PRÉSTAMO BID 2786/BL-BO VCTO 22-03-2023 POR CUENTA DE TGN, NTI. 017176 VALOR 22-03-2023 INTERESES USD 30.249,32 LIB. 00099021001 TGN-RECURSOS ORDINARIOS (3987)</t>
  </si>
  <si>
    <t>||PAGO PRÉSTAMO BID 2786/BL-BO VCTO 22-03-2023 POR CUENTA DE TGN, NTI. 017176 VALOR 22-03-2023 INTERESES USD 30.249,32 LIB. 00099021001 TGN-RECURSOS ORDINARIOS (3987) REF. COMISIONES BANCARIAS</t>
  </si>
  <si>
    <t>||PAGO PRÉSTAMO BID 2786/BL-BO VCTO 22-03-2023 POR CUENTA DE TGN, NTI. 017175 VALOR 22-03-2023 CAPITAL USD 2.057.097,22 INTERESES USD 1.465.375,10 LIB. 00099021001 TGN-RECURSOS ORDINARIOS (3987)</t>
  </si>
  <si>
    <t>||PAGO PRÉSTAMO BID 2786/BL-BO VCTO 22-03-2023 POR CUENTA DE TGN, NTI. 017175 VALOR 22-03-2023 CAPITAL USD 2.057.097,22 INTERESES USD 1.465.375,10 LIB. 00099021001 TGN-RECURSOS ORDINARIOS (3987) REF. COMISIONES BANCARIAS</t>
  </si>
  <si>
    <t>||PAGO A CAF PRÉSTAMO CFA007725 VCTO. 23-03-2023 POR CUENTA DEL TGN, NTI 017077 VALOR 23-03-2023 CAPITAL USD1.150.162,59 INTERESES USD349.949,62 LIB. 00099021001 TGN-RECURSOS ORDINARIOS (3987)</t>
  </si>
  <si>
    <t>||PAGO A CAF PRÉSTAMO CFA007725 VCTO. 23-03-2023 POR CUENTA DEL TGN, NTI 017077 VALOR 23-03-2023 CAPITAL USD1.150.162,59 INTERESES USD349.949,62 LIB. 00099021001 TGN-RECURSOS ORDINARIOS (3987) REF.: COMISIONES BANCARIAS</t>
  </si>
  <si>
    <t>TRANSFERENCIA DE FONDOS AL EXTERIOR A SOLICITUD DE AGENCIA BOLIVIANA DE ENERGIA SEGUN SOLICITUD 17917 REF: NUCADVISOR PAGO CORRESPONDIENTE AL AC N 37 DEL CONTRATO DE ADHESION SERVICIO DE SEGUIMIENTO Y MONITOREO Y CONTROL CON NUCADVISOR PARA EL CONTRATO DE CIDTN SEGUN NOTA INTERNA 081 2023 INFORME 03 LIB. 00099021001 TGN-RECURSOS ORDINARIOS (3987)</t>
  </si>
  <si>
    <t>||PAGO PRÉSTAMO BID 964/SF-BO VCTO 23-03-2023 POR CUENTA DE TGN, NTI. 017129 VALOR 23-03-2023 CAPITAL USD 14.659,52 INTERESES USD 3.925,54 LIB. 00099021001 TGN-RECURSOS ORDINARIOS (3987) REF. COMISIONES BANCARIAS</t>
  </si>
  <si>
    <t>||PAGO PRÉSTAMO BID 964/SF-BO VCTO 23-03-2023 POR CUENTA DE TGN, NTI. 017129 VALOR 23-03-2023 CAPITAL USD 14.659,52 INTERESES USD 3.925,54 LIB. 00099021001 TGN-RECURSOS ORDINARIOS (3987)</t>
  </si>
  <si>
    <t>NUMERO DE LIBRETA CUT: 00086014407 OPERACIÓN E75 TRANSFERENCIA DE LA CUENTA FISCAL BUN A LA CUT EN MN TRANSFERENCIA DE FONDOS A SOLICITUD DE: GOBIERNO AUTONOMO MUNICIPAL DE SANTIVAÃEZ, CITE: GAMS/MAE/NÂ°000165/2023 CUENTA CUT 3987069001 LIBRETA NÂ° 00086014407 MMAYA-BS-PLAN NACIONAL DE CUENCAS</t>
  </si>
  <si>
    <t>A:00046058003 Débito Automático al GAM San Agustín (GAM AGU) a favor del Ministerio de Salud y Deportes por incumplimiento al Convenio Interinstitucional N°0053 de fecha 06 de septiembre de 2012 y sus tres enmiendas, suscrito entre el MSyD y GAM AGU correspondiente al proyecto “Implementación de Invernaderos en Unidades Educativas del Municipio de San Agustín - PMDC”.</t>
  </si>
  <si>
    <t>TRANSFERENCIA DEL EXTERIOR SEGUN SWIFT NO.4741 Y NO.4740 DE FECHA 24/03/2023 ORDENANTE: ITOCHU CORPORATION (MINATO-KU TOKYO JAPAN) REF.: CRED S0630830200201 LIB. 00597012001 RECURSOS PROPIOS VENTAS YLB</t>
  </si>
  <si>
    <t>TRANSFERENCIA DEL EXTERIOR SEGUN SWIFT NO.4739 Y NO.4738 DE FECHA 24/03/2023 ORDENANTE: ITOCHU CORPORATION (MINATO-KU TOKYO JAPAN) REF.: CRED S06308301EAC01 LIB. 00597012001 RECURSOS PROPIOS VENTAS YLB</t>
  </si>
  <si>
    <t>NUMERO DE LIBRETA CUT: 00099021001 OPERACIÓN E75 TRANSFERENCIA DE LA CUENTA FISCAL BUN A LA CUT EN MN POR INSTRUCCIÃN DE: TRANSFERENCIA DE FONDOS A SOLICITUD DE: GOBIERNO AUTONOMO MUNICIPAL ESMERALDA, CITE: G.A.M.E./M.A.E./M.CH.CH./NÂ°31/2023 CUENTA CUT 3987 LIBRETA NÂ° 00099021001 TGN-RECURS</t>
  </si>
  <si>
    <t>COBRO COSTOS DE PAPELERIA SEGUN TRANSFERENCIA DEL EXTERIOR POR ORDEN DE ITOCHU CORPORATION (MINATO-KU TOKYO JAPAN) REF.: CRED S0630830200201 LIB. 00597012001 RECURSOS PROPIOS VENTAS YLB</t>
  </si>
  <si>
    <t>'TRANSFERENCIA'||RECIBIDA DEL EXTERIOR SEGÚN MENSAJE SWIFT NRO. 4755 (REM. EXT.) DE LA FECHA, POR DESEMBOLSO DE LA AFD, PRÉSTAMO CBO-1037 02 L LIB. 00099021001 TGN-RECURSOS ORDINARIOS (3987) REF.: ÚTILES DE ESCRITORIO</t>
  </si>
  <si>
    <t>COBRO COSTOS DE PAPELERIA SEGUN TRANSFERENCIA DEL EXTERIOR POR ORDEN DE ITOCHU CORPORATION (MINATO-KU TOKYO JAPAN) REF.: CRED S06308301EAC01 LIB. 00597012001 RECURSOS PROPIOS VENTAS YLB</t>
  </si>
  <si>
    <t>NUMERO DE LIBRETA CUT: 00041048006 OPERACIÓN E18 TRANSFERENCIA DEL SISTEMA FINANCIERO POR CUENTA DE TERCEROS A LA CUT SOL.ESC.EMB.DE SUIZA AG.SUIZA P/EL DESAR</t>
  </si>
  <si>
    <t>COBRO COSTOS DE PAPELERIA POR REGULARIZACION DE TRANSFERENCIA DEL EXTERIOR POR ORDEN DE CONSULADO GENERAL DEL ESTADO PLURINACIONAL DE BOLIVIA EN SAO PAULO BRASIL REF.: DEVOLUCIÓN GASTOS DE FUNCIONAMIENTO GESTIÓN 2022 LIB. 00099021001 TGN-RECURSOS ORDINARIOS (3987)</t>
  </si>
  <si>
    <t>TRANSFERENCIA DEL EXTERIOR SEGUN SWIFT NO.4832 Y NO.4831 DE FECHA 28/03/2023 ORDENANTE: YTL SOCIEDAD ANONIMA (SAN JUAN DE PARANA) REF.: PAGO TOTAL FACT 0053 ODV 23 VEX PAGO TOTAL FACT 0011 ODV 23 LIB. 00597012001 RECURSOS PROPIOS VENTAS YLB</t>
  </si>
  <si>
    <t>NUMERO DE LIBRETA CUT: 00099021001 OPERACIÓN E18 TRANSFERENCIA DEL SISTEMA FINANCIERO POR CUENTA DE TERCEROS A LA CUT devolucion pagos de CC no cobrados noviembre y aguinaldo 2022</t>
  </si>
  <si>
    <t>COBRO COSTOS DE PAPELERIA SEGUN TRANSFERENCIA DEL EXTERIOR POR ORDEN DE YTL SOCIEDAD ANONIMA (SAN JUAN DE PARANA) REF.: PAGO TOTAL FACT 0053 ODV 23 VEX PAGO TOTAL FACT 0011 ODV 23 LIB. 00597012001 RECURSOS PROPIOS VENTAS YLB</t>
  </si>
  <si>
    <t>||TRANSFERENCIA DE FONDOS SEGUN MENSAJES SWIFT NROS. 4883 Y 4884 DE LA FECHA Y NOTA CITE: AGBC-AGBC/DAF/CNI-RSYS-0014-CAR/2022 DE FECHA 26/04/2022 (HRE-TGL-6525). ENVIADO POR AGENCIA BOLIVIANA DE CORREOS (SECTOR PUBLICO-SERVICIOS). DEBITO DE LA LIBRETA 000383012001 AGENCIA BOLIVIANA DE CORREOS. COBRO DE UTILES DE ESTRITORIO</t>
  </si>
  <si>
    <t>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t>
  </si>
  <si>
    <t>NUMERO DE LIBRETA CUT: 00099021001 OPERACIÓN E75 TRANSFERENCIA DE LA CUENTA FISCAL BUN A LA CUT EN MN TRANSFERENCIA DE FONDOS A SOLICITUD DE: GOBIERNO AUTONOMO DPTAL. COCHABAMBA CITE : CE/UT YCP/031/2023 CUENTA CUT 3987069001 LIBRETA NÂ° 00099021001 "TGN RECURSOS ORDINARIOS ".</t>
  </si>
  <si>
    <t>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t>
  </si>
  <si>
    <t>A:00099021001 Transferencia que realizamos a solicitud de la Unidad de Administración e Información Salarial mediante nota CITE: MEFP/VTCP/DGPOT/UAIS/No 462/2023, informe MEFP/VTCP/DGPOT/UAIS/No.36/2023 para la reversión definitiva de las Boletas de Pago solicitadas por el SENASIR consignadas en el comprobante de pago No. 71955 H.R. 6-3893-R</t>
  </si>
  <si>
    <t>REGULARIZACION DE TRANSFERENCIA DEL EXTERIOR SEGUN SWIFT NO.4841 Y NO.4840 DE FECHA 30/03/2023 ORDENANTE: BOLIVIANA DE AVIACIÓN -BOA INC (DORAL FL) REF.: FACTURA NO.213 RFB 2083983 25.00 FEE DEDUCTED LIB. 00525012001 LBP-TRANSPORTES AEREOS BOLIVIANOS (4030001162)</t>
  </si>
  <si>
    <t>NUMERO DE LIBRETA CUT: 00099021001 OPERACIÓN E75 TRANSFERENCIA DE LA CUENTA FISCAL BUN A LA CUT EN MN TRANSFERENCIA DE FONDOS A SOLICITUD DE: GOBIERNO AUTONOMO DEPARTAMENTAL DE ORURO, CITE: GAD-ORU/SDAFP/UF/ATCP/CE-0058/2023 CUENTA CUT 3987 LIBRETA NÂ° 00099021001 TGN-RECURSOS ORDINARIOS</t>
  </si>
  <si>
    <t>VENTA DE DIVISAS CON TRANSFERENCIA DE FONDOS A SOLICITUD DE EMPRESA PUBLICA PRODUCTIVA CARTONES DE BOLIVIA-CARTONBOL SEGUN SOLICITUD 17981 REF: TRANSFERENCIA DE RECURSOS AL BCB POR PAGO A EMPRESA TOOLS CORRUGATED SLU POR ADQUISICION DE TROQUEL ROTATIVO SEGUN ORDEN DE COMPRA SEDEM GG CB N 0013 2023 LIB. 00576012002 CARTONBOL - RECAUDADORA POR DIFERENCIAL CAMBIARIO</t>
  </si>
  <si>
    <t>PAGO A NATIXIS FRANCIA PRÉSTAMO 931-OA1 VCTO. 31-03-2023 POR CUENTA DE GMSCZ , VALOR 31-03-2023 CAPITAL EUR 8.968,00 INTERESES EUR 1.259,08 LIB. 00099031002 RECUP.DIFERENCIALES CAPITAL E INTERES-CRED.EXT.</t>
  </si>
  <si>
    <t>NUMERO DE LIBRETA CUT: 00086011102 OPERACIÓN E18 TRANSFERENCIA DEL SISTEMA FINANCIERO POR CUENTA DE TERCEROS A LA CUT MMAA MULTAS POR CONTRAVENCIONES A LA LEY DE MEDIO AMBIENTE</t>
  </si>
  <si>
    <t>PAGO A AFD PRÉSTAMO CBO-1011-02-C VCTO. 31-03-2023 POR CUENTA DE TGN , NTI. 017181 VALOR 31-03-2023 CAPITAL EUR 533.333,34 INTERESES EUR 204.936,97 CTA. 3987 CUENTA UNICA DEL TESORO LIB. 00099021001 REF.: COMISIONES BANCARIAS</t>
  </si>
  <si>
    <t>PAGO A AFD PRÉSTAMO CBO-1014-01-E VCTO. 31-03-2023 POR CUENTA DE TGN , NTI. 017169 VALOR 31-03-2023 CAPITAL EUR 5.100.000,00 INTERESES EUR 908.584,45 CTA. 3987 CUENTA UNICA DEL TESORO LIB. 00099021001 REF.: COMISIONES BANCARIAS</t>
  </si>
  <si>
    <t>NUMERO DE LIBRETA CUT: 0013032001 OPERACIÓN E18 TRANSFERENCIA DEL SISTEMA FINANCIERO POR CUENTA DE TERCEROS A LA CUT TRANSFERENCIA GARANTIA DE MOTANTACARGA POR URANEL</t>
  </si>
  <si>
    <t>TRANSFERENCIA DEL EXTERIOR SEGUN SWIFT NO.5164 Y NO.5163 DE FECHA 31/03/2023 ORDENANTE: ECONOMET SPA (LAS CONDES) REF.: CRED ANTICIPO 10 POR CIENTO LIB. 00597012001 RECURSOS PROPIOS VENTAS YLB</t>
  </si>
  <si>
    <t>COBRO COSTOS DE PAPELERIA SEGUN TRANSFERENCIA DEL EXTERIOR POR ORDEN DE ECONOMET SPA (LAS CONDES) REF.: CRED ANTICIPO 10 POR CIENTO LIB. 00597012001 RECURSOS PROPIOS VENTAS YLB</t>
  </si>
  <si>
    <t>||REGULARIZACION DE NUESTRA OPERACION NRO.1054808 DE FECHA 22/2/2023 EN ATENCION A CORREO ELECTRONICO Y NOTA ABEN/DGE/NE/N°447/2023 DE FECHA 29/3/2023 (HRE-TGL-5384) POR LA AGENCIA BOLIVIANA DE ENERGIA NUCLEAR. DEBITO DE LA LIBRETA N°00099021001 TGN-RECURSOS ORDINARIOS, COBRO DE UTILES DE ESCRITORIO.</t>
  </si>
  <si>
    <t>AJUSTE COMPLEMENTARIO POR REVALORIZACION SALDOS DE ACTIVOS DE RESERVA Y OBLIGACIONES MONEDA EXTRANJERA (DOLARES) Saldo MO = -26937457.97 ;Bs/Mo: 6.86000000000 ;Saldo Bs: -184790961.66</t>
  </si>
  <si>
    <t>AJUSTE COMPLEMENTARIO POR REVALORIZACION SALDOS DE ACTIVOS DE RESERVA Y OBLIGACIONES MONEDA EXTRANJERA (DOLARES) Saldo MO = -21070715.18 ;Bs/Mo: 6.86000000000 ;Saldo Bs: -144545106.15</t>
  </si>
  <si>
    <t>AJUSTE COMPLEMENTARIO POR REVALORIZACION SALDOS DE ACTIVOS DE RESERVA Y OBLIGACIONES MONEDA EXTRANJERA (DOLARES) Saldo MO = -26693827.81 ;Bs/Mo: 6.86000000000 ;Saldo Bs: -183119658.79</t>
  </si>
  <si>
    <t>AJUSTE COMPLEMENTARIO POR REVALORIZACION SALDOS DE ACTIVOS DE RESERVA Y OBLIGACIONES MONEDA EXTRANJERA (DOLARES) Saldo MO = -16315587.47 ;Bs/Mo: 6.86000000000 ;Saldo Bs: -111924930.05</t>
  </si>
  <si>
    <t>AJUSTE COMPLEMENTARIO POR REVALORIZACION SALDOS DE ACTIVOS DE RESERVA Y OBLIGACIONES MONEDA EXTRANJERA (DOLARES) Saldo MO = -13403694.54 ;Bs/Mo: 6.86000000000 ;Saldo Bs: -91949344.56</t>
  </si>
  <si>
    <t>AJUSTE COMPLEMENTARIO POR REVALORIZACION SALDOS DE ACTIVOS DE RESERVA Y OBLIGACIONES MONEDA EXTRANJERA (DOLARES) Saldo MO = -13393949.02 ;Bs/Mo: 6.86000000000 ;Saldo Bs: -91882490.27</t>
  </si>
  <si>
    <t>AJUSTE COMPLEMENTARIO POR REVALORIZACION SALDOS DE ACTIVOS DE RESERVA Y OBLIGACIONES MONEDA EXTRANJERA (DOLARES) Saldo MO = -6163002.78 ;Bs/Mo: 6.86000000000 ;Saldo Bs: -42278199.08</t>
  </si>
  <si>
    <t>AJUSTE COMPLEMENTARIO POR REVALORIZACION SALDOS DE ACTIVOS DE RESERVA Y OBLIGACIONES MONEDA EXTRANJERA (DOLARES) Saldo MO = -6228737.33 ;Bs/Mo: 6.86000000000 ;Saldo Bs: -42729138.07</t>
  </si>
  <si>
    <t>AJUSTE COMPLEMENTARIO POR REVALORIZACION SALDOS DE ACTIVOS DE RESERVA Y OBLIGACIONES MONEDA EXTRANJERA (DOLARES) Saldo MO = -32048633.19 ;Bs/Mo: 6.86000000000 ;Saldo Bs: -219853623.69</t>
  </si>
  <si>
    <t>AJUSTE COMPLEMENTARIO POR REVALORIZACION SALDOS DE ACTIVOS DE RESERVA Y OBLIGACIONES MONEDA EXTRANJERA (DOLARES) Saldo MO = -32265069.86 ;Bs/Mo: 6.86000000000 ;Saldo Bs: -221338379.23</t>
  </si>
  <si>
    <t>AJUSTE COMPLEMENTARIO POR REVALORIZACION SALDOS DE ACTIVOS DE RESERVA Y OBLIGACIONES MONEDA EXTRANJERA (DOLARES) Saldo MO = -10974169.45 ;Bs/Mo: 6.86000000000 ;Saldo Bs: -75282802.42</t>
  </si>
  <si>
    <t>AJUSTE COMPLEMENTARIO POR REVALORIZACION SALDOS DE ACTIVOS DE RESERVA Y OBLIGACIONES MONEDA EXTRANJERA (DOLARES) Saldo MO = -526811.28 ;Bs/Mo: 6.86000000000 ;Saldo Bs: -3613925.39</t>
  </si>
  <si>
    <t>AJUSTE COMPLEMENTARIO POR REVALORIZACION SALDOS DE ACTIVOS DE RESERVA Y OBLIGACIONES MONEDA EXTRANJERA (DOLARES) Saldo MO = -1935523.08 ;Bs/Mo: 6.86000000000 ;Saldo Bs: -13277688.31</t>
  </si>
  <si>
    <t>AJUSTE COMPLEMENTARIO POR REVALORIZACION SALDOS DE ACTIVOS DE RESERVA Y OBLIGACIONES MONEDA EXTRANJERA (DOLARES) Saldo MO = -74649454.71 ;Bs/Mo: 6.86000000000 ;Saldo Bs: -512095259.32</t>
  </si>
  <si>
    <t>AJUSTE COMPLEMENTARIO POR REVALORIZACION SALDOS DE ACTIVOS DE RESERVA Y OBLIGACIONES MONEDA EXTRANJERA (DOLARES) Saldo MO = -19318025.90 ;Bs/Mo: 6.86000000000 ;Saldo Bs: -132521657.68</t>
  </si>
  <si>
    <t>AJUSTE COMPLEMENTARIO POR REVALORIZACION SALDOS DE ACTIVOS DE RESERVA Y OBLIGACIONES MONEDA EXTRANJERA (DOLARES) Saldo MO = -10343619.99 ;Bs/Mo: 6.86000000000 ;Saldo Bs: -70957233.14</t>
  </si>
  <si>
    <t>AJUSTE COMPLEMENTARIO POR REVALORIZACION SALDOS DE ACTIVOS DE RESERVA Y OBLIGACIONES MONEDA EXTRANJERA (DOLARES) Saldo MO = -6993827.97 ;Bs/Mo: 6.86000000000 ;Saldo Bs: -47977659.85</t>
  </si>
  <si>
    <t>AJUSTE COMPLEMENTARIO POR REVALORIZACION SALDOS DE ACTIVOS DE RESERVA Y OBLIGACIONES MONEDA EXTRANJERA (DOLARES) Saldo MO = -7765714.27 ;Bs/Mo: 6.86000000000 ;Saldo Bs: -53272799.90</t>
  </si>
  <si>
    <t>AJUSTE COMPLEMENTARIO POR REVALORIZACION SALDOS DE ACTIVOS DE RESERVA Y OBLIGACIONES MONEDA EXTRANJERA (DOLARES) Saldo MO = -5372951.59 ;Bs/Mo: 6.86000000000 ;Saldo Bs: -36858447.90</t>
  </si>
  <si>
    <t>AJUSTE COMPLEMENTARIO POR REVALORIZACION SALDOS DE ACTIVOS DE RESERVA Y OBLIGACIONES MONEDA EXTRANJERA (DOLARES) Saldo MO = -8876008.86 ;Bs/Mo: 6.86000000000 ;Saldo Bs: -60889420.77</t>
  </si>
  <si>
    <t>PAGO A CAF PRÉSTAMO CFA009545 VCTO. 14-03-2023 POR CUENTA DE TGN , NTI. 017068 VALOR 14-03-2023 CAPITAL USD 71.954,55 INTERESES USD 36.508,24 COMISIONES USD 90.737,85 CTA. 5970 CUENTA UNICA DEL TESORO DOLARES AMERICANOS LIB. 00099021001</t>
  </si>
  <si>
    <t>PAGO A FONPLATA PRÉSTAMO BOL32/2018 II VCTO. 15-03-2023 POR CUENTA DE TGN , NTI. 017192 VALOR 15-03-2023 INTERESES USD 913.919,00 COMISIONES USD 6.988,49 CTA. 5970 CUENTA UNICA DEL TESORO DOLARES AMERICANOS LIB. 00099021001</t>
  </si>
  <si>
    <t>PAGO A BID PRÉSTAMO 3822/BL-BO VCTO. 15-03-2023 POR CUENTA DE TGN , NTI. 017143 VALOR 15-03-2023 CAPITAL USD 561.371,88 INTERESES USD 513.477,24 COMISIONES USD 15.998,90 CTA. 5970 CUENTA UNICA DEL TESORO DOLARES AMERICANOS LIB. 00099021001</t>
  </si>
  <si>
    <t>AJUSTE COMPLEMENTARIO POR REVALORIZACION SALDOS DE ACTIVOS DE RESERVA Y OBLIGACIONES MONEDA EXTRANJERA (DOLARES) Saldo MO = -3681206.79 ;Bs/Mo: 6.86000000000 ;Saldo Bs: -25253078.62</t>
  </si>
  <si>
    <t>AJUSTE COMPLEMENTARIO POR REVALORIZACION SALDOS DE ACTIVOS DE RESERVA Y OBLIGACIONES MONEDA EXTRANJERA (DOLARES) Saldo MO = -13795749.99 ;Bs/Mo: 6.86000000000 ;Saldo Bs: -94638844.94</t>
  </si>
  <si>
    <t>PAGO A CAF PRÉSTAMO CFA11694 VCTO. 17-03-2023 POR CUENTA DE TGN , NTI. 017084 VALOR 17-03-2023 COMISIONES USD 76.963,78 CTA. 5970 CUENTA UNICA DEL TESORO DOLARES AMERICANOS LIB. 00099021001</t>
  </si>
  <si>
    <t>||PAGO A AFD PRÉSTAMO CBO 1037 02 L POR CUENTA DEL TGN VALOR 17/03/2023 COMISION DE EVALUACIÓN POR EUR1.000.000,00 SEGÚN NOTA MEFP/VTCP/DGCP/UODP/N° 275/2023 DEL 17/03/2023 LIBRETA N°00099021001 TGN-RECURSOS ORDINARIOS-DÓLARES AMERICANOS (5970)</t>
  </si>
  <si>
    <t>AJUSTE COMPLEMENTARIO POR REVALORIZACION SALDOS DE ACTIVOS DE RESERVA Y OBLIGACIONES MONEDA EXTRANJERA (DOLARES) Saldo MO = -9641267.69 ;Bs/Mo: 6.86000000000 ;Saldo Bs: -66139096.36</t>
  </si>
  <si>
    <t>'TRANSFERENCIA'||RECIBIDA DEL EXTERIOR SEGÚN MENSAJE SWIFT NRO. 4755 (REM. EXT.) DE LA FECHA, POR DESEMBOLSO DE LA AFD, PRÉSTAMO CBO-1037 02 L LIB. 00099021001 TGN-RECURSOS ORDINARIOS-DÓLARES AMERICANOS (5970)</t>
  </si>
  <si>
    <t>AJUSTE COMPLEMENTARIO POR REVALORIZACION SALDOS DE ACTIVOS DE RESERVA Y OBLIGACIONES MONEDA EXTRANJERA (DOLARES) Saldo MO = -143648714.88 ;Bs/Mo: 6.86000000000 ;Saldo Bs: -985430184.07</t>
  </si>
  <si>
    <t>AJUSTE COMPLEMENTARIO POR REVALORIZACION SALDOS DE ACTIVOS DE RESERVA Y OBLIGACIONES MONEDA EXTRANJERA (DOLARES) Saldo MO = -128924032.21 ;Bs/Mo: 6.86000000000 ;Saldo Bs: -884418860.95</t>
  </si>
  <si>
    <t>AJUSTE COMPLEMENTARIO POR REVALORIZACION SALDOS DE ACTIVOS DE RESERVA Y OBLIGACIONES MONEDA EXTRANJERA (DOLARES) Saldo MO = -130314182.22 ;Bs/Mo: 6.86000000000 ;Saldo Bs: -893955290.04</t>
  </si>
  <si>
    <t>AJUSTE COMPLEMENTARIO POR REVALORIZACION SALDOS DE ACTIVOS DE RESERVA Y OBLIGACIONES MONEDA EXTRANJERA (DOLARES) Saldo MO = -127816215.53 ;Bs/Mo: 6.86000000000 ;Saldo Bs: -876819238.55</t>
  </si>
  <si>
    <t>PAGO A AFD PRÉSTAMO CBO-1011-02-C VCTO. 31-03-2023 POR CUENTA DE TGN , NTI. 017181 VALOR 31-03-2023 CAPITAL EUR 533.333,34 INTERESES EUR 204.936,97 CTA. 5970 CUENTA UNICA DEL TESORO DOLARES AMERICANOS LIB. 00099021001</t>
  </si>
  <si>
    <t>PAGO A AFD PRÉSTAMO CBO-1014-01-E VCTO. 31-03-2023 POR CUENTA DE TGN , NTI. 017169 VALOR 31-03-2023 CAPITAL EUR 5.100.000,00 INTERESES EUR 908.584,45 CTA. 5970 CUENTA UNICA DEL TESORO DOLARES AMERICANOS LIB. 00099021001</t>
  </si>
  <si>
    <t>||REGULARIZACION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t>
  </si>
  <si>
    <t>00206044301</t>
  </si>
  <si>
    <t>00206054301</t>
  </si>
  <si>
    <t>00383012001</t>
  </si>
  <si>
    <t>00514012002</t>
  </si>
  <si>
    <t>00287104327</t>
  </si>
  <si>
    <t>00035017002</t>
  </si>
  <si>
    <t>00389014301</t>
  </si>
  <si>
    <t>00015051101</t>
  </si>
  <si>
    <t>00046057010</t>
  </si>
  <si>
    <t>00046057009</t>
  </si>
  <si>
    <t>00573012001</t>
  </si>
  <si>
    <t>De: 00099014102 A:00287102001 Transferencia que realizamos a solicitud de la Unidad de Administración e Información Salarial mediante nota CITE: MEFP/VTCP/DGPOT/UAIS/No 390/2023, nota interna CITE:MEFP/VPCF/DGCF/UCCF/No 072/2023 de la DGCF</t>
  </si>
  <si>
    <t>De: 00099021001 A:00206044301 De: 00099021001 A: 00206044301 Transferencia de recursos a solicitud del Instituto Nacional de Estadística mediante nota CITE: INE-DGE-CGP-JNAP-CPV N°0465 y 0466/2023 (operación bimonetarias) destinados a la</t>
  </si>
  <si>
    <t>De: 00099021001 A:00206054301 De: 00099021001 A: 00206054301 Transferencia de recursos a solicitud del Instituto Nacional de Estadística mediante nota CITE: INE-DGE-CGP-JNAP-CPV N°0465 y 0466/2023 (operación bimonetarias) destinados a la e</t>
  </si>
  <si>
    <t>De: 00081094301 A:00099021001 De: 00081094301 A:00099021001 Transferencia de recursos a requerimiento del Ministerio de Obras Públicas Servicio y Vivienda, con nota CITE: MOPSV/DGAA/N°135/2023 en el marco del Articulo 15 de la Ley N°1267 de</t>
  </si>
  <si>
    <t>De: 00099021001 A:00291014353 De: 00099021001 A: 00291014353 Transferencia de recursos a solicitud de la Administración Boliviana de Carreteras mediante nota CITE: ABC/GNA/SAF/ATE/2023-0503 y 0564(operación bimonetarias) para atención de ce</t>
  </si>
  <si>
    <t>De: 00099021001 A:00291014359 De: 00099021001 A: 00291014359 Transferencia de recursos a solicitud de la Administración Boliviana de Carreteras mediante nota CITE: ABC/GNA/SAF/ATE/2023-0503 y 0564(operación bimonetarias) para atención de c</t>
  </si>
  <si>
    <t>De: 00099021001 A:00291014369 De: 00099021001 A: 00291014369 Transferencia de recursos a solicitud de la Administración Boliviana de Carreteras mediante nota CITE: ABC/GNA/SAF/ATE/2023-0503 y 0564(operación bimonetarias) para atención de c</t>
  </si>
  <si>
    <t>De: 00099021001 A:00291014372 De: 00099021001 A: 00291014372 Transferencia de recursos a solicitud de la Administración Boliviana de Carreteras mediante nota CITE: ABC/GNA/SAF/ATE/2023-0503 y 0564(operación bimonetarias) para atención de c</t>
  </si>
  <si>
    <t>De: 00099021001 A:00291084302 De: 00099021001 A: 00291084302 Transferencia de recursos a solicitud de la Administración Boliviana de Carreteras mediante nota CITE: ABC/GNA/SAF/ATE/2023-0503 y 0564(operación bimonetarias) para atención de c</t>
  </si>
  <si>
    <t>De: 00099021001 A:00383012001 Transferencia que realizamos a solicitud de la Agencia Boliviana de Correos mediante nota CITE: AGBC-AGBC/DAF/TFC-CPRV-0058-CAR/2023, Informe Técnico INF/AGBC/DAF/TFC Nº 0014/2023 (operación bimonetaria), (TC 6</t>
  </si>
  <si>
    <t>De: 00099021001 A:00514012002 De: 00099021001 A: 00514012002Transferencia de recursos a solicitud de Ende Corporación mediante nota CITE: ENDE- DEEM-3/18 y 12-23(operación bimonetarios) para atención de comisiones bancarias de dólares (TC</t>
  </si>
  <si>
    <t>De: 00099021001 A:00287104327 Transferencia que realizamos a solicitud del Fondo Nacional de Inversión Productiva y Social mediante nota CITE: FPS/GAF/UFI/TES/TRL/00103/2023 en el marco del Convenio de Préstamo CFA 9757-Programa Mas Inversi</t>
  </si>
  <si>
    <t>De: 00099021001 A:00046057006 Transferencia bimonetaria que realizamos a solicitud del Ministerio de Salud y Deportes mediante nota CITE: MSyD/VGSS/DGGH/UGESPRO/PGBID3151/CE/44/2023 en el marco del contrato de préstamo Nº3151 aprobado media</t>
  </si>
  <si>
    <t>De: 00099021001 A:00389014301 Transferencia que realizamos a solicitud de la Navegación Aérea y Aeropuertos Bolivianos dependiente del Ministerio de Obras Públicas, Servicios y Vivienda mediante nota CITE:CAR/DGE-DNAF Nº 0061/2023 para el p</t>
  </si>
  <si>
    <t>De: 00099021001 A:00015051101 Transferencia que realizamos a solicitud de la Unidad de Administración e Información Salarial mediante nota CITE: MEFP/VTCP/DGPOT/UAIS/No. 576/2023 y en virtud a las notas CITE: MEFP/VPCF/DGCF/UCCF/Nos. 76 y 1</t>
  </si>
  <si>
    <t>De: 00099021001 A:00287104321 Transferencia de recursos a solicitud del Fondo Nacional de Inversión Productiva y Social mediante nota CITE: FPS/GFA/UFI/TES/TRL/00106/2023 (operación bimonetaria), para el pago de comprobantes C-31, en el ma</t>
  </si>
  <si>
    <t>De: 00099021001 A:00291014380 Transferencia de recursos a solicitud de la Administradora Boliviana de Carreteras mediante nota CITE: ABC/GNA/SAF/ATE/2023-0577 (operación bimonetaria), para la atención de certificados de pago AIF 5744 en pla</t>
  </si>
  <si>
    <t>De: 00099021001 A:00291084302 Transferencia de recursos a solicitud de la Administradora Boliviana de Carreteras mediante nota CITE: ABC/GNA/SAF/ATE/2023-0577 (operación bimonetaria), para la atención de certificados de pago BIRF 8648 en pl</t>
  </si>
  <si>
    <t>De: 00099021001 A:00291014343 Transferencia de recursos a solicitud de la Administradora Boliviana de Carreteras mediante nota CITE: ABC/GNA/SAF/ATE/2023-0577(operación bimonetaria), para la atención de certificados de pago AIF 4923 en plaz</t>
  </si>
  <si>
    <t>De: 00099021001 A:00291014381 Transferencia de recursos a solicitud de la Administradora Boliviana de Carreteras mediante nota CITE: ABC/GNA/SAF/ATE/2023-0577(operación bimonetaria), para la atención de certificados de pago bol-33/2019 en p</t>
  </si>
  <si>
    <t>De: 00514012002 A:00099021001 Transferencia BI - Monetaria que realizamos a solicitud de la Empresa Nacional de Electricidad mediante nota CITE: ENDE-DEEM-3/42-23 Informe Técnico ENDE-IT-DEEM-3/2-23 H.R. 6-6262-R</t>
  </si>
  <si>
    <t>De: 00514012002 A:00099021001 Transferencia BI - Monetaria que realizamos a solicitud de la Empresa Nacional de Electricidad mediante nota CITE: ENDE-DEEM-3/43-23 Informe Técnico ENDE-IT-DEEM-3/3-23 H.R. 6-6375-R</t>
  </si>
  <si>
    <t>De: 00099021001 A:00046057010 Transferencia de recursos bi-monetaria a solicitud del Ministerio de Salud y Deportes mediante nota CITE: MSyD/VGSS/DGGH/UGESPRO/PCAF/CE/39/2023, para atender la emergencia sanitaria ocasionada por la pandemia</t>
  </si>
  <si>
    <t>De: 00099021001 A:00117012001 Transferencia bi-monetaria que realizamos a solicitud de la Dirección General de Aeronáutica Civil mediante nota CITE: DAF-0548/2023 DGAC-01622/2023 recursos depositados por la IATA correspondiente a Tasas Aero</t>
  </si>
  <si>
    <t>De: 00287102007 A:00099021001 Transferencia que realizamos a solicitud del Fondo Nacional de Inversión Productiva y Social mediante nota CITE: CAR/FPS/GFA-UFI Nº 0107/2023 por concepto de multas, en favor del TGN en cumplimiento al artículo</t>
  </si>
  <si>
    <t>De: 00099021001 A:00046057009 Transferencia de recursos a solicitud del Ministerio de Salud y Deportes mediante nota CITE: MSyD/VGSS/DGGH/UGESPRO/FRISDP/CE/106/2023 (operación bimonetaria) por el desembolso realizado por el BID, correspondi</t>
  </si>
  <si>
    <t>De: 00099021001 A:00573012001 Transferencia de recursos a solicitud de la Empresa Siderúrgica del Mutún mediante nota CITE: ESM/GAF/UCPT/Nº067/2023 (operación bimonetaria), para el pago del 40% de la adquisición de una Planta Fija de Tritur</t>
  </si>
  <si>
    <t>De: 00099021001 A:00086108004 Transferencia bi-monetaria que realizamos a solicitud de la UCP - PPCR entidad ejecutora dependiente del Ministerio de Medio Ambiente y Agua mediante nota CITE: CAR/UCP-PPCR No 0073/2023 UCP PPCR/2023-00695 par</t>
  </si>
  <si>
    <t>De: 00206044301 A:00099021001 De: 00206044301 A: 00099021001 Transferencia de recursos a solicitud del Instituto Nacional de Estadística mediante nota CITE: INE-DGE-CGP-JNAP-CPV N°0465 y 0466/2023 (operación bimonetarias) destinados a la</t>
  </si>
  <si>
    <t>De: 00291014346 A:00099021001 De: 00291014346 A: 00099021001 Transferencia de recursos a solicitud de la Administración Boliviana de Carreteras mediante nota CITE: ABC/GNA/SAF/ATE/2023-0503 y 0564 (operación bimonetarias) para atención de</t>
  </si>
  <si>
    <t>De: 00291084302 A:00099021001 De: 00291084302 A: 00099021001 Transferencia de recursos a solicitud de la Administración Boliviana de Carreteras mediante nota CITE: ABC/GNA/SAF/ATE/2023-0503 y 0564 (operación bimonetarias) para atención de</t>
  </si>
  <si>
    <t>De: 00291014371 A:00099021001 De: 00291014371 A: 00099021001 Transferencia de recursos a solicitud de la Administración Boliviana de Carreteras mediante nota CITE: ABC/GNA/SAF/ATE/2023-0503 y 0564 (operación bimonetarias) para atención de</t>
  </si>
  <si>
    <t>De: 00291014362 A:00099021001 De: 00291014362 A: 00099021001 Transferencia de recursos a solicitud de la Administración Boliviana de Carreteras mediante nota CITE: ABC/GNA/SAF/ATE/2023-0503 y 0564 (operación bimonetarias) para atención de</t>
  </si>
  <si>
    <t>De: 00291014352 A:00099021001 De: 00291014352 A: 00099021001 Transferencia de recursos a solicitud de la Administración Boliviana de Carreteras mediante nota CITE: ABC/GNA/SAF/ATE/2023-0503 y 0564 (operación bimonetarias) para atención de</t>
  </si>
  <si>
    <t>De: 00383012002 A:00099021001 Transferencia que realizamos a solicitud de la Agencia Boliviana de Correos mediante nota CITE: AGBC-AGBC/DAF/TFC-CPRV-0058-CAR/2023, Inorme Técnico INF/AGBC/DAF/TFC Nº 0014/2023 (operación bimonetaria), (TC 6</t>
  </si>
  <si>
    <t>De: 00514017005 A:00099021001 De: 00514017005 A: 00099021001 Transferencia de recursos a solicitud de Ende Corporación mediante nota CITE: ENDE- DEEM-3/18 y 12-23(operación bimonetarios) para atención de comisiones bancarias de dólares (TC</t>
  </si>
  <si>
    <t>De: 00287104322 A:00099021001 Transferencia que realizamos a solicitud del Fondo Nacional de Inversión Productiva y Social mediante nota CITE: FPS/GAF/UFI/TES/TRL/00103/2023 en el marco del Convenio de Préstamo CFA 9757-Programa Mas Inversi</t>
  </si>
  <si>
    <t>De: 00046057006 A:00099021001 Transferencia bimonetaria que realizamos a solicitud del Ministerio de Salud y Deportes mediante nota CITE: MSyD/VGSS/DGGH/UGESPRO/PGBID3151/CE/44/2023 en el marco del contrato de préstamo Nº3151 aprobado media</t>
  </si>
  <si>
    <t>De: 00035017002 A:00099021001 Transferencia que realizamos a solicitud de la Dirección General de Asuntos Administrativos mediante nota CITE: MEFP/DGAA/UF/No 161/2023, en virtud a la Resolución Ministerial No 048 de 15 de febrero de 2023, R</t>
  </si>
  <si>
    <t>De: 00389014301 A:00099021001 Transferencia que realizamos a solicitud de la Navegación Aérea y Aeropuertos Bolivianos dependiente del Ministerio de Obras Públicas, Servicios y Vivienda mediante nota CITE:CAR/DGE-DNAF Nº 0061/2023 para el p</t>
  </si>
  <si>
    <t>De: 00287104317 A:00099021001 Transferencia de recursos a solicitud del Fondo Nacional de Inversión Productiva y Social mediante nota CITE: FPS/GFA/UFI/TES/TRL/00106/2023 (operación bimonetaria), para el pago de comprobantes C-31, en el ma</t>
  </si>
  <si>
    <t>De: 00291014379 A:00099021001 Transferencia de recursos a solicitud de la Administradora Boliviana de Carreteras mediante nota CITE: ABC/GNA/SAF/ATE/2023-0577 (operación bimonetaria), para la atención de certificados de pago AIF 5744 en pl</t>
  </si>
  <si>
    <t>De: 00291084302 A:00099021001 Transferencia de recursos a solicitud de la Administradora Boliviana de Carreteras mediante nota CITE: ABC/GNA/SAF/ATE/2023-0577 (operación bimonetaria), para la atención de certificados de pago BIRF 8648 en pl</t>
  </si>
  <si>
    <t>De: 00291014336 A:00099021001 Transferencia de recursos a solicitud de la Administradora Boliviana de Carreteras mediante nota CITE: ABC/GNA/SAF/ATE/2023-0577 (operación bimonetaria), para la atención de certificados de pago AIF 4923 en pla</t>
  </si>
  <si>
    <t>De: 00291014380 A:00099021001 Transferencia de recursos a solicitud de la Administradora Boliviana de Carreteras mediante nota CITE: ABC/GNA/SAF/ATE/2023-0577 (operación bimonetaria), para la atención de certificados de pago bol-33/2019 en</t>
  </si>
  <si>
    <t>De: 00099021001 A:00514017005 Transferencia BI - Monetaria que realizamos a solicitud de la Empresa Nacional de Electricidad mediante nota CITE: ENDE-DEEM-3/42-23 Informe Técnico ENDE-IT-DEEM-3/2-23 H.R. 6-6262-R</t>
  </si>
  <si>
    <t>De: 00099021001 A:00514017005 Transferencia BI - Monetaria que realizamos a solicitud de la Empresa Nacional de Electricidad mediante nota CITE: ENDE-DEEM-3/43-23 Informe Técnico ENDE-IT-DEEM-3/3-23 H.R. 6-6375-R</t>
  </si>
  <si>
    <t>De: 00046057010 A:00099021001 Transferencia de recursos bi-monetaria a solicitud del Ministerio de Salud y Deportes mediante nota CITE: MSyD/VGSS/DGGH/UGESPRO/PCAF/CE/39/2023, para atender la emergencia sanitaria ocasionada por la pandemia</t>
  </si>
  <si>
    <t>De: 00117012001 A:00099021001 Transferencia bi-monetaria que realizamos a solicitud de la Dirección General de Aeronáutica Civil mediante nota CITE: DAF-0548/2023 DGAC-01622/2023 recursos depositados por la IATA correspondiente a Tasas Aero</t>
  </si>
  <si>
    <t>De: 00046057009 A:00099021001 Transferencia de recursos a solicitud del Ministerio de Salud y Deportes mediante nota CITE: MSyD/VGSS/DGGH/UGESPRO/FRISDP/CE/106/2023 (operación bimonetaria) por el desembolso realizado por el BID, correspondi</t>
  </si>
  <si>
    <t>De: 00573012001 A:00099021001 Transferencia de recursos a solicitud de la Empresa Siderúrgica del Mutún mediante nota CITE: ESM/GAF/UCPT/Nº067/2023 (operación bimonetaria), para el pago del 40% de la adquisición de una Planta Fija de Tritur</t>
  </si>
  <si>
    <t>De: 00086108004 A:00099021001 Transferencia bi-monetaria que realizamos a solicitud de la UCP - PPCR entidad ejecutora dependiente del Ministerio de Medio Ambiente y Agua mediante nota CITE: CAR/UCP-PPCR No 0073/2023 UCP PPCR/2023-00695 par</t>
  </si>
  <si>
    <t>10000026017645</t>
  </si>
  <si>
    <t>SERVICIO DE DESARROLLO DE LAS EMPRESAS PÚB.</t>
  </si>
  <si>
    <t>0728069001</t>
  </si>
  <si>
    <t>RECAUDACION ADUNAERA</t>
  </si>
  <si>
    <t>3249069001</t>
  </si>
  <si>
    <t>ADUANA NACIONAL 10% SOBRE RECAUDACIONES</t>
  </si>
  <si>
    <t>6371069001</t>
  </si>
  <si>
    <t>FONDO DE RENTA UNIVERSAL DE VEJEZ</t>
  </si>
  <si>
    <t>6675069001</t>
  </si>
  <si>
    <t>TGN ALÍCUOTAS PORCENTUALES A LAS BEBIDAS ALCOHÓLICAS</t>
  </si>
  <si>
    <t>6734069001</t>
  </si>
  <si>
    <t>TGN PROGR.SANEAMIENTO LEGAL VEHIC.AUTOMT.</t>
  </si>
  <si>
    <t>6751069001</t>
  </si>
  <si>
    <t>TGN FONDO DE FOMENTO A LA EDUCACIÓN CÍVICA PATRIÓTICA</t>
  </si>
  <si>
    <t>8743069001</t>
  </si>
  <si>
    <t>TGN - MULTAS ASFI PROY. DE INVERSION Y/O PROG. DE INTERES</t>
  </si>
  <si>
    <t>Guadalupe Challco Pucho</t>
  </si>
  <si>
    <t>guadalupe.challco@economiayfinanzas.gob.bo</t>
  </si>
  <si>
    <t>mar</t>
  </si>
  <si>
    <t>Periodo 1-Enero-2023 al 31-Marzo-2023</t>
  </si>
  <si>
    <t>G21576460003</t>
  </si>
  <si>
    <t>S10537080002</t>
  </si>
  <si>
    <t>D00229420011</t>
  </si>
  <si>
    <t>S10537890001</t>
  </si>
  <si>
    <t>S10537970001</t>
  </si>
  <si>
    <t>D00229460010</t>
  </si>
  <si>
    <t>G21641450002</t>
  </si>
  <si>
    <t>D00229500008</t>
  </si>
  <si>
    <t>G21653760003</t>
  </si>
  <si>
    <t>D00229550010</t>
  </si>
  <si>
    <t>D00229590014</t>
  </si>
  <si>
    <t>D00229630011</t>
  </si>
  <si>
    <t>D00229670013</t>
  </si>
  <si>
    <t>D00229720012</t>
  </si>
  <si>
    <t>G21737730001</t>
  </si>
  <si>
    <t>G21737700001</t>
  </si>
  <si>
    <t>G21737710001</t>
  </si>
  <si>
    <t>G21737720001</t>
  </si>
  <si>
    <t>G21739200001</t>
  </si>
  <si>
    <t>D00229760016</t>
  </si>
  <si>
    <t>D00229800011</t>
  </si>
  <si>
    <t>D00229840011</t>
  </si>
  <si>
    <t>G21783880001</t>
  </si>
  <si>
    <t>S10548230001</t>
  </si>
  <si>
    <t>D00229880012</t>
  </si>
  <si>
    <t>D00229920015</t>
  </si>
  <si>
    <t>G21818620003</t>
  </si>
  <si>
    <t>S10552080001</t>
  </si>
  <si>
    <t>G21837290001</t>
  </si>
  <si>
    <t>D00230010013</t>
  </si>
  <si>
    <t>D00230100011</t>
  </si>
  <si>
    <t>G21883000002</t>
  </si>
  <si>
    <t>G21886640002</t>
  </si>
  <si>
    <t>O20965670002</t>
  </si>
  <si>
    <t>G21901190002</t>
  </si>
  <si>
    <t>G21901210002</t>
  </si>
  <si>
    <t>G21903310002</t>
  </si>
  <si>
    <t>D00230180012</t>
  </si>
  <si>
    <t>G21919920002</t>
  </si>
  <si>
    <t>G21919940002</t>
  </si>
  <si>
    <t>D00230260010</t>
  </si>
  <si>
    <t>G21937410002</t>
  </si>
  <si>
    <t>G21937430002</t>
  </si>
  <si>
    <t>S10558470001</t>
  </si>
  <si>
    <t>D00230310012</t>
  </si>
  <si>
    <t>G21951780002</t>
  </si>
  <si>
    <t>G21951760002</t>
  </si>
  <si>
    <t>G21953130002</t>
  </si>
  <si>
    <t>D00230350010</t>
  </si>
  <si>
    <t>G21965180002</t>
  </si>
  <si>
    <t>G21965300002</t>
  </si>
  <si>
    <t>G21965280002</t>
  </si>
  <si>
    <t>G21965200002</t>
  </si>
  <si>
    <t>ACTUALIZADO AL : 5 de mayo de 2023 Hrs. 14:10</t>
  </si>
  <si>
    <t>CORRESPONDIENTE AL PERIODO DE ENERO A ABRIL DE 2023</t>
  </si>
  <si>
    <t>O21043400002</t>
  </si>
  <si>
    <t>O21043550002</t>
  </si>
  <si>
    <t>O21043430002</t>
  </si>
  <si>
    <t>O21043460002</t>
  </si>
  <si>
    <t>O21043540002</t>
  </si>
  <si>
    <t>O21043580002</t>
  </si>
  <si>
    <t>O21044050002</t>
  </si>
  <si>
    <t>O21043670002</t>
  </si>
  <si>
    <t>O21043690002</t>
  </si>
  <si>
    <t>O21043700002</t>
  </si>
  <si>
    <t>O21044060002</t>
  </si>
  <si>
    <t>O21044140002</t>
  </si>
  <si>
    <t>O21044210002</t>
  </si>
  <si>
    <t>O21044240002</t>
  </si>
  <si>
    <t>O21044410002</t>
  </si>
  <si>
    <t>O21044430002</t>
  </si>
  <si>
    <t>O21044450002</t>
  </si>
  <si>
    <t>O21044460002</t>
  </si>
  <si>
    <t>O21044540002</t>
  </si>
  <si>
    <t>O21044590002</t>
  </si>
  <si>
    <t>Q17895220002</t>
  </si>
  <si>
    <t>O21044790002</t>
  </si>
  <si>
    <t>O21044800002</t>
  </si>
  <si>
    <t>O21044810002</t>
  </si>
  <si>
    <t>O21044830002</t>
  </si>
  <si>
    <t>O21044840002</t>
  </si>
  <si>
    <t>O21044850002</t>
  </si>
  <si>
    <t>O21044870002</t>
  </si>
  <si>
    <t>O21044890002</t>
  </si>
  <si>
    <t>Q17898100002</t>
  </si>
  <si>
    <t>Q17898500002</t>
  </si>
  <si>
    <t>B21043570002</t>
  </si>
  <si>
    <t>B21043590002</t>
  </si>
  <si>
    <t>B21043790002</t>
  </si>
  <si>
    <t>B21043840002</t>
  </si>
  <si>
    <t>B21043900002</t>
  </si>
  <si>
    <t>B21043950002</t>
  </si>
  <si>
    <t>B21043970002</t>
  </si>
  <si>
    <t>B21044360002</t>
  </si>
  <si>
    <t>B21044370002</t>
  </si>
  <si>
    <t>G22247820002</t>
  </si>
  <si>
    <t>S10577350001</t>
  </si>
  <si>
    <t>S10577290003</t>
  </si>
  <si>
    <t>S10577330001</t>
  </si>
  <si>
    <t>O21046360002</t>
  </si>
  <si>
    <t>O21046370002</t>
  </si>
  <si>
    <t>J05415130002</t>
  </si>
  <si>
    <t>O21046470002</t>
  </si>
  <si>
    <t>O21046480002</t>
  </si>
  <si>
    <t>O21046570002</t>
  </si>
  <si>
    <t>O21046620002</t>
  </si>
  <si>
    <t>J05415140002</t>
  </si>
  <si>
    <t>O21046640002</t>
  </si>
  <si>
    <t>O21046680002</t>
  </si>
  <si>
    <t>O21046700002</t>
  </si>
  <si>
    <t>O21046840002</t>
  </si>
  <si>
    <t>O21046920002</t>
  </si>
  <si>
    <t>O21047030002</t>
  </si>
  <si>
    <t>O21047080002</t>
  </si>
  <si>
    <t>O21047090002</t>
  </si>
  <si>
    <t>O21047150002</t>
  </si>
  <si>
    <t>O21047160002</t>
  </si>
  <si>
    <t>O21047170002</t>
  </si>
  <si>
    <t>O21047180002</t>
  </si>
  <si>
    <t>O21047280002</t>
  </si>
  <si>
    <t>O21047480002</t>
  </si>
  <si>
    <t>S10577680001</t>
  </si>
  <si>
    <t>O21047590002</t>
  </si>
  <si>
    <t>O21047680002</t>
  </si>
  <si>
    <t>O21047690002</t>
  </si>
  <si>
    <t>O21047710002</t>
  </si>
  <si>
    <t>O21047720002</t>
  </si>
  <si>
    <t>O21047730002</t>
  </si>
  <si>
    <t>B21046380002</t>
  </si>
  <si>
    <t>B21046420002</t>
  </si>
  <si>
    <t>B21046760002</t>
  </si>
  <si>
    <t>B21046790002</t>
  </si>
  <si>
    <t>B21046800002</t>
  </si>
  <si>
    <t>B21046810002</t>
  </si>
  <si>
    <t>B21046830002</t>
  </si>
  <si>
    <t>B21046890002</t>
  </si>
  <si>
    <t>S10578040001</t>
  </si>
  <si>
    <t>G22265280003</t>
  </si>
  <si>
    <t>O21049200002</t>
  </si>
  <si>
    <t>O21049230002</t>
  </si>
  <si>
    <t>O21049520002</t>
  </si>
  <si>
    <t>O21049570002</t>
  </si>
  <si>
    <t>O21049640002</t>
  </si>
  <si>
    <t>O21049960002</t>
  </si>
  <si>
    <t>O21049990002</t>
  </si>
  <si>
    <t>O21050000002</t>
  </si>
  <si>
    <t>O21050010002</t>
  </si>
  <si>
    <t>O21050030002</t>
  </si>
  <si>
    <t>O21050040002</t>
  </si>
  <si>
    <t>O21050170002</t>
  </si>
  <si>
    <t>O21050200002</t>
  </si>
  <si>
    <t>O21050230002</t>
  </si>
  <si>
    <t>O21050300002</t>
  </si>
  <si>
    <t>O21050320002</t>
  </si>
  <si>
    <t>Q17908720002</t>
  </si>
  <si>
    <t>Q17909190002</t>
  </si>
  <si>
    <t>O21050450002</t>
  </si>
  <si>
    <t>O21050580002</t>
  </si>
  <si>
    <t>O21050650002</t>
  </si>
  <si>
    <t>O21050700002</t>
  </si>
  <si>
    <t>O21050740002</t>
  </si>
  <si>
    <t>G22274600001</t>
  </si>
  <si>
    <t>G22274610003</t>
  </si>
  <si>
    <t>G22277380002</t>
  </si>
  <si>
    <t>O21050840002</t>
  </si>
  <si>
    <t>Q17911900002</t>
  </si>
  <si>
    <t>Q17912180002</t>
  </si>
  <si>
    <t>Q17912190002</t>
  </si>
  <si>
    <t>G22277390001</t>
  </si>
  <si>
    <t>G22278920002</t>
  </si>
  <si>
    <t>G22278930001</t>
  </si>
  <si>
    <t>S10578770001</t>
  </si>
  <si>
    <t>B21049710002</t>
  </si>
  <si>
    <t>B21049740002</t>
  </si>
  <si>
    <t>B21049770002</t>
  </si>
  <si>
    <t>B21049950002</t>
  </si>
  <si>
    <t>B21049980002</t>
  </si>
  <si>
    <t>B21050180002</t>
  </si>
  <si>
    <t>B21050190002</t>
  </si>
  <si>
    <t>B21050210002</t>
  </si>
  <si>
    <t>S10578600001</t>
  </si>
  <si>
    <t>S10578390001</t>
  </si>
  <si>
    <t>S10578860003</t>
  </si>
  <si>
    <t>S10578840003</t>
  </si>
  <si>
    <t>S10578900003</t>
  </si>
  <si>
    <t>S10578870003</t>
  </si>
  <si>
    <t>S10578880003</t>
  </si>
  <si>
    <t>S10578890003</t>
  </si>
  <si>
    <t>O21052380002</t>
  </si>
  <si>
    <t>O21052390002</t>
  </si>
  <si>
    <t>O21052410002</t>
  </si>
  <si>
    <t>J05422560002</t>
  </si>
  <si>
    <t>O21052510002</t>
  </si>
  <si>
    <t>O21052650002</t>
  </si>
  <si>
    <t>O21052750002</t>
  </si>
  <si>
    <t>O21053080002</t>
  </si>
  <si>
    <t>O21053110002</t>
  </si>
  <si>
    <t>O21053170002</t>
  </si>
  <si>
    <t>O21053260002</t>
  </si>
  <si>
    <t>O21053330002</t>
  </si>
  <si>
    <t>O21053360002</t>
  </si>
  <si>
    <t>O21053430002</t>
  </si>
  <si>
    <t>G22290960002</t>
  </si>
  <si>
    <t>O21053560002</t>
  </si>
  <si>
    <t>O21053570002</t>
  </si>
  <si>
    <t>O21053750002</t>
  </si>
  <si>
    <t>G22290970001</t>
  </si>
  <si>
    <t>O21053820002</t>
  </si>
  <si>
    <t>O21053860002</t>
  </si>
  <si>
    <t>O21053870002</t>
  </si>
  <si>
    <t>B21053230002</t>
  </si>
  <si>
    <t>B21053290002</t>
  </si>
  <si>
    <t>G22294450002</t>
  </si>
  <si>
    <t>G22294470002</t>
  </si>
  <si>
    <t>Q17919760002</t>
  </si>
  <si>
    <t>G22294460001</t>
  </si>
  <si>
    <t>G22294480001</t>
  </si>
  <si>
    <t>G22295920004</t>
  </si>
  <si>
    <t>S10579070001</t>
  </si>
  <si>
    <t>S10579100003</t>
  </si>
  <si>
    <t>S10579120003</t>
  </si>
  <si>
    <t>O21055540002</t>
  </si>
  <si>
    <t>O21055550002</t>
  </si>
  <si>
    <t>O21055630002</t>
  </si>
  <si>
    <t>O21055960002</t>
  </si>
  <si>
    <t>O21055990002</t>
  </si>
  <si>
    <t>O21056030002</t>
  </si>
  <si>
    <t>O21056100002</t>
  </si>
  <si>
    <t>O21056260002</t>
  </si>
  <si>
    <t>S10579380001</t>
  </si>
  <si>
    <t>O21056320002</t>
  </si>
  <si>
    <t>O21056400002</t>
  </si>
  <si>
    <t>G22309650038</t>
  </si>
  <si>
    <t>O21056440002</t>
  </si>
  <si>
    <t>O21056450002</t>
  </si>
  <si>
    <t>O21056490002</t>
  </si>
  <si>
    <t>B21055930002</t>
  </si>
  <si>
    <t>B21055950002</t>
  </si>
  <si>
    <t>B21056010002</t>
  </si>
  <si>
    <t>B21056020002</t>
  </si>
  <si>
    <t>O21056520002</t>
  </si>
  <si>
    <t>O21056570002</t>
  </si>
  <si>
    <t>O21056580002</t>
  </si>
  <si>
    <t>O21056590002</t>
  </si>
  <si>
    <t>O21056620002</t>
  </si>
  <si>
    <t>G22313900004</t>
  </si>
  <si>
    <t>S10580570002</t>
  </si>
  <si>
    <t>F0012355</t>
  </si>
  <si>
    <t>O21058000002</t>
  </si>
  <si>
    <t>O21058070002</t>
  </si>
  <si>
    <t>O21058300002</t>
  </si>
  <si>
    <t>O21058310002</t>
  </si>
  <si>
    <t>O21058390002</t>
  </si>
  <si>
    <t>O21058470002</t>
  </si>
  <si>
    <t>O21058890002</t>
  </si>
  <si>
    <t>O21058790002</t>
  </si>
  <si>
    <t>O21058850002</t>
  </si>
  <si>
    <t>O21058980002</t>
  </si>
  <si>
    <t>O21059110002</t>
  </si>
  <si>
    <t>O21059120002</t>
  </si>
  <si>
    <t>O21059160002</t>
  </si>
  <si>
    <t>O21059180002</t>
  </si>
  <si>
    <t>O21059260002</t>
  </si>
  <si>
    <t>O21059590002</t>
  </si>
  <si>
    <t>O21059640002</t>
  </si>
  <si>
    <t>O21059650002</t>
  </si>
  <si>
    <t>Q17938670002</t>
  </si>
  <si>
    <t>B21058120002</t>
  </si>
  <si>
    <t>B21058130002</t>
  </si>
  <si>
    <t>B21058550002</t>
  </si>
  <si>
    <t>B21058630002</t>
  </si>
  <si>
    <t>B21058740002</t>
  </si>
  <si>
    <t>G22328780002</t>
  </si>
  <si>
    <t>O21059670002</t>
  </si>
  <si>
    <t>G22328790001</t>
  </si>
  <si>
    <t>G22328770003</t>
  </si>
  <si>
    <t>G22330350002</t>
  </si>
  <si>
    <t>J05430310002</t>
  </si>
  <si>
    <t>G22330360001</t>
  </si>
  <si>
    <t>G22331780001</t>
  </si>
  <si>
    <t>G22331800001</t>
  </si>
  <si>
    <t>S10580760002</t>
  </si>
  <si>
    <t>S10580810001</t>
  </si>
  <si>
    <t>S10580760003</t>
  </si>
  <si>
    <t>O21061090002</t>
  </si>
  <si>
    <t>O21061180002</t>
  </si>
  <si>
    <t>O21061190002</t>
  </si>
  <si>
    <t>O21061220002</t>
  </si>
  <si>
    <t>O21061280002</t>
  </si>
  <si>
    <t>O21061410002</t>
  </si>
  <si>
    <t>O21061590002</t>
  </si>
  <si>
    <t>O21061620002</t>
  </si>
  <si>
    <t>O21061870002</t>
  </si>
  <si>
    <t>O21061900002</t>
  </si>
  <si>
    <t>O21062020002</t>
  </si>
  <si>
    <t>O21062030002</t>
  </si>
  <si>
    <t>Q17945220002</t>
  </si>
  <si>
    <t>O21062270002</t>
  </si>
  <si>
    <t>O21062330002</t>
  </si>
  <si>
    <t>Q17949000002</t>
  </si>
  <si>
    <t>Q17949140002</t>
  </si>
  <si>
    <t>B21061810002</t>
  </si>
  <si>
    <t>G22345690001</t>
  </si>
  <si>
    <t>G22345710001</t>
  </si>
  <si>
    <t>G22345730001</t>
  </si>
  <si>
    <t>G22345750001</t>
  </si>
  <si>
    <t>G22345770001</t>
  </si>
  <si>
    <t>G22345790001</t>
  </si>
  <si>
    <t>G22345810001</t>
  </si>
  <si>
    <t>G22345830001</t>
  </si>
  <si>
    <t>G22347500002</t>
  </si>
  <si>
    <t>G22347520002</t>
  </si>
  <si>
    <t>S10581370003</t>
  </si>
  <si>
    <t>G22347510001</t>
  </si>
  <si>
    <t>G22347530001</t>
  </si>
  <si>
    <t>S10581390002</t>
  </si>
  <si>
    <t>S10581300001</t>
  </si>
  <si>
    <t>O21063870002</t>
  </si>
  <si>
    <t>O21063990002</t>
  </si>
  <si>
    <t>O21063930002</t>
  </si>
  <si>
    <t>O21064160002</t>
  </si>
  <si>
    <t>O21064190002</t>
  </si>
  <si>
    <t>O21064210002</t>
  </si>
  <si>
    <t>O21064220002</t>
  </si>
  <si>
    <t>O21064470002</t>
  </si>
  <si>
    <t>O21064490002</t>
  </si>
  <si>
    <t>O21064770002</t>
  </si>
  <si>
    <t>O21064780002</t>
  </si>
  <si>
    <t>O21065010002</t>
  </si>
  <si>
    <t>Q17954100002</t>
  </si>
  <si>
    <t>Q17954110002</t>
  </si>
  <si>
    <t>O21065290002</t>
  </si>
  <si>
    <t>O21065340002</t>
  </si>
  <si>
    <t>G22357370003</t>
  </si>
  <si>
    <t>G22358700001</t>
  </si>
  <si>
    <t>G22358720001</t>
  </si>
  <si>
    <t>G22358740001</t>
  </si>
  <si>
    <t>G22358820001</t>
  </si>
  <si>
    <t>G22358760001</t>
  </si>
  <si>
    <t>G22358780001</t>
  </si>
  <si>
    <t>G22358800001</t>
  </si>
  <si>
    <t>G22360300001</t>
  </si>
  <si>
    <t>G22360320001</t>
  </si>
  <si>
    <t>B21064570002</t>
  </si>
  <si>
    <t>B21064580002</t>
  </si>
  <si>
    <t>S10581670004</t>
  </si>
  <si>
    <t>S10581670001</t>
  </si>
  <si>
    <t>S10581660003</t>
  </si>
  <si>
    <t>S10581780002</t>
  </si>
  <si>
    <t>O21064540002</t>
  </si>
  <si>
    <t>O21066900002</t>
  </si>
  <si>
    <t>O21067110002</t>
  </si>
  <si>
    <t>O21067160002</t>
  </si>
  <si>
    <t>O21067170002</t>
  </si>
  <si>
    <t>O21067190002</t>
  </si>
  <si>
    <t>O21067220002</t>
  </si>
  <si>
    <t>O21067260002</t>
  </si>
  <si>
    <t>O21067320002</t>
  </si>
  <si>
    <t>O21067380002</t>
  </si>
  <si>
    <t>O21067440002</t>
  </si>
  <si>
    <t>O21067570002</t>
  </si>
  <si>
    <t>O21067580002</t>
  </si>
  <si>
    <t>O21067590002</t>
  </si>
  <si>
    <t>O21067640002</t>
  </si>
  <si>
    <t>O21067650002</t>
  </si>
  <si>
    <t>O21067670002</t>
  </si>
  <si>
    <t>O21067680002</t>
  </si>
  <si>
    <t>O21067700002</t>
  </si>
  <si>
    <t>Q17960440002</t>
  </si>
  <si>
    <t>G22373320002</t>
  </si>
  <si>
    <t>O21068050002</t>
  </si>
  <si>
    <t>G22373330001</t>
  </si>
  <si>
    <t>G22373350002</t>
  </si>
  <si>
    <t>O21068430002</t>
  </si>
  <si>
    <t>O21068460002</t>
  </si>
  <si>
    <t>G22373400001</t>
  </si>
  <si>
    <t>G22373440001</t>
  </si>
  <si>
    <t>G22373380001</t>
  </si>
  <si>
    <t>G22373420001</t>
  </si>
  <si>
    <t>G22373360001</t>
  </si>
  <si>
    <t>O21068480002</t>
  </si>
  <si>
    <t>G22374740004</t>
  </si>
  <si>
    <t>B21066910002</t>
  </si>
  <si>
    <t>B21067030002</t>
  </si>
  <si>
    <t>B21067050002</t>
  </si>
  <si>
    <t>B21067270002</t>
  </si>
  <si>
    <t>B21067060002</t>
  </si>
  <si>
    <t>B21067240002</t>
  </si>
  <si>
    <t>B21067250002</t>
  </si>
  <si>
    <t>B21067280002</t>
  </si>
  <si>
    <t>G22378460001</t>
  </si>
  <si>
    <t>G22377070001</t>
  </si>
  <si>
    <t>S10581970001</t>
  </si>
  <si>
    <t>O21068010002</t>
  </si>
  <si>
    <t>O21071220002</t>
  </si>
  <si>
    <t>G22387470003</t>
  </si>
  <si>
    <t>G22387460003</t>
  </si>
  <si>
    <t>G22387450003</t>
  </si>
  <si>
    <t>O21071640002</t>
  </si>
  <si>
    <t>O21071710002</t>
  </si>
  <si>
    <t>G22387480003</t>
  </si>
  <si>
    <t>G22388970003</t>
  </si>
  <si>
    <t>G22388960003</t>
  </si>
  <si>
    <t>G22388950003</t>
  </si>
  <si>
    <t>G22390420003</t>
  </si>
  <si>
    <t>O21071860002</t>
  </si>
  <si>
    <t>O21071900002</t>
  </si>
  <si>
    <t>O21071920002</t>
  </si>
  <si>
    <t>G22388980003</t>
  </si>
  <si>
    <t>G22390420001</t>
  </si>
  <si>
    <t>G22390420002</t>
  </si>
  <si>
    <t>G22390420004</t>
  </si>
  <si>
    <t>O21071990002</t>
  </si>
  <si>
    <t>G22390480002</t>
  </si>
  <si>
    <t>G22390510002</t>
  </si>
  <si>
    <t>G22390470001</t>
  </si>
  <si>
    <t>G22390490001</t>
  </si>
  <si>
    <t>G22390520001</t>
  </si>
  <si>
    <t>G22390540001</t>
  </si>
  <si>
    <t>G22390620003</t>
  </si>
  <si>
    <t>G22390570001</t>
  </si>
  <si>
    <t>G22390590001</t>
  </si>
  <si>
    <t>G22390610001</t>
  </si>
  <si>
    <t>G22390640001</t>
  </si>
  <si>
    <t>G22390670001</t>
  </si>
  <si>
    <t>O21072240002</t>
  </si>
  <si>
    <t>O21072300002</t>
  </si>
  <si>
    <t>O21072410002</t>
  </si>
  <si>
    <t>O21072430002</t>
  </si>
  <si>
    <t>F0012421</t>
  </si>
  <si>
    <t>B21071390002</t>
  </si>
  <si>
    <t>B21071570002</t>
  </si>
  <si>
    <t>B21071690002</t>
  </si>
  <si>
    <t>B21071740002</t>
  </si>
  <si>
    <t>S10582900002</t>
  </si>
  <si>
    <t>S10582480003</t>
  </si>
  <si>
    <t>S10582720001</t>
  </si>
  <si>
    <t>S10582740003</t>
  </si>
  <si>
    <t>O21074070002</t>
  </si>
  <si>
    <t>O21074120002</t>
  </si>
  <si>
    <t>O21074150002</t>
  </si>
  <si>
    <t>O21074160002</t>
  </si>
  <si>
    <t>O21074170002</t>
  </si>
  <si>
    <t>O21074190002</t>
  </si>
  <si>
    <t>O21074210002</t>
  </si>
  <si>
    <t>O21074270002</t>
  </si>
  <si>
    <t>O21074380002</t>
  </si>
  <si>
    <t>O21074940002</t>
  </si>
  <si>
    <t>O21074970002</t>
  </si>
  <si>
    <t>O21074990002</t>
  </si>
  <si>
    <t>O21075030002</t>
  </si>
  <si>
    <t>G22406240003</t>
  </si>
  <si>
    <t>G22406250003</t>
  </si>
  <si>
    <t>G22409060002</t>
  </si>
  <si>
    <t>O21075470002</t>
  </si>
  <si>
    <t>O21075550002</t>
  </si>
  <si>
    <t>O21075610002</t>
  </si>
  <si>
    <t>Q17978120002</t>
  </si>
  <si>
    <t>Q17978130002</t>
  </si>
  <si>
    <t>Q17978140002</t>
  </si>
  <si>
    <t>Q17978150002</t>
  </si>
  <si>
    <t>Q17978160002</t>
  </si>
  <si>
    <t>Q17978170002</t>
  </si>
  <si>
    <t>Q17978180002</t>
  </si>
  <si>
    <t>Q17978240002</t>
  </si>
  <si>
    <t>G22409070001</t>
  </si>
  <si>
    <t>G22409110001</t>
  </si>
  <si>
    <t>G22409130001</t>
  </si>
  <si>
    <t>G22409150001</t>
  </si>
  <si>
    <t>G22409170001</t>
  </si>
  <si>
    <t>G22408980008</t>
  </si>
  <si>
    <t>O21075620002</t>
  </si>
  <si>
    <t>Q17978300002</t>
  </si>
  <si>
    <t>G22410650002</t>
  </si>
  <si>
    <t>J05439570002</t>
  </si>
  <si>
    <t>J05439580002</t>
  </si>
  <si>
    <t>G22412110001</t>
  </si>
  <si>
    <t>G22410660001</t>
  </si>
  <si>
    <t>G22412130001</t>
  </si>
  <si>
    <t>B21073930002</t>
  </si>
  <si>
    <t>B21073940002</t>
  </si>
  <si>
    <t>B21073980002</t>
  </si>
  <si>
    <t>B21073960002</t>
  </si>
  <si>
    <t>B21073970002</t>
  </si>
  <si>
    <t>B21074000002</t>
  </si>
  <si>
    <t>B21074060002</t>
  </si>
  <si>
    <t>B21074400002</t>
  </si>
  <si>
    <t>S10583460003</t>
  </si>
  <si>
    <t>S10583600001</t>
  </si>
  <si>
    <t>S10583630001</t>
  </si>
  <si>
    <t>O21077120002</t>
  </si>
  <si>
    <t>O21077230002</t>
  </si>
  <si>
    <t>O21077240002</t>
  </si>
  <si>
    <t>O21077320002</t>
  </si>
  <si>
    <t>O21077330002</t>
  </si>
  <si>
    <t>O21077350002</t>
  </si>
  <si>
    <t>O21077360002</t>
  </si>
  <si>
    <t>O21077380002</t>
  </si>
  <si>
    <t>O21077400002</t>
  </si>
  <si>
    <t>O21077420002</t>
  </si>
  <si>
    <t>G22419340039</t>
  </si>
  <si>
    <t>G22419360003</t>
  </si>
  <si>
    <t>Q17988210002</t>
  </si>
  <si>
    <t>O21077940002</t>
  </si>
  <si>
    <t>O21077950002</t>
  </si>
  <si>
    <t>O21077980002</t>
  </si>
  <si>
    <t>O21078200002</t>
  </si>
  <si>
    <t>O21078230002</t>
  </si>
  <si>
    <t>O21078240002</t>
  </si>
  <si>
    <t>O21078260002</t>
  </si>
  <si>
    <t>G22424820001</t>
  </si>
  <si>
    <t>G22427620002</t>
  </si>
  <si>
    <t>S10583920001</t>
  </si>
  <si>
    <t>G22427630001</t>
  </si>
  <si>
    <t>B21077280002</t>
  </si>
  <si>
    <t>S10584070003</t>
  </si>
  <si>
    <t>S10584080003</t>
  </si>
  <si>
    <t>S10584100003</t>
  </si>
  <si>
    <t>S10584120003</t>
  </si>
  <si>
    <t>S10584260001</t>
  </si>
  <si>
    <t>S10584210001</t>
  </si>
  <si>
    <t>S10584190001</t>
  </si>
  <si>
    <t>S10584210003</t>
  </si>
  <si>
    <t>O21080010002</t>
  </si>
  <si>
    <t>O21080080002</t>
  </si>
  <si>
    <t>O21080150002</t>
  </si>
  <si>
    <t>O21080370002</t>
  </si>
  <si>
    <t>O21080400002</t>
  </si>
  <si>
    <t>O21080470002</t>
  </si>
  <si>
    <t>O21080500002</t>
  </si>
  <si>
    <t>O21080510002</t>
  </si>
  <si>
    <t>O21081020002</t>
  </si>
  <si>
    <t>O21081100002</t>
  </si>
  <si>
    <t>O21081140002</t>
  </si>
  <si>
    <t>O21081150002</t>
  </si>
  <si>
    <t>O21081160002</t>
  </si>
  <si>
    <t>Q17995080002</t>
  </si>
  <si>
    <t>S10584490002</t>
  </si>
  <si>
    <t>G22437860004</t>
  </si>
  <si>
    <t>O21081470002</t>
  </si>
  <si>
    <t>O21081510002</t>
  </si>
  <si>
    <t>O21081560002</t>
  </si>
  <si>
    <t>O21081600002</t>
  </si>
  <si>
    <t>O21081620002</t>
  </si>
  <si>
    <t>O21081650002</t>
  </si>
  <si>
    <t>O21081680002</t>
  </si>
  <si>
    <t>O21081710002</t>
  </si>
  <si>
    <t>G22443250002</t>
  </si>
  <si>
    <t>S10584680001</t>
  </si>
  <si>
    <t>G22443260001</t>
  </si>
  <si>
    <t>G22443280001</t>
  </si>
  <si>
    <t>S10586650002</t>
  </si>
  <si>
    <t>S10587850002</t>
  </si>
  <si>
    <t>B21080960002</t>
  </si>
  <si>
    <t>B21080990002</t>
  </si>
  <si>
    <t>B21079860002</t>
  </si>
  <si>
    <t>B21079870002</t>
  </si>
  <si>
    <t>B21079880002</t>
  </si>
  <si>
    <t>B21079890002</t>
  </si>
  <si>
    <t>B21079920002</t>
  </si>
  <si>
    <t>B21079950002</t>
  </si>
  <si>
    <t>B21079960002</t>
  </si>
  <si>
    <t>B21079970002</t>
  </si>
  <si>
    <t>B21079990002</t>
  </si>
  <si>
    <t>B21080000002</t>
  </si>
  <si>
    <t>B21080030002</t>
  </si>
  <si>
    <t>B21080050002</t>
  </si>
  <si>
    <t>B21080070002</t>
  </si>
  <si>
    <t>B21080090002</t>
  </si>
  <si>
    <t>B21080100002</t>
  </si>
  <si>
    <t>B21080110002</t>
  </si>
  <si>
    <t>B21080120002</t>
  </si>
  <si>
    <t>B21080130002</t>
  </si>
  <si>
    <t>B21080200002</t>
  </si>
  <si>
    <t>B21080210002</t>
  </si>
  <si>
    <t>B21080220002</t>
  </si>
  <si>
    <t>B21080230002</t>
  </si>
  <si>
    <t>B21080250002</t>
  </si>
  <si>
    <t>B21080260002</t>
  </si>
  <si>
    <t>B21080270002</t>
  </si>
  <si>
    <t>B21080290002</t>
  </si>
  <si>
    <t>B21080300002</t>
  </si>
  <si>
    <t>B21080350002</t>
  </si>
  <si>
    <t>B21080310002</t>
  </si>
  <si>
    <t>B21080320002</t>
  </si>
  <si>
    <t>B21080340002</t>
  </si>
  <si>
    <t>B21080410002</t>
  </si>
  <si>
    <t>B21080420002</t>
  </si>
  <si>
    <t>B21080440002</t>
  </si>
  <si>
    <t>B21080460002</t>
  </si>
  <si>
    <t>B21080480002</t>
  </si>
  <si>
    <t>B21080490002</t>
  </si>
  <si>
    <t>B21080520002</t>
  </si>
  <si>
    <t>B21080530002</t>
  </si>
  <si>
    <t>B21080550002</t>
  </si>
  <si>
    <t>B21080560002</t>
  </si>
  <si>
    <t>B21080590002</t>
  </si>
  <si>
    <t>B21080600002</t>
  </si>
  <si>
    <t>B21080680002</t>
  </si>
  <si>
    <t>B21080620002</t>
  </si>
  <si>
    <t>B21080630002</t>
  </si>
  <si>
    <t>B21080660002</t>
  </si>
  <si>
    <t>B21080690002</t>
  </si>
  <si>
    <t>B21080710002</t>
  </si>
  <si>
    <t>B21080730002</t>
  </si>
  <si>
    <t>B21080740002</t>
  </si>
  <si>
    <t>B21080750002</t>
  </si>
  <si>
    <t>B21080770002</t>
  </si>
  <si>
    <t>B21080820002</t>
  </si>
  <si>
    <t>B21080840002</t>
  </si>
  <si>
    <t>B21080850002</t>
  </si>
  <si>
    <t>B21080870002</t>
  </si>
  <si>
    <t>B21080890002</t>
  </si>
  <si>
    <t>B21080900002</t>
  </si>
  <si>
    <t>B21080920002</t>
  </si>
  <si>
    <t>B21080930002</t>
  </si>
  <si>
    <t>S10585780003</t>
  </si>
  <si>
    <t>S10585770003</t>
  </si>
  <si>
    <t>S10585790003</t>
  </si>
  <si>
    <t>O21083270002</t>
  </si>
  <si>
    <t>O21083280002</t>
  </si>
  <si>
    <t>O21083520002</t>
  </si>
  <si>
    <t>O21084040002</t>
  </si>
  <si>
    <t>O21084080002</t>
  </si>
  <si>
    <t>O21084260002</t>
  </si>
  <si>
    <t>O21084300002</t>
  </si>
  <si>
    <t>Q18001150002</t>
  </si>
  <si>
    <t>O21084400002</t>
  </si>
  <si>
    <t>S10588610002</t>
  </si>
  <si>
    <t>O21084600002</t>
  </si>
  <si>
    <t>O21084610002</t>
  </si>
  <si>
    <t>O21084630002</t>
  </si>
  <si>
    <t>O21084640002</t>
  </si>
  <si>
    <t>O21084660002</t>
  </si>
  <si>
    <t>O21084720002</t>
  </si>
  <si>
    <t>O21084870002</t>
  </si>
  <si>
    <t>O21084880002</t>
  </si>
  <si>
    <t>O21084920002</t>
  </si>
  <si>
    <t>O21085100002</t>
  </si>
  <si>
    <t>O21085110002</t>
  </si>
  <si>
    <t>O21085120002</t>
  </si>
  <si>
    <t>G22456210001</t>
  </si>
  <si>
    <t>G22456170001</t>
  </si>
  <si>
    <t>G22456190001</t>
  </si>
  <si>
    <t>G22457640001</t>
  </si>
  <si>
    <t>B21083440002</t>
  </si>
  <si>
    <t>B21083460002</t>
  </si>
  <si>
    <t>B21083470002</t>
  </si>
  <si>
    <t>B21084030002</t>
  </si>
  <si>
    <t>G22459350001</t>
  </si>
  <si>
    <t>G22457700001</t>
  </si>
  <si>
    <t>G22457720001</t>
  </si>
  <si>
    <t>G22457740001</t>
  </si>
  <si>
    <t>G22457760001</t>
  </si>
  <si>
    <t>G22457780001</t>
  </si>
  <si>
    <t>G22457800001</t>
  </si>
  <si>
    <t>G22457820001</t>
  </si>
  <si>
    <t>G22457840001</t>
  </si>
  <si>
    <t>G22459190001</t>
  </si>
  <si>
    <t>G22459210001</t>
  </si>
  <si>
    <t>G22459230001</t>
  </si>
  <si>
    <t>G22459250001</t>
  </si>
  <si>
    <t>G22459270001</t>
  </si>
  <si>
    <t>G22459290001</t>
  </si>
  <si>
    <t>G22459310001</t>
  </si>
  <si>
    <t>G22459330001</t>
  </si>
  <si>
    <t>G22457680001</t>
  </si>
  <si>
    <t>O21085280002</t>
  </si>
  <si>
    <t>G22459370001</t>
  </si>
  <si>
    <t>G22460100001</t>
  </si>
  <si>
    <t>G22459390001</t>
  </si>
  <si>
    <t>G22459410001</t>
  </si>
  <si>
    <t>G22459430001</t>
  </si>
  <si>
    <t>G22460120001</t>
  </si>
  <si>
    <t>G22460140001</t>
  </si>
  <si>
    <t>G22460160001</t>
  </si>
  <si>
    <t>G22460180001</t>
  </si>
  <si>
    <t>G22460200001</t>
  </si>
  <si>
    <t>G22460220001</t>
  </si>
  <si>
    <t>G22460240001</t>
  </si>
  <si>
    <t>G22460260001</t>
  </si>
  <si>
    <t>G22460280001</t>
  </si>
  <si>
    <t>G22460300001</t>
  </si>
  <si>
    <t>G22460320001</t>
  </si>
  <si>
    <t>G22460340001</t>
  </si>
  <si>
    <t>G22460360001</t>
  </si>
  <si>
    <t>G22460380001</t>
  </si>
  <si>
    <t>G22460460001</t>
  </si>
  <si>
    <t>G22460400001</t>
  </si>
  <si>
    <t>G22460420001</t>
  </si>
  <si>
    <t>G22460440001</t>
  </si>
  <si>
    <t>G22460480001</t>
  </si>
  <si>
    <t>G22460500001</t>
  </si>
  <si>
    <t>G22460520001</t>
  </si>
  <si>
    <t>G22460540001</t>
  </si>
  <si>
    <t>G22461130001</t>
  </si>
  <si>
    <t>G22461150001</t>
  </si>
  <si>
    <t>G22461170001</t>
  </si>
  <si>
    <t>G22461190001</t>
  </si>
  <si>
    <t>G22461210001</t>
  </si>
  <si>
    <t>G22461230001</t>
  </si>
  <si>
    <t>G22461250001</t>
  </si>
  <si>
    <t>G22461270001</t>
  </si>
  <si>
    <t>G22461290001</t>
  </si>
  <si>
    <t>G22461310001</t>
  </si>
  <si>
    <t>G22461390001</t>
  </si>
  <si>
    <t>G22461330001</t>
  </si>
  <si>
    <t>G22461350001</t>
  </si>
  <si>
    <t>G22461370001</t>
  </si>
  <si>
    <t>G22461410001</t>
  </si>
  <si>
    <t>G22461430001</t>
  </si>
  <si>
    <t>G22461450001</t>
  </si>
  <si>
    <t>S10588980003</t>
  </si>
  <si>
    <t>G22461470001</t>
  </si>
  <si>
    <t>G22461490001</t>
  </si>
  <si>
    <t>G22461510001</t>
  </si>
  <si>
    <t>G22461530001</t>
  </si>
  <si>
    <t>G22461550001</t>
  </si>
  <si>
    <t>G22461570001</t>
  </si>
  <si>
    <t>G22461590001</t>
  </si>
  <si>
    <t>G22461610001</t>
  </si>
  <si>
    <t>G22461630001</t>
  </si>
  <si>
    <t>G22461650001</t>
  </si>
  <si>
    <t>G22461670001</t>
  </si>
  <si>
    <t>G22461690001</t>
  </si>
  <si>
    <t>G22461710001</t>
  </si>
  <si>
    <t>G22461730001</t>
  </si>
  <si>
    <t>G22461750001</t>
  </si>
  <si>
    <t>G22461770001</t>
  </si>
  <si>
    <t>G22461790001</t>
  </si>
  <si>
    <t>G22461810001</t>
  </si>
  <si>
    <t>G22461830001</t>
  </si>
  <si>
    <t>G22461850001</t>
  </si>
  <si>
    <t>G22462370001</t>
  </si>
  <si>
    <t>G22462390001</t>
  </si>
  <si>
    <t>G22462410001</t>
  </si>
  <si>
    <t>G22462430001</t>
  </si>
  <si>
    <t>G22462450001</t>
  </si>
  <si>
    <t>G22462470001</t>
  </si>
  <si>
    <t>G22462490001</t>
  </si>
  <si>
    <t>G22462510001</t>
  </si>
  <si>
    <t>G22462530001</t>
  </si>
  <si>
    <t>G22462550001</t>
  </si>
  <si>
    <t>G22462570001</t>
  </si>
  <si>
    <t>G22462590001</t>
  </si>
  <si>
    <t>G22462610001</t>
  </si>
  <si>
    <t>G22462630001</t>
  </si>
  <si>
    <t>G22462650001</t>
  </si>
  <si>
    <t>G22462670001</t>
  </si>
  <si>
    <t>G22462690001</t>
  </si>
  <si>
    <t>G22462710001</t>
  </si>
  <si>
    <t>G22462730001</t>
  </si>
  <si>
    <t>G22462750001</t>
  </si>
  <si>
    <t>G22462770001</t>
  </si>
  <si>
    <t>G22463120001</t>
  </si>
  <si>
    <t>G22462790001</t>
  </si>
  <si>
    <t>G22462810001</t>
  </si>
  <si>
    <t>G22462830001</t>
  </si>
  <si>
    <t>G22463140001</t>
  </si>
  <si>
    <t>G22463160001</t>
  </si>
  <si>
    <t>G22463180001</t>
  </si>
  <si>
    <t>G22463200001</t>
  </si>
  <si>
    <t>G22463220001</t>
  </si>
  <si>
    <t>G22463240001</t>
  </si>
  <si>
    <t>G22463260001</t>
  </si>
  <si>
    <t>G22463280001</t>
  </si>
  <si>
    <t>G22463300001</t>
  </si>
  <si>
    <t>G22463320001</t>
  </si>
  <si>
    <t>G22463340001</t>
  </si>
  <si>
    <t>J05443960002</t>
  </si>
  <si>
    <t>J05443970002</t>
  </si>
  <si>
    <t>O21087810002</t>
  </si>
  <si>
    <t>O21087860002</t>
  </si>
  <si>
    <t>O21087880002</t>
  </si>
  <si>
    <t>O21087900002</t>
  </si>
  <si>
    <t>O21087910002</t>
  </si>
  <si>
    <t>O21087940002</t>
  </si>
  <si>
    <t>O21088010002</t>
  </si>
  <si>
    <t>O21088020002</t>
  </si>
  <si>
    <t>O21088050002</t>
  </si>
  <si>
    <t>O21088140002</t>
  </si>
  <si>
    <t>O21088150002</t>
  </si>
  <si>
    <t>O21088170002</t>
  </si>
  <si>
    <t>O21088180002</t>
  </si>
  <si>
    <t>O21088190002</t>
  </si>
  <si>
    <t>O21088200002</t>
  </si>
  <si>
    <t>O21088300002</t>
  </si>
  <si>
    <t>O21088380002</t>
  </si>
  <si>
    <t>O21088440002</t>
  </si>
  <si>
    <t>O21088630002</t>
  </si>
  <si>
    <t>O21088640002</t>
  </si>
  <si>
    <t>O21088740002</t>
  </si>
  <si>
    <t>Q18010860002</t>
  </si>
  <si>
    <t>O21088850002</t>
  </si>
  <si>
    <t>O21088930002</t>
  </si>
  <si>
    <t>O21089110002</t>
  </si>
  <si>
    <t>G22476190002</t>
  </si>
  <si>
    <t>G22476210002</t>
  </si>
  <si>
    <t>O21089140002</t>
  </si>
  <si>
    <t>G22476170001</t>
  </si>
  <si>
    <t>G22476200001</t>
  </si>
  <si>
    <t>G22476220001</t>
  </si>
  <si>
    <t>G22476240001</t>
  </si>
  <si>
    <t>G22477870004</t>
  </si>
  <si>
    <t>B21087850002</t>
  </si>
  <si>
    <t>B21087870002</t>
  </si>
  <si>
    <t>B21087890002</t>
  </si>
  <si>
    <t>B21087920002</t>
  </si>
  <si>
    <t>B21087930002</t>
  </si>
  <si>
    <t>B21088000002</t>
  </si>
  <si>
    <t>B21088260002</t>
  </si>
  <si>
    <t>B21088340002</t>
  </si>
  <si>
    <t>B21088370002</t>
  </si>
  <si>
    <t>B21088390002</t>
  </si>
  <si>
    <t>G22477890001</t>
  </si>
  <si>
    <t>G22478050001</t>
  </si>
  <si>
    <t>G22479470001</t>
  </si>
  <si>
    <t>O21090650002</t>
  </si>
  <si>
    <t>O21090660002</t>
  </si>
  <si>
    <t>O21090680002</t>
  </si>
  <si>
    <t>O21090690002</t>
  </si>
  <si>
    <t>O21090700002</t>
  </si>
  <si>
    <t>O21090710002</t>
  </si>
  <si>
    <t>O21090780002</t>
  </si>
  <si>
    <t>O21090960002</t>
  </si>
  <si>
    <t>O21091050002</t>
  </si>
  <si>
    <t>O21091060002</t>
  </si>
  <si>
    <t>O21091070002</t>
  </si>
  <si>
    <t>O21091080002</t>
  </si>
  <si>
    <t>O21091200002</t>
  </si>
  <si>
    <t>O21091210002</t>
  </si>
  <si>
    <t>S10590480001</t>
  </si>
  <si>
    <t>S10590490001</t>
  </si>
  <si>
    <t>O21091370002</t>
  </si>
  <si>
    <t>O21091380002</t>
  </si>
  <si>
    <t>O21091390002</t>
  </si>
  <si>
    <t>O21091510002</t>
  </si>
  <si>
    <t>O21091520002</t>
  </si>
  <si>
    <t>O21091530002</t>
  </si>
  <si>
    <t>O21091730002</t>
  </si>
  <si>
    <t>O21091750002</t>
  </si>
  <si>
    <t>O21091830002</t>
  </si>
  <si>
    <t>G22490620002</t>
  </si>
  <si>
    <t>O21091900002</t>
  </si>
  <si>
    <t>G22490550003</t>
  </si>
  <si>
    <t>G22490630001</t>
  </si>
  <si>
    <t>G22490560003</t>
  </si>
  <si>
    <t>O21091960002</t>
  </si>
  <si>
    <t>O21092140002</t>
  </si>
  <si>
    <t>B21091020002</t>
  </si>
  <si>
    <t>B21091110002</t>
  </si>
  <si>
    <t>B21091220002</t>
  </si>
  <si>
    <t>B21091120002</t>
  </si>
  <si>
    <t>B21091140002</t>
  </si>
  <si>
    <t>B21091150002</t>
  </si>
  <si>
    <t>B21091230002</t>
  </si>
  <si>
    <t>B21091240002</t>
  </si>
  <si>
    <t>B21091260002</t>
  </si>
  <si>
    <t>B21091290002</t>
  </si>
  <si>
    <t>B21091320002</t>
  </si>
  <si>
    <t>B21091340002</t>
  </si>
  <si>
    <t>G22494460002</t>
  </si>
  <si>
    <t>G22494470001</t>
  </si>
  <si>
    <t>S10590990003</t>
  </si>
  <si>
    <t>O21091980002</t>
  </si>
  <si>
    <t>F0012523</t>
  </si>
  <si>
    <t>O21093380002</t>
  </si>
  <si>
    <t>O21093750002</t>
  </si>
  <si>
    <t>O21093770002</t>
  </si>
  <si>
    <t>F0012526</t>
  </si>
  <si>
    <t>O21094050002</t>
  </si>
  <si>
    <t>O21094370002</t>
  </si>
  <si>
    <t>O21094600002</t>
  </si>
  <si>
    <t>O21094390002</t>
  </si>
  <si>
    <t>O21094440002</t>
  </si>
  <si>
    <t>O21094620002</t>
  </si>
  <si>
    <t>O21094660002</t>
  </si>
  <si>
    <t>O21094790002</t>
  </si>
  <si>
    <t>O21094840002</t>
  </si>
  <si>
    <t>Q18025990002</t>
  </si>
  <si>
    <t>Q18026000002</t>
  </si>
  <si>
    <t>G22504400001</t>
  </si>
  <si>
    <t>F0012531</t>
  </si>
  <si>
    <t>O21094940002</t>
  </si>
  <si>
    <t>O21094950002</t>
  </si>
  <si>
    <t>O21094960002</t>
  </si>
  <si>
    <t>O21094980002</t>
  </si>
  <si>
    <t>O21094990002</t>
  </si>
  <si>
    <t>S10591850002</t>
  </si>
  <si>
    <t>G22506950001</t>
  </si>
  <si>
    <t>G22506930001</t>
  </si>
  <si>
    <t>G22506890001</t>
  </si>
  <si>
    <t>O21095010002</t>
  </si>
  <si>
    <t>O21095020002</t>
  </si>
  <si>
    <t>Q18030020002</t>
  </si>
  <si>
    <t>G22508510001</t>
  </si>
  <si>
    <t>G22508530001</t>
  </si>
  <si>
    <t>G22509900004</t>
  </si>
  <si>
    <t>B21093540002</t>
  </si>
  <si>
    <t>B21093560002</t>
  </si>
  <si>
    <t>B21093620002</t>
  </si>
  <si>
    <t>B21093630002</t>
  </si>
  <si>
    <t>B21093840002</t>
  </si>
  <si>
    <t>B21093870002</t>
  </si>
  <si>
    <t>B21093890002</t>
  </si>
  <si>
    <t>B21093900002</t>
  </si>
  <si>
    <t>B21093910002</t>
  </si>
  <si>
    <t>B21093920002</t>
  </si>
  <si>
    <t>B21093930002</t>
  </si>
  <si>
    <t>B21093940002</t>
  </si>
  <si>
    <t>B21093950002</t>
  </si>
  <si>
    <t>B21093980002</t>
  </si>
  <si>
    <t>B21093990002</t>
  </si>
  <si>
    <t>B21094060002</t>
  </si>
  <si>
    <t>B21094160002</t>
  </si>
  <si>
    <t>I01123450002</t>
  </si>
  <si>
    <t>S10591750001</t>
  </si>
  <si>
    <t>S10592070002</t>
  </si>
  <si>
    <t>S10591400003</t>
  </si>
  <si>
    <t>S10591410003</t>
  </si>
  <si>
    <t>S10592070003</t>
  </si>
  <si>
    <t>S10591950003</t>
  </si>
  <si>
    <t>S10591930003</t>
  </si>
  <si>
    <t>S10591460003</t>
  </si>
  <si>
    <t>S10591500003</t>
  </si>
  <si>
    <t>S10591510003</t>
  </si>
  <si>
    <t>S10591520003</t>
  </si>
  <si>
    <t>S10591530003</t>
  </si>
  <si>
    <t>S10591560003</t>
  </si>
  <si>
    <t>S10591790001</t>
  </si>
  <si>
    <t>S10591450001</t>
  </si>
  <si>
    <t>O21096540002</t>
  </si>
  <si>
    <t>O21096550002</t>
  </si>
  <si>
    <t>O21096700002</t>
  </si>
  <si>
    <t>O21096770002</t>
  </si>
  <si>
    <t>O21096780002</t>
  </si>
  <si>
    <t>O21096790002</t>
  </si>
  <si>
    <t>O21096810002</t>
  </si>
  <si>
    <t>O21096820002</t>
  </si>
  <si>
    <t>O21096840002</t>
  </si>
  <si>
    <t>O21096910002</t>
  </si>
  <si>
    <t>O21096990002</t>
  </si>
  <si>
    <t>O21097100002</t>
  </si>
  <si>
    <t>J05447590002</t>
  </si>
  <si>
    <t>J05447600002</t>
  </si>
  <si>
    <t>J05447610002</t>
  </si>
  <si>
    <t>J05447620002</t>
  </si>
  <si>
    <t>O21097120002</t>
  </si>
  <si>
    <t>O21097150002</t>
  </si>
  <si>
    <t>O21097160002</t>
  </si>
  <si>
    <t>O21097170002</t>
  </si>
  <si>
    <t>O21097210002</t>
  </si>
  <si>
    <t>S10593020001</t>
  </si>
  <si>
    <t>S10593020004</t>
  </si>
  <si>
    <t>O21097360002</t>
  </si>
  <si>
    <t>O21097390002</t>
  </si>
  <si>
    <t>O21097400002</t>
  </si>
  <si>
    <t>O21097430002</t>
  </si>
  <si>
    <t>O21097460002</t>
  </si>
  <si>
    <t>Q18034100002</t>
  </si>
  <si>
    <t>O21097520002</t>
  </si>
  <si>
    <t>O21097530002</t>
  </si>
  <si>
    <t>O21097540002</t>
  </si>
  <si>
    <t>F0012542</t>
  </si>
  <si>
    <t>O21097710002</t>
  </si>
  <si>
    <t>O21097840002</t>
  </si>
  <si>
    <t>O21097850002</t>
  </si>
  <si>
    <t>O21097870002</t>
  </si>
  <si>
    <t>B21096730002</t>
  </si>
  <si>
    <t>B21096740002</t>
  </si>
  <si>
    <t>B21096750002</t>
  </si>
  <si>
    <t>B21096890002</t>
  </si>
  <si>
    <t>B21097130002</t>
  </si>
  <si>
    <t>B21097140002</t>
  </si>
  <si>
    <t>B21097180002</t>
  </si>
  <si>
    <t>G22522260002</t>
  </si>
  <si>
    <t>G22522290001</t>
  </si>
  <si>
    <t>G22522270001</t>
  </si>
  <si>
    <t>S10593390003</t>
  </si>
  <si>
    <t>S10592960003</t>
  </si>
  <si>
    <t>S10592940003</t>
  </si>
  <si>
    <t>G22526280001</t>
  </si>
  <si>
    <t>G22526360001</t>
  </si>
  <si>
    <t>G22526300001</t>
  </si>
  <si>
    <t>G22526320001</t>
  </si>
  <si>
    <t>G22526340001</t>
  </si>
  <si>
    <t>S10593670003</t>
  </si>
  <si>
    <t>S10593690003</t>
  </si>
  <si>
    <t>S10593530003</t>
  </si>
  <si>
    <t>S10593590003</t>
  </si>
  <si>
    <t>S10593540003</t>
  </si>
  <si>
    <t>S10593580003</t>
  </si>
  <si>
    <t>S10593550003</t>
  </si>
  <si>
    <t>B21096900002</t>
  </si>
  <si>
    <t>J05449910002</t>
  </si>
  <si>
    <t>O21099310002</t>
  </si>
  <si>
    <t>O21099400002</t>
  </si>
  <si>
    <t>O21099410002</t>
  </si>
  <si>
    <t>O21099430002</t>
  </si>
  <si>
    <t>O21099440002</t>
  </si>
  <si>
    <t>O21099450002</t>
  </si>
  <si>
    <t>O21099470002</t>
  </si>
  <si>
    <t>O21099500002</t>
  </si>
  <si>
    <t>O21099510002</t>
  </si>
  <si>
    <t>O21099530002</t>
  </si>
  <si>
    <t>O21099550002</t>
  </si>
  <si>
    <t>O21099620002</t>
  </si>
  <si>
    <t>O21099720002</t>
  </si>
  <si>
    <t>O21099740002</t>
  </si>
  <si>
    <t>O21099770002</t>
  </si>
  <si>
    <t>O21099810002</t>
  </si>
  <si>
    <t>O21099880002</t>
  </si>
  <si>
    <t>F0012555</t>
  </si>
  <si>
    <t>O21099960002</t>
  </si>
  <si>
    <t>O21100050002</t>
  </si>
  <si>
    <t>O21100070002</t>
  </si>
  <si>
    <t>O21100160002</t>
  </si>
  <si>
    <t>O21100080002</t>
  </si>
  <si>
    <t>Q18043080002</t>
  </si>
  <si>
    <t>O21100250002</t>
  </si>
  <si>
    <t>O21100360002</t>
  </si>
  <si>
    <t>O21100390002</t>
  </si>
  <si>
    <t>F0012559</t>
  </si>
  <si>
    <t>O21100440002</t>
  </si>
  <si>
    <t>O21100420002</t>
  </si>
  <si>
    <t>O21100470002</t>
  </si>
  <si>
    <t>O21100510002</t>
  </si>
  <si>
    <t>O21100550002</t>
  </si>
  <si>
    <t>O21100630002</t>
  </si>
  <si>
    <t>G22535370002</t>
  </si>
  <si>
    <t>G22535380001</t>
  </si>
  <si>
    <t>G22535420001</t>
  </si>
  <si>
    <t>O21100690002</t>
  </si>
  <si>
    <t>O21100740002</t>
  </si>
  <si>
    <t>O21100800002</t>
  </si>
  <si>
    <t>O21100810002</t>
  </si>
  <si>
    <t>O21100850002</t>
  </si>
  <si>
    <t>O21100920002</t>
  </si>
  <si>
    <t>J05451140001</t>
  </si>
  <si>
    <t>S10594330001</t>
  </si>
  <si>
    <t>O21100950002</t>
  </si>
  <si>
    <t>O21100960002</t>
  </si>
  <si>
    <t>Q18048250002</t>
  </si>
  <si>
    <t>F0012566</t>
  </si>
  <si>
    <t>B21099570002</t>
  </si>
  <si>
    <t>B21099580002</t>
  </si>
  <si>
    <t>B21099590002</t>
  </si>
  <si>
    <t>B21099760002</t>
  </si>
  <si>
    <t>B21099780002</t>
  </si>
  <si>
    <t>B21099790002</t>
  </si>
  <si>
    <t>B21099800002</t>
  </si>
  <si>
    <t>B21099820002</t>
  </si>
  <si>
    <t>B21099930002</t>
  </si>
  <si>
    <t>B21100020002</t>
  </si>
  <si>
    <t>B21100030002</t>
  </si>
  <si>
    <t>B21100040002</t>
  </si>
  <si>
    <t>B21100060002</t>
  </si>
  <si>
    <t>B21100090002</t>
  </si>
  <si>
    <t>B21100100002</t>
  </si>
  <si>
    <t>B21100110002</t>
  </si>
  <si>
    <t>F0012569</t>
  </si>
  <si>
    <t>T04444860001</t>
  </si>
  <si>
    <t>T04444880001</t>
  </si>
  <si>
    <t>T04444900001</t>
  </si>
  <si>
    <t>T04444920001</t>
  </si>
  <si>
    <t>T04444940001</t>
  </si>
  <si>
    <t>T04444960001</t>
  </si>
  <si>
    <t>T04444980001</t>
  </si>
  <si>
    <t>T04445000001</t>
  </si>
  <si>
    <t>T04445020001</t>
  </si>
  <si>
    <t>T04445040001</t>
  </si>
  <si>
    <t>T04445060001</t>
  </si>
  <si>
    <t>T04445080001</t>
  </si>
  <si>
    <t>T04445100001</t>
  </si>
  <si>
    <t>T04445120001</t>
  </si>
  <si>
    <t>T04445140001</t>
  </si>
  <si>
    <t>T04445160001</t>
  </si>
  <si>
    <t>T04445180001</t>
  </si>
  <si>
    <t>T04445200001</t>
  </si>
  <si>
    <t>T04445220001</t>
  </si>
  <si>
    <t>T04445240001</t>
  </si>
  <si>
    <t>T04445260001</t>
  </si>
  <si>
    <t>T04445280001</t>
  </si>
  <si>
    <t>T04445300001</t>
  </si>
  <si>
    <t>T04445320001</t>
  </si>
  <si>
    <t>T04445340001</t>
  </si>
  <si>
    <t>T04445360001</t>
  </si>
  <si>
    <t>T04445380001</t>
  </si>
  <si>
    <t>T04445400001</t>
  </si>
  <si>
    <t>T04445420001</t>
  </si>
  <si>
    <t>T04445440001</t>
  </si>
  <si>
    <t>T04445460001</t>
  </si>
  <si>
    <t>T04445480001</t>
  </si>
  <si>
    <t>T04445500001</t>
  </si>
  <si>
    <t>T04445520001</t>
  </si>
  <si>
    <t>T04445540001</t>
  </si>
  <si>
    <t>T04445560001</t>
  </si>
  <si>
    <t>T04445580001</t>
  </si>
  <si>
    <t>T04445600001</t>
  </si>
  <si>
    <t>T04445620001</t>
  </si>
  <si>
    <t>T04445640001</t>
  </si>
  <si>
    <t>T04445660001</t>
  </si>
  <si>
    <t>T04445680001</t>
  </si>
  <si>
    <t>T04445700001</t>
  </si>
  <si>
    <t>T04445720001</t>
  </si>
  <si>
    <t>T04445740001</t>
  </si>
  <si>
    <t>T04445760001</t>
  </si>
  <si>
    <t>T04445780001</t>
  </si>
  <si>
    <t>T04445800001</t>
  </si>
  <si>
    <t>T04445820001</t>
  </si>
  <si>
    <t>T04445840001</t>
  </si>
  <si>
    <t>T04445860001</t>
  </si>
  <si>
    <t>T04445880001</t>
  </si>
  <si>
    <t>T04445920001</t>
  </si>
  <si>
    <t>T04445940001</t>
  </si>
  <si>
    <t>T04445960001</t>
  </si>
  <si>
    <t>T04445980001</t>
  </si>
  <si>
    <t>T04446000001</t>
  </si>
  <si>
    <t>T04446020001</t>
  </si>
  <si>
    <t>T04446040001</t>
  </si>
  <si>
    <t>T04446060001</t>
  </si>
  <si>
    <t>T04446080001</t>
  </si>
  <si>
    <t>T04446100001</t>
  </si>
  <si>
    <t>T04446120001</t>
  </si>
  <si>
    <t>T04446140001</t>
  </si>
  <si>
    <t>T04446160001</t>
  </si>
  <si>
    <t>T04446180001</t>
  </si>
  <si>
    <t>T04446200001</t>
  </si>
  <si>
    <t>T04446220001</t>
  </si>
  <si>
    <t>T04446240001</t>
  </si>
  <si>
    <t>T04446260001</t>
  </si>
  <si>
    <t>T04446280001</t>
  </si>
  <si>
    <t>T04446300001</t>
  </si>
  <si>
    <t>T04446320001</t>
  </si>
  <si>
    <t>T04446340001</t>
  </si>
  <si>
    <t>T04446360001</t>
  </si>
  <si>
    <t>T04446380001</t>
  </si>
  <si>
    <t>T04446400001</t>
  </si>
  <si>
    <t>T04446420001</t>
  </si>
  <si>
    <t>T04446440001</t>
  </si>
  <si>
    <t>T04446460001</t>
  </si>
  <si>
    <t>T04446480001</t>
  </si>
  <si>
    <t>T04446500001</t>
  </si>
  <si>
    <t>T04446520001</t>
  </si>
  <si>
    <t>T04446540001</t>
  </si>
  <si>
    <t>T04446560001</t>
  </si>
  <si>
    <t>T04446580001</t>
  </si>
  <si>
    <t>T04446600001</t>
  </si>
  <si>
    <t>T04446620001</t>
  </si>
  <si>
    <t>T04446640001</t>
  </si>
  <si>
    <t>T04446660001</t>
  </si>
  <si>
    <t>T04446680001</t>
  </si>
  <si>
    <t>T04446700001</t>
  </si>
  <si>
    <t>T04446720001</t>
  </si>
  <si>
    <t>T04446740001</t>
  </si>
  <si>
    <t>T04446760001</t>
  </si>
  <si>
    <t>T04446780001</t>
  </si>
  <si>
    <t>T04446800001</t>
  </si>
  <si>
    <t>T04446820001</t>
  </si>
  <si>
    <t>T04446840001</t>
  </si>
  <si>
    <t>T04446860001</t>
  </si>
  <si>
    <t>T04446880001</t>
  </si>
  <si>
    <t>T04446900001</t>
  </si>
  <si>
    <t>T04446920001</t>
  </si>
  <si>
    <t>T04446940001</t>
  </si>
  <si>
    <t>T04446960001</t>
  </si>
  <si>
    <t>G22541040001</t>
  </si>
  <si>
    <t>G22541060001</t>
  </si>
  <si>
    <t>F0012574</t>
  </si>
  <si>
    <t>F0012571</t>
  </si>
  <si>
    <t>S10594910003</t>
  </si>
  <si>
    <t>S10595670001</t>
  </si>
  <si>
    <t>S10595670003</t>
  </si>
  <si>
    <t>S10595040001</t>
  </si>
  <si>
    <t>S10595080001</t>
  </si>
  <si>
    <t>S10595110001</t>
  </si>
  <si>
    <t>S10595550003</t>
  </si>
  <si>
    <t>S10595690003</t>
  </si>
  <si>
    <t>S10596280002</t>
  </si>
  <si>
    <t>00099021001 DEP.DE CHEQ.AJENOS,RET.DE NO_CONCILIADO CAM.,CONCEPTO: PAGO INCAPACIDADES TEMPORALES (REEMBOLSO MINISTERIO DE ECONOMIA Y FINANZAS PUBLICAS),DEP.: CAJA NACIONAL DE SALUD , PROCEDENCIA: BANCO UNION S.A., CHEQUE: 31430, FECHA DE EMISION:15/03/2023.
DT - 271 - SIT - 30</t>
  </si>
  <si>
    <t>00099021001 DEP.DE CHEQ.AJENOS,RET.DE NO_CONCILIADO CAM.,CONCEPTO: PAGO INCAPACIDADES TEMPORALES (REEMBOLSO MINISTERIO DE ECONOMIA Y FINANZAS PUBLICAS),DEP.: CAJA NACIONAL DE SALUD , PROCEDENCIA: BANCO UNION S.A., CHEQUE: 31431, FECHA DE EMISION:15/03/2023
DT - 271  SIT - 31</t>
  </si>
  <si>
    <t>00099021001 DEP.DE CHEQ.AJENOS,RET.DE NO_CONCILIADO CAM.,CONCEPTO: PGO INCAPACIDADES TEMPORALES (REEMBOLSO MINISTERIO DE ECONOMIA Y FINANZAS PUBLICAS),DEP.: CAJA NACIONAL DE SALUD, PROCEDENCIA: BANCO UNION S.A., CHEQUE: 31432, FECHA DE EMISION:15/03/2023
DT - 271  SIT - 32</t>
  </si>
  <si>
    <t>00099021001 DEP.DE CHEQ.AJENOS,RET.DE NO_CONCILIADO CAM.,CONCEPTO: PAGO INCAPACIDADES TEMPORALES REEMBOLSO MINISTERIO DE ECONOMIA Y FINANZAS PUBLICAS,DEP.: CAJA NACIONAL DE SALUD , PROCEDENCIA: BANCO UNION S.A., CHEQUE: 31606, FECHA DE EMISION:27/03/2023.
DT - 271 - SIT - 38</t>
  </si>
  <si>
    <t>00099021001 DEPOSITO DE EFECTIVO, DEPOSITANTE: HELEN CARMEN MANZANEDA ARUQUIPA, CONCEPTO: POR LA REPOSICION DE CREDENCIAL, CUENTA DE DEPOSITO: CUENTA UNICA DEL TESORO</t>
  </si>
  <si>
    <t>00099021001 DEPOSITO DE EFECTIVO, DEPOSITANTE: GONZALO FELIX CANAVIRI MAMANI, CONCEPTO: REVERSION TOTAL, CUENTA DE DEPOSITO: CUENTA UNICA DEL TESORO</t>
  </si>
  <si>
    <t>00099021001 DEPOSITO DE EFECTIVO, DEPOSITANTE: HUGO ROQUE LAURA, CONCEPTO: CONVENIO DE PAGO DOBLE PERCEPCION, CUENTA DE DEPOSITO: CUENTA UNICA DEL TESORO</t>
  </si>
  <si>
    <t>00099021001 DEPOSITO DE EFECTIVO, DEPOSITANTE: MARIA TERESA ABRAHAM VDA DE MOSCOSO, CONCEPTO: DEVOLUCION DE ONCE DUODECIMAS DE AGUINALDO, CUENTA DE DEPOSITO: CUENTA UNICA DEL TESORO</t>
  </si>
  <si>
    <t>00422012001 DEPOSITO DE EFECTIVO, DEPOSITANTE: MEPF, CONCEPTO: DEVOLUCION DE GASTOS EROGADOS DE LA SRA ROSARIO NUÑEZ NOTA DE CARGO N°010/2022, CUENTA DE DEPOSITO: CUENTA UNICA DEL TESORO</t>
  </si>
  <si>
    <t>00016011101 DEPOSITO DE EFECTIVO, DEPOSITANTE: MINISTERIO DE EDUCACION, CONCEPTO: VENTA MATERIAL BIBLIOGRAFICO Y/O MULTIMEDIA DE LA LIBRERIA DEL MINISTERIO DE EDUCACION, CUENTA DE DEPOSITO: CUENTA UNICA DEL TESORO</t>
  </si>
  <si>
    <t>00016011101 DEPOSITO DE EFECTIVO, DEPOSITANTE: MINISTERIO DE EDUCACION, CONCEPTO: VENTA DE MATERIAL BIBLIOGRAFICO Y/O MULTIMEDIA DE LA LIBRERIA DEL MINISTERIO DE EDUCACION, CUENTA DE DEPOSITO: CUENTA UNICA DEL TESORO</t>
  </si>
  <si>
    <t>00016011101 DEPOSITO DE EFECTIVO, DEPOSITANTE: MINISTERIO DE EDUCACION, CONCEPTO: VENTA DE MATERIAL BIBLIOGRAFICO Y/O MULTIMEDIA DE LA LIBRERIA DEL MINISTERIO DE EDUACION, CUENTA DE DEPOSITO: CUENTA UNICA DEL TESORO</t>
  </si>
  <si>
    <t>00046104203 DEPOSITO DE EFECTIVO, DEPOSITANTE: RUBEN CALLE FLORES, CONCEPTO: REVERSION, CUENTA DE DEPOSITO: CUENTA UNICA DEL TESORO</t>
  </si>
  <si>
    <t>00016011101 DEPOSITO DE EFECTIVO, DEPOSITANTE: URMIA CECILIA INQUILLO CORTEZ, CONCEPTO: DEVOLUCION DIFERENCIA PAGO AGUINALDO GESTION 2020 MIN EDUCACION, CUENTA DE DEPOSITO: CUENTA UNICA DEL TESORO</t>
  </si>
  <si>
    <t>00086031101 DEPOSITO DE EFECTIVO, DEPOSITANTE: SERVICIO NACIONAL DE AREAS PROTEGIDAS, CONCEPTO: DEVOLUCION, CUENTA DE DEPOSITO: CUENTA UNICA DEL TESORO</t>
  </si>
  <si>
    <t>00099021001 DEPOSITO DE EFECTIVO, DEPOSITANTE: CONSTANTINO PATZI MEDINA CI.2531207 LP, CONCEPTO: DEVOLUCION POR DOBLE PERCEPCION, CUENTA DE DEPOSITO: CUENTA UNICA DEL TESORO</t>
  </si>
  <si>
    <t>00099021001 DEPOSITO DE EFECTIVO, DEPOSITANTE: DANIEL CORTEZ FLORES, CONCEPTO: DOBLE PERCEPCION POR EL PERIODO ENERO/2023, CUENTA DE DEPOSITO: CUENTA UNICA DEL TESORO</t>
  </si>
  <si>
    <t>00046171101 DEPOSITO DE EFECTIVO, DEPOSITANTE: DROFARMED, CONCEPTO: PAGO POR SANCION JURIDICA, CUENTA DE DEPOSITO: CUENTA UNICA DEL TESORO</t>
  </si>
  <si>
    <t>00099021001 DEPOSITO DE EFECTIVO, DEPOSITANTE: JORGE FERNANDO LEYTON WAYAR, CONCEPTO: DEVOLUCION POR COBRO DOBLE PERCEPCION SENASIR POR LOS PERIODOS FEBRERO-MARZO 2023, CUENTA DE DEPOSITO: CUENTA UNICA DEL TESORO</t>
  </si>
  <si>
    <t>00041031107 DEPOSITO DE EFECTIVO, DEPOSITANTE: BRAULIO FERNANDO FLORES CALLAO, CONCEPTO: DEVOLUCION POR GASTOS DE TASA DE RODAJE, CUENTA DE DEPOSITO: CUENTA UNICA DEL TESORO</t>
  </si>
  <si>
    <t>00099021001 DEPOSITO DE EFECTIVO, DEPOSITANTE: MANUEL FERNANDO QUILLE FLORES, CONCEPTO: PAGO DE LA LUZ, CUENTA DE DEPOSITO: CUENTA UNICA DEL TESORO</t>
  </si>
  <si>
    <t>NUMERO DE LIBRETA CUT: 00099021001 OPERACIÓN E75 TRANSFERENCIA DE LA CUENTA FISCAL BUN A LA CUT EN MN TRANSFERENCIA DE FONDOS A SOLICITUD DE: GOBIERNO AUTONOMO MUNICIPAL DE PUERTO VILLARROEL, CITE: 213/GAMPV/2023 CUENTA CUT 3987069001 LIBRETA NÂ° 00099021001 TGN RECURSOS ORDINARIOS</t>
  </si>
  <si>
    <t>00299014101 DEPOSITO DE EFECTIVO, DEPOSITANTE: SERVICIO DEPARTAMENTAL DE RIEGO LA PAZ, CONCEPTO: DEVOLUCION DE GASTO POR COMPRA DE GASOLINA DEL VIAJE DE REGISTROS, CUENTA DE DEPOSITO: CUENTA UNICA DEL TESORO</t>
  </si>
  <si>
    <t>00548132001 DEPOSITO DE EFECTIVO, DEPOSITANTE: MARCELINO LARUTA ESPINO, CONCEPTO: DEVOLUCION DEL 13% POR VIATICOS, CUENTA DE DEPOSITO: CUENTA UNICA DEL TESORO</t>
  </si>
  <si>
    <t>00548132001 DEPOSITO DE EFECTIVO, DEPOSITANTE: VLADIMIR TROCHE QUISPE, CONCEPTO: DEVOLUCIOON DEL 13% POR VIATICOS, CUENTA DE DEPOSITO: CUENTA UNICA DEL TESORO</t>
  </si>
  <si>
    <t>00548132001 DEPOSITO DE EFECTIVO, DEPOSITANTE: JOSE LUIS MORALES SALAMANCA, CONCEPTO: DEVOLUCION DEL 13% POR VIATICOS, CUENTA DE DEPOSITO: CUENTA UNICA DEL TESORO</t>
  </si>
  <si>
    <t>00548132001 DEPOSITO DE EFECTIVO, DEPOSITANTE: YAMIL HENRRY QUISPE MORALES, CONCEPTO: DEVOLUCION DEL 13% POR VIATICOS, CUENTA DE DEPOSITO: CUENTA UNICA DEL TESORO</t>
  </si>
  <si>
    <t>00046171101 DEPOSITO DE EFECTIVO, DEPOSITANTE: MEDI-DENT S.R.L., CONCEPTO: (1) SANCION JURIDICA, CUENTA DE DEPOSITO: CUENTA UNICA DEL TESORO</t>
  </si>
  <si>
    <t>00041048006 DEPOSITO DE EFECTIVO, DEPOSITANTE: FABRICA DE MUEBLES INDARA S.R.L., CONCEPTO: DEV PAGO EN DEMASIA A PROVEEDOR INDARA SRL BENEFICIARIOS BETO TANCARA Y ANGELINO COPAJA, CUENTA DE DEPOSITO: CUENTA UNICA DEL TESORO</t>
  </si>
  <si>
    <t>00053011102 DEPOSITO DE EFECTIVO, DEPOSITANTE: MCDYD, CONCEPTO: DEVOLUCION DE RETENCIONES, CUENTA DE DEPOSITO: CUENTA UNICA DEL TESORO</t>
  </si>
  <si>
    <t>NUMERO DE LIBRETA CUT: 00099021001 OPERACIÓN E18 TRANSFERENCIA DEL SISTEMA FINANCIERO POR CUENTA DE TERCEROS A LA CUT devolucion de aportes desacreditacion TGN-MEFP_VTCP_DGPOT_UAIS_No_303.2022</t>
  </si>
  <si>
    <t>00099021001 DEP.DE CHEQ.AJENOS,RET.DE CAM.,CONCEPTO: FRACCION COMPLEMENTARIA,DEP.: FUTURO DE BOLIVIA S.A. AFP , PROCEDENCIA: BANCO DE CREDITO DE BOLIVIA S.A., CHEQUE: 69274, FECHA DE EMISION:31/03/2023</t>
  </si>
  <si>
    <t>00099021001 DEP.DE CHEQ.AJENOS,RET.DE CAM.,CONCEPTO: COMPENSACION MENSUAL COTIZACION,DEP.: FUTURO DE BOLIVIA S.A AFP , PROCEDENCIA: BANCO DE CREDITO DE BOLIVIA S.A., CHEQUE: 69273, FECHA DE EMISION:31/03/2023</t>
  </si>
  <si>
    <t>00099021001 DEP.DE CHEQ.AJENOS,RET.DE CAM.,CONCEPTO: DEVOLUCION DE VIATICOS POR LA NO PRESENTACION DE DESCARGOS DEV 1388,DEP.: QUISPE LIMACHI MIGUEL ANGEL , PROCEDENCIA: BANCO UNION S.A., CHEQUE: 3416, FECHA DE EMISION:29/03/2023</t>
  </si>
  <si>
    <t>00099021001 DEP.DE CHEQ.AJENOS,RET.DE CAM.,CONCEPTO: DEVOLUCION DE VIATICOS POR LA NO PRESENTACION DE DESCARGOS DEV. 1251,DEP.: ROMERO PEÑA CLAUDIA KATHERINE , PROCEDENCIA: BANCO UNION S.A., CHEQUE: 3417, FECHA DE EMISION:29/03/2023</t>
  </si>
  <si>
    <t>00099021001 DEP.DE CHEQ.AJENOS,RET.DE CAM.,CONCEPTO: DEVOLUCION DE VIATICOS POR LA NO PRESENTACION DE DESCARGOS DEV 1250,DEP.: ROMERO PEÑA CLAUDIA KATHERINE , PROCEDENCIA: BANCO UNION S.A., CHEQUE: 3418, FECHA DE EMISION:29/03/2023</t>
  </si>
  <si>
    <t>00099021001 DEP.DE CHEQ.AJENOS,RET.DE CAM.,CONCEPTO: DEVOLUCION DE VIATICOS POR LA NO PRESENTACION DE DESCARGOS DEV 1235,DEP.: TOMICHA VACA MIGUEL ANGEL , PROCEDENCIA: BANCO UNION S.A., CHEQUE: 3419, FECHA DE EMISION:29/03/2023</t>
  </si>
  <si>
    <t>00046021109 DEP.DE CHEQ.AJENOS,RET.DE CAM.,CONCEPTO: POR PAGO DE ATENCIONES INTERMUNICIPALES AL MUNICIPIO DE POTOSI GESTION 2019 HOSPITAL BRACAMONTES,DEP.: GOBIERNO AUTONOMO MUNICIPAL DE RAVELO</t>
  </si>
  <si>
    <t>00066014202 DEP.DE CHEQ.AJENOS,RET.DE CAM.,CONCEPTO: LICENCIA SIN GOCE DE HABERES SR. LENADRO TORREZ,DEP.: MINISTERIO DE PLANIFICACION DEL DESARROLLO , PROCEDENCIA: BANCO UNION S.A., CHEQUE: 7055, FECHA DE EMISION:29/03/2023</t>
  </si>
  <si>
    <t>00066047003 DEP.DE CHEQ.AJENOS,RET.DE CAM.,CONCEPTO: DEVOLUCION SEGUN CITE MPD/VIPFE/DGPP/UP-NI-0156/2023,DEP.: MINISTERIO DE PLANIFICACION DEL DESARROLLO , PROCEDENCIA: BANCO UNION S.A., CHEQUE: 7056, FECHA DE EMISION:31/03/2023</t>
  </si>
  <si>
    <t>PAGO PRÉSTAMO IDA 948-BO VCTO. 01-04-2023 POR CUENTA DE SAGUAPAC , VALOR 03-04-2023 CAPITAL USD 135.000,00 INTERESES USD 6.581,25 LIB. 00099021001 - RECURSOS ORDINARIOS (3987) - MDRI</t>
  </si>
  <si>
    <t>||COMISION TRANSFERENCIA FDOS.AL EXTERIOR 0,10% S/USD442.500.-,REEMB.GSTS.COMUNICACION BS220.-Y EMISION COMP.CONTABLE BS50.-REF.:PAGO 2 LC I-2022-10 P/C YPFB A/F GALILEO TECHNOLOGIES S.A.,EN COMPL.A COMP.1057734,03/04/23. LIB.00513012004 LBP-YPFB-UNICOMERCIAL (4030005415/1-2188907) REF.:COMISIONES PAGO 2 LC I-2022-10</t>
  </si>
  <si>
    <t>||TRANSFERENCIA DE FONDOS S/G MENSAJE SWIFT NRO.5190 ,EN ATENCION A NOTA: DGAC-10774/2022 DE FECHA 31/3/2022 (HRE-TGL-5031) ENVIADO POR LA DIRECCION GENERAL DE LA AERONAUTICA CIVIL.(SECTOR PÚBLICO-SOBREVUELOS). DEBITO DE LA LIBRETA 0117012001 DGAC, REPOSICION ÚTILES DE ESCRITORIO.</t>
  </si>
  <si>
    <t>'COBRO DE'||ÚTILES DE ESCRITORIO POR EL COMPROBANTE N°1057732 Y NOTA CITE: PRS/GAFC-3496/2022 DE FECHA 16/12/2022 (HRE-TGL-19648) DE YACIMIENTOS PETROLÍFEROS FISCALES BOLIVIANOS. (SECTOR PÚBLICO  EXPORTACIÓN DE UREA Y OTROS YPFB). DÉBITO DE LA LIBRETA 00513022001 YPFB - OPERACIONES, REPOSICIÓN DE ÚTILES DE ESCRITORIO.</t>
  </si>
  <si>
    <t>00099021001 DEPOSITO DE EFECTIVO, DEPOSITANTE: RAQUEL VERONICA ZEBALLOS CLAVIJO, CONCEPTO: DEVOLUCION POR DOBLE PERCEPCION, CUENTA DE DEPOSITO: CUENTA UNICA DEL TESORO</t>
  </si>
  <si>
    <t>00099021001 DEPOSITO DE EFECTIVO, DEPOSITANTE: SARAHI ROSSI MARIÑO GABRIEL, CONCEPTO: DEVOLUCION FONDOS EN AVANCE, CUENTA DE DEPOSITO: CUENTA UNICA DEL TESORO</t>
  </si>
  <si>
    <t>A:00099021001 Transferencia que realizamos a solicitud de la Unidad de Administración e Información Salarial mediante nota CITE: MEFP/VTCP/DGPOT/UAIS/No 519/2023, informe MEFP/VTCP/DGPOT/UAIS/No.38/2023 para la reversión definitiva de las Boletas de Pago solicitadas por el SENASIR consignadas en el comprobante de pago No. 71956 H.R. 6-4126-R</t>
  </si>
  <si>
    <t>00099021001 DEPOSITO DE EFECTIVO, DEPOSITANTE: MARIA ROMELIA SUXO ALANOCA, CONCEPTO: DEVOLUCION DE DOBLE PERCEPCION, CUENTA DE DEPOSITO: CUENTA UNICA DEL TESORO</t>
  </si>
  <si>
    <t>00670012003 DEPOSITO DE EFECTIVO, DEPOSITANTE: JUAN CARLOS ARISPE CASTRO, CONCEPTO: PAGO POR REPOSICION DE CREDENCIAL POR EXTRAVIO, CUENTA DE DEPOSITO: CUENTA UNICA DEL TESORO</t>
  </si>
  <si>
    <t>A:00099021001 Transferencia que realizamos a solicitud de la Unidad de Administración e Información Salarial mediante nota CITE: MEFP/VTCP/DGPOT/UAIS/No 520/2023, informe MEFP/VTCP/DGPOT/UAIS/No.38/2023 para la reversión definitiva de las Boletas de Pago solicitadas por el SENASIR consignadas en el comprobante de pago No. 71957 H.R. 6-4126-R</t>
  </si>
  <si>
    <t>00099021001 DEPOSITO DE EFECTIVO, DEPOSITANTE: GROVER ANTONIO FLORES ARANIBAR, CONCEPTO: CONVENIO DOBLE PERCEPCION-SENASIR, CUENTA DE DEPOSITO: CUENTA UNICA DEL TESORO</t>
  </si>
  <si>
    <t>00046171101 DEPOSITO DE EFECTIVO, DEPOSITANTE: TITANIUM DENTAL GROUP SRL, CONCEPTO: SANCION POR INCUMPLIMIENTO A LA NORMA 3RA CUOTA R.A. N°08/2023, CUENTA DE DEPOSITO: CUENTA UNICA DEL TESORO</t>
  </si>
  <si>
    <t>00099021001 DEPOSITO DE EFECTIVO, DEPOSITANTE: SAUL ENRIQUE CANELAS JALDIN, CONCEPTO: DEVOLUCION POR DOBLE PERCEPCION, CUENTA DE DEPOSITO: CUENTA UNICA DEL TESORO</t>
  </si>
  <si>
    <t>00099021001 DEPOSITO DE EFECTIVO, DEPOSITANTE: RIVAS PACHECO GLORIA LILIANA, CONCEPTO: DEVOLUCION POR DOBLE PERCEPCION, CUENTA DE DEPOSITO: CUENTA UNICA DEL TESORO</t>
  </si>
  <si>
    <t>00099021001 DEPOSITO DE EFECTIVO, DEPOSITANTE: NICOLAS HUANCA LIMACHI, CONCEPTO: COMPROMISO DE DEVOLUCION DE DEUDA, CUENTA DE DEPOSITO: CUENTA UNICA DEL TESORO</t>
  </si>
  <si>
    <t>00099021001 DEPOSITO DE EFECTIVO, DEPOSITANTE: FRANCISCO CHUI SIÑANI, CONCEPTO: DEVOLUCION DE DEUDA SENASIR, CUENTA DE DEPOSITO: CUENTA UNICA DEL TESORO</t>
  </si>
  <si>
    <t>00046171101 DEPOSITO DE EFECTIVO, DEPOSITANTE: GUILLPAR SRL, CONCEPTO: SANCION POR INCUMPLIMIENTO A REINSCRIPCION GESTIONES 2019,2020,2021,2022 Y 2023 3ER PAGO, CUENTA DE DEPOSITO: CUENTA UNICA DEL TESORO</t>
  </si>
  <si>
    <t>00046171101 DEPOSITO DE EFECTIVO, DEPOSITANTE: EMPRESA:BIOTRAUMA SRL, CONCEPTO: SANCION POR INCUMPLIMIENTO A LA NORMA RA N° S/116 31/10/22, CUENTA DE DEPOSITO: CUENTA UNICA DEL TESORO</t>
  </si>
  <si>
    <t>00099021001 DEPOSITO DE EFECTIVO, DEPOSITANTE: VICTOR ADRIAN APAZA FLORES, CONCEPTO: DEVOLUCION DE HABERES DE MES DE NOVIEMBRE 2022, CUENTA DE DEPOSITO: CUENTA UNICA DEL TESORO</t>
  </si>
  <si>
    <t>00099021001 DEPOSITO DE EFECTIVO, DEPOSITANTE: VICTOR ADRIAN APAZA FLORES, CONCEPTO: DEVOLUCION DE HABERES DE MES DE DICIEMBRE 2022, CUENTA DE DEPOSITO: CUENTA UNICA DEL TESORO</t>
  </si>
  <si>
    <t>00099021001 DEPOSITO DE EFECTIVO, DEPOSITANTE: VICTOR ADRIAN APAZA FLORES, CONCEPTO: DEVOLUCION DE HABERES DE MES DE ENERO 2023, CUENTA DE DEPOSITO: CUENTA UNICA DEL TESORO</t>
  </si>
  <si>
    <t>00099021001 DEPOSITO DE EFECTIVO, DEPOSITANTE: VICTOR ADRIAN APAZA FLORES, CONCEPTO: DEVOLUCION DE HABERES DE MES DE FEBRERO 2023, CUENTA DE DEPOSITO: CUENTA UNICA DEL TESORO</t>
  </si>
  <si>
    <t>00099021001 DEPOSITO DE EFECTIVO, DEPOSITANTE: MARIA KYOKO DE UZIN KAWABE, CONCEPTO: DEVOLUCION DE SALDO POR ASIGNACION DE FONDOS EN AVANCE N° PREVENTIVO 52, CUENTA DE DEPOSITO: CUENTA UNICA DEL TESORO</t>
  </si>
  <si>
    <t>'COBRO DE UTILES DE ESCRITORIO POR´||BS50.- Y REGISTRO DE COBRO REEMBOLSO GASTOS COMUNICACION BS220.- CARTA DE CREDITO STANDBY REF:10000LG000787800 (BCB:SB-R-2021-14) A/F ADMINISTRADORA BOLIVIANA DE CARRETERAS, S/G NOTA ABC/GNA/SAF/ATE/2023-0727, REC. EN FECHA 30/3/2023. LIB:00291012002 ABC-RECURSOS PROPIOS REF: REEMB GASTOS COM. EMIS CBTE. CONT. SBLC 10000LG000787800</t>
  </si>
  <si>
    <t>00099021001 DEPOSITO DE EFECTIVO, DEPOSITANTE: FLORA BLACUT BARRON, CONCEPTO: DEVOLUCION DOBLE PERCEPCION, ABRIL 2021, CUENTA DE DEPOSITO: CUENTA UNICA DEL TESORO</t>
  </si>
  <si>
    <t>00099021001 DEPOSITO DE EFECTIVO, DEPOSITANTE: RENE KUNO MAMANI, CONCEPTO: DEVOLUCION POR PAGO EN DEMASIA DE SUELDO CORRESPONDIENTE AL MES DE MARZO 2021, CUENTA DE DEPOSITO: CUENTA UNICA DEL TESORO</t>
  </si>
  <si>
    <t>00046031102 DEPOSITO DE EFECTIVO, DEPOSITANTE: RENE KUNO MAMANI, CONCEPTO: DEVOLUCION POR PAGO EN DEMASIA DE SUELDO CORRESPONDIENTE A L MES DE MAYO 2021, CUENTA DE DEPOSITO: CUENTA UNICA DEL TESORO</t>
  </si>
  <si>
    <t>00292012001 DEPOSITO DE EFECTIVO, DEPOSITANTE: ABAD ROLANDO ESTRADA LOAYZA, CONCEPTO: DEVOLUCION REMANENTE DE FONDOS EN AVANCE, CUENTA DE DEPOSITO: CUENTA UNICA DEL TESORO</t>
  </si>
  <si>
    <t>00290012001 DEP.DE CHEQ.AJENOS,RET.DE CAM.,CONCEPTO: TRAMITE N°8947855, DEPÓSITO EFECTUADO PARA REGISTRO COMO OTROS INGRESOS,DEP.: SERVICIO DE IMPUESTOS NACIONALES , PROCEDENCIA: BANCO UNION S.A., CHEQUE: 7111, FECHA DE EMISION:29/03/2023</t>
  </si>
  <si>
    <t>00155012001 DEP.DE CHEQ.AJENOS,RET.DE CAM.,CONCEPTO: SANCIONES DISCIPLINARIAS A NOTARIOS,DEP.: DIRNOPLU , PROCEDENCIA: BANCO UNION S.A., CHEQUE: 811, FECHA DE EMISION:29/03/2023</t>
  </si>
  <si>
    <t>00099021001 DEP.DE CHEQ.AJENOS,RET.DE CAM.,CONCEPTO: EDUARDO ALTAMIRANO,DEP.: BANCO UNION S.A. , PROCEDENCIA: BANCO UNION S.A., CHEQUE: 191461, FECHA DE EMISION:04/04/2023</t>
  </si>
  <si>
    <t>00099021001 DEP.DE CHEQ.AJENOS,RET.DE CAM.,CONCEPTO: CARLOS FERNANDO ROMERO VARGAS,DEP.: BANCO UNION S.A. , PROCEDENCIA: BANCO UNION S.A., CHEQUE: 191462, FECHA DE EMISION:04/04/2023</t>
  </si>
  <si>
    <t>00234012001 DEP.DE CHEQ.AJENOS,RET.DE CAM.,CONCEPTO: DEVOLUCION AL C31:81,921,972,1347 SEGUN INFORME DE AUDITORIA INTERNA SGM UAI CI N°006/2017,DEP.: JUAN DIPP NAZUR , PROCEDENCIA: BANCO UNION S.A., CHEQUE: 1132, FECHA DE EMISION:31/03/2023</t>
  </si>
  <si>
    <t>00086031101 DEP.DE CHEQ.AJENOS,RET.DE CAM.,CONCEPTO: INGRESO GENERADOS POR SISCO DE GESTION 2022,DEP.: PARQUE NACIONAL NOEL KEMPFF MERCADO-SERNAP , PROCEDENCIA: BANCO UNION S.A., CHEQUE: 1524, FECHA DE EMISION:28/03/2023</t>
  </si>
  <si>
    <t>00301014101 DEP.DE CHEQ.AJENOS,RET.DE CAM.,CONCEPTO: TRANSFERENCIA SEGUN CONVENIO DE FINANCIAMIENTO DE LA GADOR AL SEDERI-ORURO,DEP.: ABEL MATIAS COSSIO , PROCEDENCIA: BANCO UNION S.A., CHEQUE: 407, FECHA DE EMISION:31/03/2023</t>
  </si>
  <si>
    <t>00070011102 DEP.DE CHEQ.AJENOS,RET.DE CAM.,CONCEPTO: DEPÓSITO REALIZADO POR INFORME MTEPS/UAI/13/21 (2023-15389)C-21 N°49-50,DEP.: MINISTERIO DE TRABAJO , PROCEDENCIA: BANCO UNION S.A., CHEQUE: 10916, FECHA DE EMISION:03/04/2023</t>
  </si>
  <si>
    <t>'COBRO DE'||ÚTILES DE ESCRITORIO POR EL COMPROBANTE N°1057802 Y NOTA CITE: PRS/GAFC-3496/2022 DE FECHA 16/12/2022 (HRE-TGL-19648) DE YACIMIENTOS PETROLÍFEROS FISCALES BOLIVIANOS. (SECTOR PÚBLICO  EXPORTACIÓN DE UREA Y OTROS YPFB). DÉBITO DE LA LIBRETA 00513022001 YPFB - OPERACIONES, REPOSICIÓN DE ÚTILES DE ESCRITORIO.</t>
  </si>
  <si>
    <t>PAGO A CAF PRÉSTAMO CFA010253 VCTO. 04-04-2023 POR CUENTA DE TGN , NTI. 017199 VALOR 04-04-2023 CAPITAL USD 199.409,09 INTERESES USD 126.642,52 CTA. 3987 CUENTA UNICA DEL TESORO LIB. 00099021001 REF.: COMISIONES BANCARIAS</t>
  </si>
  <si>
    <t>00099021001 DEPOSITO DE EFECTIVO, DEPOSITANTE: BENEDICTA CERON VDA. DE CALLE, CONCEPTO: SUSCRIPCION DE CONVENIO PARA EL PAGO DE LO ADEUDADO, CUENTA DE DEPOSITO: CUENTA UNICA DEL TESORO</t>
  </si>
  <si>
    <t>00099021001 DEPOSITO DE EFECTIVO, DEPOSITANTE: LIBRA TOURS SRL, CONCEPTO: DEVOLUCION BOLETOS AEREOS NO UTILIZADOS, CUENTA DE DEPOSITO: CUENTA UNICA DEL TESORO</t>
  </si>
  <si>
    <t>00099021001 DEPOSITO DE EFECTIVO, DEPOSITANTE: ADHEMAR BORIS CONDORI CONDE, CONCEPTO: POR DEVOLUCION DE MAXIMA REMUNERACION ECONOMICA PERCIBIDA EL MES DE NOVIEMBRE DE2022, CUENTA DE DEPOSITO: CUENTA UNICA DEL TESORO</t>
  </si>
  <si>
    <t>00213012001 DEPOSITO DE EFECTIVO, DEPOSITANTE: DINA RAQUEL RAMIREZ RODRIGUEZ, CONCEPTO: DEVOLUCION DE PASAJES, CUENTA DE DEPOSITO: CUENTA UNICA DEL TESORO</t>
  </si>
  <si>
    <t>00046104203 DEPOSITO DE EFECTIVO, DEPOSITANTE: PAUL CASTRO HUMACATA, CONCEPTO: REVERSION, CUENTA DE DEPOSITO: CUENTA UNICA DEL TESORO</t>
  </si>
  <si>
    <t>00046104203 DEPOSITO DE EFECTIVO, DEPOSITANTE: ANTONIO MOLINA SERRANO, CONCEPTO: REVERSION, CUENTA DE DEPOSITO: CUENTA UNICA DEL TESORO</t>
  </si>
  <si>
    <t>00046104203 DEPOSITO DE EFECTIVO, DEPOSITANTE: EDGAR ANTONIO RIOS MIRANDA, CONCEPTO: REVERSION, CUENTA DE DEPOSITO: CUENTA UNICA DEL TESORO</t>
  </si>
  <si>
    <t>00099021001 DEPOSITO DE EFECTIVO, DEPOSITANTE: JUAN JOSE MARIO SUAREZ CESPEDES, CONCEPTO: DEVOLUCION DEUDA DOBLE PERCEPCION, CUENTA DE DEPOSITO: CUENTA UNICA DEL TESORO</t>
  </si>
  <si>
    <t>00099021001 DEPOSITO DE EFECTIVO, DEPOSITANTE: CLAUDIA VERONICA SILVA CORINI, CONCEPTO: DEVOLUCION REMUNERACION MAXIMA MES OCTUBRE GESTION 2022, CUENTA DE DEPOSITO: CUENTA UNICA DEL TESORO</t>
  </si>
  <si>
    <t>00099021001 DEPOSITO DE EFECTIVO, DEPOSITANTE: DAISY ALBINA VERASTEGUI ONTIVEROS, CONCEPTO: DOBLE PERCEPCION POR LOS PERIODOS DE JULIO 2022 A MARZO 2023, CUENTA DE DEPOSITO: CUENTA UNICA DEL TESORO</t>
  </si>
  <si>
    <t>00099021001 DEPOSITO DE EFECTIVO, DEPOSITANTE: WALTER VILLARROEL CHUQUIMIA, CONCEPTO: DEVOLUCION COBRO INDEBIDO SENASIR, CUENTA DE DEPOSITO: CUENTA UNICA DEL TESORO</t>
  </si>
  <si>
    <t>NUMERO DE LIBRETA CUT: 03420102001 OPERACIÓN E18 TRANSFERENCIA DEL SISTEMA FINANCIERO POR CUENTA DE TERCEROS A LA CUT TRANSFERENCIA DE RECURSOS DEL FIDEICOMISO AEVIVIENDA</t>
  </si>
  <si>
    <t>NUMERO DE LIBRETA CUT: 00283012001 OPERACIÓN E18 TRANSFERENCIA DEL SISTEMA FINANCIERO POR CUENTA DE TERCEROS A LA CUT SOCIEDAD JENNEFER SRL</t>
  </si>
  <si>
    <t>00099021001 DEPOSITO DE EFECTIVO, DEPOSITANTE: MARINA CORTEZ GUTIERREZ CI. 3059311 OR, CONCEPTO: DEVOLUCION POR PERCEPCION INDEBIDA DE SUELDOS, CUENTA DE DEPOSITO: CUENTA UNICA DEL TESORO</t>
  </si>
  <si>
    <t>00213012001 DEPOSITO DE EFECTIVO, DEPOSITANTE: WILLY ROCHA QUISPE SENAMHI, CONCEPTO: DEVOLUCION DE PASAJES, CUENTA DE DEPOSITO: CUENTA UNICA DEL TESORO</t>
  </si>
  <si>
    <t>00099021001 DEPOSITO DE EFECTIVO, DEPOSITANTE: VIRGINIA COPA CALCINA, CONCEPTO: DEVOLUCION POR DOBLE PERCEPCION, CUENTA DE DEPOSITO: CUENTA UNICA DEL TESORO</t>
  </si>
  <si>
    <t>00016011101 DEPOSITO DE EFECTIVO, DEPOSITANTE: EDGAR ANCE CRUZ-MIN EDUCACION, CONCEPTO: DEVOLUCION DE CARGO DE CUENTA, CUENTA DE DEPOSITO: CUENTA UNICA DEL TESORO</t>
  </si>
  <si>
    <t>00587012001 DEPOSITO DE EFECTIVO, DEPOSITANTE: E.B.C., CONCEPTO: DEVOLUCION AL COMPROBANTE N°497, CUENTA DE DEPOSITO: CUENTA UNICA DEL TESORO</t>
  </si>
  <si>
    <t>COBRO COSTOS DE PAPELERIA POR REGULARIZACION DE TRANSFERENCIA DEL EXTERIOR POR ORDEN DE EMBAJADA DE BOLIVIA EN BERLIN ALEMANIA REF.: RECAUDACIONES GESTORÍA CONSULAR POR EL MES DE FEBRERO 2023 LIB. 00010011102 MIN.RELACIONES EXTERIORES - GESTORIA CONSULAR LEY Nº 3108</t>
  </si>
  <si>
    <t>TRANSFERENCIA DE FONDOS AL EXTERIOR A SOLICITUD DE AGENCIA BOLIVIANA DE ENERGIA SEGUN SOLICITUD 18014 REF: INVAP SE PAGO CERTIFICADO DE AVANCE N 78 ORIGEN EXTRANJERO CORRESPONDIENTE A LOS COMPONENTES DE DISENO DEFINITIVO E IGENIERIA DIRECCION DE PROYECTOS GESTION Y SERVICIOS DE ORIGEN EXTRANJERO RED LIB. 00099021001 TGN-RECURSOS ORDINARIOS (3987)</t>
  </si>
  <si>
    <t>TRANSFERENCIA DEL EXTERIOR SEGUN SWIFT NO.5345 Y NO.5344 DE FECHA 05/04/2023 ORDENANTE: AGRARIA INDUSTRIA E COMERCIO LTDA (SP BRASIL) REF.: CRED YLBGCO0057ODV23VEX DE 28032023 CONTRATO 345067131. LIB. 00597012001 RECURSOS PROPIOS VENTAS YLB</t>
  </si>
  <si>
    <t>NUMERO DE LIBRETA CUT: 00086038009 OPERACIÓN E18 TRANSFERENCIA DEL SISTEMA FINANCIERO POR CUENTA DE TERCEROS A LA CUT PARA ABONO A CUENTA UNICA DEL TESORO CUT 3987069001 LIBRETA 00086038009 DE SERVICIO NACIONAL DE AREAS PROTEGIDAS SERNAP A SOLICITUD DE CONSERVATION INTERNATIONAL FOUNDATION</t>
  </si>
  <si>
    <t>NUMERO DE LIBRETA CUT: 00099021001 OPERACIÓN E75 TRANSFERENCIA DE LA CUENTA FISCAL BUN A LA CUT EN MN TRANSFERENCIA DE FONDOS A SOLICITUD DE: GOBIERNO AUTONOMO DEPARTAMENTAL DE PANDO, CITE: U.T.C.P. NÂ° 003/2023 CUENTA CUT 3987 LIBRETA NÂ° 00099021001 TGN-RECURSOS ORDINARIOS</t>
  </si>
  <si>
    <t>NUMERO DE LIBRETA CUT: 00099021001 OPERACIÓN E75 TRANSFERENCIA DE LA CUENTA FISCAL BUN A LA CUT EN MN TRANSFERENCIA DE FONDOS A SOLICITUD DE: GOBIERNO AUTONOMO DEPARTAMENTAL DE PANDO, CITE: U.T.C.P. NÂ° 002/2023 CUENTA CUT 3987 LIBRETA NÂ° 00099021001 TGN-RECURSOS ORDINARIOS</t>
  </si>
  <si>
    <t>COBRO COSTOS DE PAPELERIA SEGUN TRANSFERENCIA DEL EXTERIOR POR ORDEN DE AGRARIA INDUSTRIA E COMERCIO LTDA (SP BRASIL) REF.: CRED YLBGCO0057ODV23VEX DE 28032023 CONTRATO 345067131. LIB. 00597012001 RECURSOS PROPIOS VENTAS YLB</t>
  </si>
  <si>
    <t>REGULARIZACION DE TRANSFERENCIA DEL EXTERIOR SEGUN SWIFT NO.2716 DE FECHA 05/04/2023 ORDENANTE: EMBAJADA DE BOLIVIA EN SAN JOSÉ COSTA RICA REF.: RECAUDACIONES GESTORÍA CONSULAR POR EL MES DE NOVIEMBRE, DICIEMBRE 2022 Y ENERO 2023 LIB. 00010011102 MIN.RELACIONES EXTERIORES - GESTORIA CONSULAR LEY Nº 3108</t>
  </si>
  <si>
    <t>COBRO COSTOS DE PAPELERIA POR REGULARIZACION DE TRANSFERENCIA DEL EXTERIOR POR ORDEN DE EMBAJADA DE BOLIVIA EN SAN JOSÉ COSTA RICA REF.: RECAUDACIONES GESTORÍA CONSULAR POR EL MES DE NOVIEMBRE, DICIEMBRE 2022 Y ENERO 2023 LIB. 00010011102 MIN.RELACIONES EXTERIORES - GESTORIA CONSULAR LEY Nº 3108</t>
  </si>
  <si>
    <t>'COBRO DE'||ÚTILES DE ESCRITORIO POR EL COMPROBANTE NRO. 1057876 DE LA FECHA, S/G. NOTA CITE CITE PRS/GAFC-3496/2022 DE FECHA 16/12/2022 (HRE-TGL-19648) ENVIADO POR YACIMIENTOS PETROLIFEROS FISCALES BOLIVIANOS. DEBITO DE LA LIBRETA 00513022001 YPFB  OPERACIONES.</t>
  </si>
  <si>
    <t>00099021001 DEP.DE CHEQ.AJENOS,RET.DE CAM.,CONCEPTO: DEVOLUCION FONDOS EN AVANCE-GESTIONES ANTERIORES,DEP.: RAUL VILLCA QUISPE , PROCEDENCIA: BANCO UNION S.A., CHEQUE: 3434, FECHA DE EMISION:04/04/2023</t>
  </si>
  <si>
    <t>00099021001 DEP.DE CHEQ.AJENOS,RET.DE CAM.,CONCEPTO: DEVOLUCION DE VIATICOS POR LA NO PRESENTACION DE DESCARGOS DEV 565,DEP.: JESSICA GUARACHI GUARACHI , PROCEDENCIA: BANCO UNION S.A., CHEQUE: 3370, FECHA DE EMISION:16/03/2023</t>
  </si>
  <si>
    <t>00099021001 DEP.DE CHEQ.AJENOS,RET.DE CAM.,CONCEPTO: REVERSION AL TGN CASOS NO COBRADOS DICIEMBRE 2022,DEP.: LA VITALICIA SEGUROS Y REASEGUROS DE VIDA S.A. , PROCEDENCIA: BANCO BISA S.A., CHEQUE: 80359, FECHA DE EMISION:04/04/2023</t>
  </si>
  <si>
    <t>00099021001 DEP.DE CHEQ.AJENOS,RET.DE CAM.,CONCEPTO: CONVENIO DOBLE PERCEPCION -SENASIR,DEP.: SERVICIO DE IMPUESTOS NACIONALES , PROCEDENCIA: BANCO UNION S.A., CHEQUE: 7127, FECHA DE EMISION:30/03/2023</t>
  </si>
  <si>
    <t>00290012001 DEP.DE CHEQ.AJENOS,RET.DE CAM.,CONCEPTO: TRAMITE:8972110-OTROS INGRESOS POR EXTRAVIO DE CREDENCIAL Y CHALECO INSTITUCIONAL,DEP.: SERVICIO DE IMPUESTOS NACIONALES , PROCEDENCIA: BANCO UNION S.A., CHEQUE: 7125, FECHA DE EMISION:30/03/2023</t>
  </si>
  <si>
    <t>00253012002 DEP.DE CHEQ.AJENOS,RET.DE CAM.,CONCEPTO: DEP. EPSAS COM/COMPROMISO 1ER SEM/2021 CREDITO/EXT 3599/BL-BO (MULTIPROP),DEP.: EPSAS , PROCEDENCIA: BANCO UNION S.A., CHEQUE: 1708, FECHA DE EMISION:03/04/2023</t>
  </si>
  <si>
    <t>00253014103 DEP.DE CHEQ.AJENOS,RET.DE CAM.,CONCEPTO: DEP. GAICOC CHARAGUA G/INV EST/PREINV CONST SIST DE RIEGO CHARAGUA-PROAR,DEP.: GAICOC DE CHARAGUA , PROCEDENCIA: BANCO UNION S.A., CHEQUE: 1707, FECHA DE EMISION:03/04/2023</t>
  </si>
  <si>
    <t>00253014115 DEP.DE CHEQ.AJENOS,RET.DE CAM.,CONCEPTO: DEP. GAM TOLEDO COM/COMP PROY MANEJO Y DISP RESID/SOLIDOS TOLEDO-PROASRED,DEP.: GAM TOLEDO , PROCEDENCIA: BANCO UNION S.A., CHEQUE: 1706, FECHA DE EMISION:03/04/2023</t>
  </si>
  <si>
    <t>||COMISION TRANSFERENCIA FDOS.AL EXTERIOR 0,10% S/USD349.000.-,REEMB.GSTS.COMUNICACION BS220.-Y EMISION COMP.CONTABLE BS50.-REF.:PAGO 6 LC I-2022-18 P/C MHE-EECGNV A/F TA GAS TECHNOLOGY S.A.U.,EN COMPL.A COMP.1057858,05/04/2023. LIB.00078034201 MHE -EEC-GNV FONDO DE CONVERSION DE VEHICULOS REF.:COMISIONES PAGO 6 LC I-2022-18</t>
  </si>
  <si>
    <t>||AMPLIACION DE VALIDEZ 0,15% S/USD87.172.-POR 32 DIAS,REEMB.GSTS.COMUNICACION BS220.-Y EMISION COMP.CONTABLE BS50.-,S/G NOTA SEDEM/GG/EB/ORU N°0321/2023,03/04/2023.REF.:I-2023-01 P/C ECEBOL A/F MCFIL TECNOLOGIA DE FILTRAJE S.A. LIB.00132032001 ECEBOL - GESTION OPERATIVA REF.:COMISIONES ENMIENDA 1 LC I-2023-01</t>
  </si>
  <si>
    <t>||REGULARIZACIÓN DE NUESTRA OPERACIÓN N°1057011 DE FECHA 23/3/23 SEGÚN NOTAS DGAC/002023/2023 (HRE-TSO-496) (ORIGINAL CURSA EN COMP. N°1057884) Y DGAC-10774/2022 (HRE-TGL-5031) ENVIADAS POR LA DIRECCIÓN GENERAL DE AERONÁUTICA CIVIL. (SECTOR PÚBLICO-SOBREVUELOS). DÉBITO DE LA LIBRETA 0117012001 DGAC, REPOSICIÓN DE ÚTILES DE ESCRITORIO.</t>
  </si>
  <si>
    <t>||REGULARIZACION DE NUESTRA OPERACION N°1057263 DE F.28/3/2023 S/G NOTAS CITE: DGAC/002023/2023 DE F.05/4/2023 (HRE-TSO-496) Y CITE: DGAC-10774/2022 DE F.31/03/2022 (HRE-TGL-5031) REMITIDAS POR DIRECCIÓN GENERAL DE AERONAUTICA CIVIL. (SECTOR PÚBLICO - SOBREVUELOS). DEBITO DE LA LIBRETA 0117012001 DGAC, REPOSICIÓN DE ÚTILES DE ESCRITORIO</t>
  </si>
  <si>
    <t>||REGULARIZACION DE NUESTRA OPERACIÓN NRO.1057777 DE FECHA 4/4/2023 S/G NOTAS: DGAC/002023/2023 DE FECHA 5/4/2023 (HRE-TSO-496) Y DGAC/10774/2022 DE F. 31/3/2022 (HRE-TGL-5031). ENVIADO POR LA DIRECCION GENERAL DE AERONAUTICA CIVIL (ORIGINAL CURSA EN EL CBTE.N°1057884). DEBITO DE LA LIBRETA 0117012001 DGAC, REPOSICION DE UTILES DE ESCRITORIO.</t>
  </si>
  <si>
    <t>||REGULARIZACIÓN DE NUESTRA OPERACIÓN N°1057424 DE FECHA 30/3/23 SEGÚN NOTAS DGAC/002023/2023 (HRE-TSO-496) (ORIGINAL CURSA EN COMP. N°1057884) Y DGAC-10774/2022 (HRE-TGL-5031) ENVIADAS POR LA DIRECCIÓN GENERAL DE AERONÁUTICA CIVIL. (SECTOR PÚBLICO-SOBREVUELOS). DÉBITO DE LA LIBRETA 0117012001 DGAC, REPOSICIÓN DE ÚTILES DE ESCRITORIO.</t>
  </si>
  <si>
    <t>||REGULARIZACION DE NUESTRA OPERACIÓN NRO.1057437 DE FECHA 30/3/2023 S/G NOTAS: DGAC/002023/2023 DE FECHA 5/4/2023 (HRE-TSO-496) Y DGAC/10774/2022 DE F. 31/3/2022 (HRE-TGL-5031). ENVIADO POR LA DIRECCION GENERAL DE AERONAUTICA CIVIL (ORIGINAL CURSA EN EL CBTE.N°1057884). DEBITO DE LA LIBRETA 0117012001 DGAC, REPOSICION DE UTILES DE ESCRITORIO.</t>
  </si>
  <si>
    <t>||REGULARIZACION DE NUESTRA OPERACIÓN NRO.1057565 DE FECHA 31/3/2023 S/G NOTAS: DGAC/002023/2023 DE FECHA 5/4/2023 (HRE-TSO-496) Y DGAC/10774/2022 DE F. 31/3/2022 (HRE-TGL-5031). ENVIADO POR LA DIRECCION GENERAL DE AERONAUTICA CIVIL (ORIGINAL CURSA EN EL CBTE.N°1057884). DEBITO DE LA LIBRETA 0117012001 DGAC, REPOSICION DE UTILES DE ESCRITORIO.</t>
  </si>
  <si>
    <t>00548012001 DEPOSITO DE EFECTIVO, DEPOSITANTE: FREDDY COSME LOAYZA, CONCEPTO: DEVOLUCION DE COMBUSTIBLE, CUENTA DE DEPOSITO: CUENTA UNICA DEL TESORO</t>
  </si>
  <si>
    <t>00548012001 DEPOSITO DE EFECTIVO, DEPOSITANTE: FREDDY COSME LOAYZA, CONCEPTO: DEVOLUCION TASAS, CUENTA DE DEPOSITO: CUENTA UNICA DEL TESORO</t>
  </si>
  <si>
    <t>00548012001 DEPOSITO DE EFECTIVO, DEPOSITANTE: FREDDY COSME LOAYZA, CONCEPTO: DEVOLUCION DE SERVICIOS MANUALES, CUENTA DE DEPOSITO: CUENTA UNICA DEL TESORO</t>
  </si>
  <si>
    <t>A:00373024107 Transferencia de recursos al Fondo de Desarrollo Indígena para Fortalecimiento Institucional, en el marco de la Ley N° 1493 de 17 de diciembre de 2022, Ley del Presupuesto General del Estado 2023, en virtud al Informe MEFP/VTCP/DGPOT/UPCFTGN/INF/N°28/2023 (H.R.6-7448-R)</t>
  </si>
  <si>
    <t>00041031107 DEPOSITO DE EFECTIVO, DEPOSITANTE: WILLIAMS MAMANI MANCILLA, CONCEPTO: DEVOLUCION DE RECURSOS NO UTILIZADOS PASAJES, CUENTA DE DEPOSITO: CUENTA UNICA DEL TESORO</t>
  </si>
  <si>
    <t>00292012001 DEPOSITO DE EFECTIVO, DEPOSITANTE: MILKA NOHEMY BUENO PRADO, CONCEPTO: JUSTICIA RESTAURATIVA, CUENTA DE DEPOSITO: CUENTA UNICA DEL TESORO</t>
  </si>
  <si>
    <t>00099021001 DEPOSITO DE EFECTIVO, DEPOSITANTE: RAMIRO JAIME AVILES NOVILLO, CONCEPTO: DEVOLUCION DE DEUDA, CUENTA DE DEPOSITO: CUENTA UNICA DEL TESORO</t>
  </si>
  <si>
    <t>00099021001 DEPOSITO DE EFECTIVO, DEPOSITANTE: JOSE ARMANDO PERICON VARGAS, CONCEPTO: REVERSION DE BOLETA HABER MENSUAL DE FEBRERO, CUENTA DE DEPOSITO: CUENTA UNICA DEL TESORO</t>
  </si>
  <si>
    <t>00041031107 DEPOSITO DE EFECTIVO, DEPOSITANTE: JUAN GABRIEL VIDAURRE ALFARO, CONCEPTO: DEVOLUCION DE PASAJES NO UTILIZADOS, CUENTA DE DEPOSITO: CUENTA UNICA DEL TESORO</t>
  </si>
  <si>
    <t>00099031004 DEPOSITO DE EFECTIVO, DEPOSITANTE: EDITH MAMANI L., CONCEPTO: POR ANULACION DE NOCRE, CUENTA DE DEPOSITO: CUENTA UNICA DEL TESORO</t>
  </si>
  <si>
    <t>00099021001 DEPOSITO DE EFECTIVO, DEPOSITANTE: CECILIA ALI TORREZ, CONCEPTO: DEVOLUCION POR DOBLE PERCEPCION DICIEMBRE 2022 Y ENERO 2023 MAS DUODECIMAS DE AGUINALDO, CUENTA DE DEPOSITO: CUENTA UNICA DEL TESORO</t>
  </si>
  <si>
    <t>00099021001 DEPOSITO DE EFECTIVO, DEPOSITANTE: VICEMINISTERIO DE DEPORTES, CONCEPTO: DEVOLUCION DE RECURSOS NO UTILIZADO DE FONDOS EN AVANCE DINA ANTIÑAPA-VICEMINISTERIO DE DEPORTES, CUENTA DE DEPOSITO: CUENTA UNICA DEL TESORO</t>
  </si>
  <si>
    <t>00213012001 DEPOSITO DE EFECTIVO, DEPOSITANTE: OSCAR NAIN PUITA RODRIGUEZ, CONCEPTO: DEVOLUCION DE FONDOS EN AVANCE, CUENTA DE DEPOSITO: CUENTA UNICA DEL TESORO</t>
  </si>
  <si>
    <t>00041041102 DEPOSITO DE EFECTIVO, DEPOSITANTE: MIGUEL ANGEL VILLALOBOS MAMANI, CONCEPTO: DEVOLUCION DE DINERO, CUENTA DE DEPOSITO: CUENTA UNICA DEL TESORO</t>
  </si>
  <si>
    <t>TRANSFERENCIA DEL EXTERIOR SEGUN SWIFT NO.5395 DE FECHA 06/04/2023 ORDENANTE: CONSULADO GENERAL DE BOLIVIA EN WASHINGTON REF.: RECAUDACIONES EXTERIOR CEDULAS MARZO 2023 - CEDULAS DE IDENTIDAD LIB. 00340012005 SEGIP - RECAUDACION EXTERIOR - CEDULAS DE IDENTIDAD</t>
  </si>
  <si>
    <t>00099021001 DEPOSITO DE EFECTIVO, DEPOSITANTE: ERNESTO GREGORIO ACHA CALLISAYA, CONCEPTO: DEVOLUCION POR DOBLE PERCEPCION, CUENTA DE DEPOSITO: CUENTA UNICA DEL TESORO</t>
  </si>
  <si>
    <t>00291012008 DEPOSITO DE EFECTIVO, DEPOSITANTE: BRYAN ROCA ARIAS NIT. 5602018010, CONCEPTO: ENSAYO DE LABOTARORIO, CUENTA DE DEPOSITO: CUENTA UNICA DEL TESORO</t>
  </si>
  <si>
    <t>00099021001 DEPOSITO DE EFECTIVO, DEPOSITANTE: VICENTE MACARIO QUISPE QUISPE-CI2700640LP, CONCEPTO: DEVOLUCION DE RETROACTIVO, CUENTA DE DEPOSITO: CUENTA UNICA DEL TESORO</t>
  </si>
  <si>
    <t>COBRO COSTOS DE PAPELERIA SEGUN TRANSFERENCIA DEL EXTERIOR POR ORDEN DE CONSULADO GENERAL DE BOLIVIA EN WASHINGTON REF.: RECAUDACIONES EXTERIOR CEDULAS MARZO 2023 - CEDULAS DE IDENTIDAD LIB. 00340012003 RECAUDACION EXTRANJERIA - C.I. -L.C.</t>
  </si>
  <si>
    <t>00070011104 DEPOSITO DE EFECTIVO, DEPOSITANTE: SERVICIO DEPARTAMENTAL DE RIEGO LA PAZ, CONCEPTO: PAGO POR LA TASA DE REGULARIZACION DEL 0,4% DE LA MASA SALARIAL GESTION 2023 DE SEDERI-LP, CUENTA DE DEPOSITO: CUENTA UNICA DEL TESORO</t>
  </si>
  <si>
    <t>00016011101 DEPOSITO DE EFECTIVO, DEPOSITANTE: MINISTERIO DE EDUCACION, CONCEPTO: VENTA DE MATERIAL BIBLIOGRAFICO Y/O MULTIMEDIA, CUENTA DE DEPOSITO: CUENTA UNICA DEL TESORO</t>
  </si>
  <si>
    <t>00086011102 DEP.DE CHEQ.AJENOS,RET.DE CAM.,CONCEPTO: JAVIER DURAN VIERA,DEP.: BANCO UNION S.A. , PROCEDENCIA: BANCO UNION S.A., CHEQUE: 191463, FECHA DE EMISION:06/04/2023</t>
  </si>
  <si>
    <t>00099021001 DEP.DE CHEQ.AJENOS,RET.DE CAM.,CONCEPTO: DEVOLUCION A LA AUTORIDAD DE FISCALIZACION Y CONTRAOL DE PENSIONES,DEP.: CAJA DE SALUD DE LA BANCA PRIVADA , PROCEDENCIA: BANCO NACIONAL DE BOLIVIA S.A., CHEQUE: 3613819, FECHA DE EMISION:22/03/2023</t>
  </si>
  <si>
    <t>TRANSFERENCIA DEL EXTERIOR SEGUN SWIFT NO.5423 Y NO.5431 DE FECHA 06/04/2023 ORDENANTE: THS ABROBUSINES LTDA. (BRASIL) REF.: CRED INV 338612 029 LIB. 00597012001 RECURSOS PROPIOS VENTAS YLB</t>
  </si>
  <si>
    <t>TRANSFERENCIA DEL EXTERIOR SEGUN SWIFT NO.5436 DE FECHA 06/04/2023 ORDENANTE: CONSULADO GERAL DA BOLIVIA (BR/SAO PAULO) REF.: CEDULAS DE IDENTIDAD SAN PABLO BRASIL LIB. 00340012005 SEGIP - RECAUDACION EXTERIOR - CEDULAS DE IDENTIDAD</t>
  </si>
  <si>
    <t>NUMERO DE LIBRETA CUT: 00099021001 OPERACIÓN E18 TRANSFERENCIA DEL SISTEMA FINANCIERO POR CUENTA DE TERCEROS A LA CUT DEVOLUCIÓN DE APORTES AL TGN</t>
  </si>
  <si>
    <t>COBRO COSTOS DE PAPELERIA SEGUN TRANSFERENCIA DEL EXTERIOR POR ORDEN DE THS ABROBUSINES LTDA. (BRASIL) REF.: CRED INV 338612 029 LIB. 00597012001 RECURSOS PROPIOS VENTAS YLB</t>
  </si>
  <si>
    <t>COBRO COSTOS DE PAPELERIA SEGUN TRANSFERENCIA DEL EXTERIOR POR ORDEN DE CONSULADO GERAL DA BOLIVIA (BR/SAO PAULO) REF.: CEDULAS DE IDENTIDAD SAN PABLO BRASIL LIB. 00340012003 RECAUDACION EXTRANJERIA - C.I. -L.C.</t>
  </si>
  <si>
    <t>LC-2023-17 VTA. DIVISAS SG NOTA SEDEM-GG-EV NO.0074-2023, 15/3/23 Y ASIG.DIV.EFECT. P/MEFP, 5/4/23 REF:LC I-2023-17 P/C ENVIBOL A/F HAAS AUTOMATION,INC. COM.EMI 0,15% S/USD 184.553,66 POR 144 DIAS, REEMB. GTS. COM BS220.- Y EMI. CBTE. BS50.- LIB. 00132072001 SEDEM-ADMINISTRACION RECAUDACION ENVIBOL EN BOLIVIANOS REF: COMISIONES EMISION I-2023-17</t>
  </si>
  <si>
    <t>'COBRO DE'||ÚTILES DE ESCRITORIO POR EL COMPROBANTE NRO. 1057906 DE LA FECHA, S/G. NOTA CITE CITE PRS/GAFC-3496/2022 DE FECHA 16/12/2022 (HRE-TGL-19648) ENVIADO POR YACIMIENTOS PETROLIFEROS FISCALES BOLIVIANOS. DEBITO DE LA LIBRETA 00513022001 YPFB  OPERACIONES.</t>
  </si>
  <si>
    <t>||TRANSFERENCIA DE FONDOS S/G MENSAJE SWIFT NRO.5429 ,EN ATENCION A NOTA: DGAC-10774/2022 DE FECHA 31/3/2022 (HRE-TGL-5031) ENVIADO POR LA DIRECCION GENERAL DE LA AERONAUTICA CIVIL.(SECTOR PÚBLICO-SOBREVUELOS). DEBITO DE LA LIBRETA 0117012001 DGAC, REPOSICION ÚTILES DE ESCRITORIO.</t>
  </si>
  <si>
    <t>||TRANSFERENCIA DE FONDOS S/G MENSAJES SWIFTS NROS.5365 Y 5366 DE FECHA 5/4/2023 ,EN ATENCION A NOTA: DGAC-10774/2022 DE FECHA 31/3/2022 (HRE-TGL-5031) ENVIADO POR LA DIRECCION GENERAL DE LA AERONAUTICA CIVIL.(SECTOR PÚBLICO-SOBREVUELOS). DEBITO DE LA LIBRETA 0117012001 DGAC, REPOSICION ÚTILES DE ESCRITORIO.</t>
  </si>
  <si>
    <t>00099021001 DEPOSITO DE EFECTIVO, DEPOSITANTE: RENE MOISES QUIÑONEZ VALLE, CONCEPTO: DEVOLUCION POR DOBLE PERCEPCION NOV A DIC 2022 MAS LAS DUODECIMAS DE AGUINALDO, CUENTA DE DEPOSITO: CUENTA UNICA DEL TESORO</t>
  </si>
  <si>
    <t>00099021001 DEPOSITO DE EFECTIVO, DEPOSITANTE: ROBERTS JAMES LOPEZ GONZALES, CONCEPTO: CONVENIO DOBLE PERCEPCION - SENASIR, CUENTA DE DEPOSITO: CUENTA UNICA DEL TESORO</t>
  </si>
  <si>
    <t>00099021001 DEPOSITO DE EFECTIVO, DEPOSITANTE: MAYDA INES TICONA GUTIERREZ, CONCEPTO: DOBLE PERCEPCION POR LOS PERIODOS DE : ENERO:/2023 A MARZO /2023, CUENTA DE DEPOSITO: CUENTA UNICA DEL TESORO</t>
  </si>
  <si>
    <t>00099021001 DEPOSITO DE EFECTIVO, DEPOSITANTE: RUTH MARISOL NUÑEZ CHAVARRIA, CONCEPTO: PAGO POR DOBLE PERCEPCION, CUENTA DE DEPOSITO: CUENTA UNICA DEL TESORO</t>
  </si>
  <si>
    <t>00213012001 DEPOSITO DE EFECTIVO, DEPOSITANTE: UZIEL RAMIRO LUNA VALDIVIA, CONCEPTO: DEVOLUCION DE PASAJES, CUENTA DE DEPOSITO: CUENTA UNICA DEL TESORO</t>
  </si>
  <si>
    <t>00099021001 DEPOSITO DE EFECTIVO, DEPOSITANTE: TEOFILO BAPTISTA RAMIREZ, CONCEPTO: DEVOLUCION DE HABERES 2010 MES DE MARZO DE 2023, CUENTA DE DEPOSITO: CUENTA UNICA DEL TESORO</t>
  </si>
  <si>
    <t>00099021001 DEPOSITO DE EFECTIVO, DEPOSITANTE: BORIS CHRISTIAN ORGAZ VASQUEZ, CONCEPTO: DEVOLUCON DE FONDOS ASIGNADOS PARA PASAJES AEREOS CON EL PROYECTO HATO BOVINO, CUENTA DE DEPOSITO: CUENTA UNICA DEL TESORO</t>
  </si>
  <si>
    <t>00099021001 DEPOSITO DE EFECTIVO, DEPOSITANTE: SEGUNDINO CORIA CRUZ, CONCEPTO: DEVOLUCION POR DOBLE PERCEPCION, CUENTA DE DEPOSITO: CUENTA UNICA DEL TESORO</t>
  </si>
  <si>
    <t>||REGISTRO COBRO COMISION AVISO ENMIENDA CARTA DE CREDITO STANDBY BS220.-Y EMISION COMP.CONTABLE BS50.-REF.:10000LG000228800 (BCB:SB-R-2017-27) A/F ADMINISTRADORA BOLIVIANA DE CARRETERAS,S/G SWIFT 5424,06/04/2023. LIB.00291012002 ABC-RECURSOS PROPIOS REF.:COMISIONES ENMIENDA SBLC 10000LG000228800.</t>
  </si>
  <si>
    <t>00016011101 DEPOSITO DE EFECTIVO, DEPOSITANTE: EDGAR ANCE CRUZ MINISTERIO DE EDUCACION, CONCEPTO: DEVOLUCION DE CARGO DE CUENTA, CUENTA DE DEPOSITO: CUENTA UNICA DEL TESORO</t>
  </si>
  <si>
    <t>00099021001 DEPOSITO DE EFECTIVO, DEPOSITANTE: ELSA MAMANI CORTEZ, CONCEPTO: DEVOLUCION POR DOBLE PERCEPCION, CUENTA DE DEPOSITO: CUENTA UNICA DEL TESORO</t>
  </si>
  <si>
    <t>TRANSFERENCIA DE FONDOS AL EXTERIOR A SOLICITUD DE MINISTERIO DE RELACIONES EXTERIORES SEGUN SOLICITUD 18025 REF: PAGO COSTO DE VIDA CORRESPONDIENTE AL MES DE FEBRERO 2023 AL PERSONAL DIPLOMATICO Y CONSULAR DEL SERVICIO EXTERIOR SEGUN INFORME 37 PLANILLA MIXTA 022304 LIB. 00099021001 TGN-RECURSOS ORDINARIOS (3987)</t>
  </si>
  <si>
    <t>00099021001 DEPOSITO DE EFECTIVO, DEPOSITANTE: VICTORIA YUJRA RAMIREZ, CONCEPTO: DEVOLUCION PRE ADELANTO DE JUBILACION, CUENTA DE DEPOSITO: CUENTA UNICA DEL TESORO</t>
  </si>
  <si>
    <t>00212012001 DEPOSITO DE EFECTIVO, DEPOSITANTE: VARINIA ALONDRA QUENTA OLIVER, CONCEPTO: REPOSICION DE CREDENCIAL, CUENTA DE DEPOSITO: CUENTA UNICA DEL TESORO</t>
  </si>
  <si>
    <t>00099021001 DEPOSITO DE EFECTIVO, DEPOSITANTE: ORLANDO CHOQUE MAMANI, CONCEPTO: DEVOLUCION POR SALDO NO UTILIZADO DEL PREVENTIVO C-31 (1185) A FAVOR DEL INIAF, CUENTA DE DEPOSITO: CUENTA UNICA DEL TESORO</t>
  </si>
  <si>
    <t>00099021001 DEP.DE CHEQ.AJENOS,RET.DE CAM.,CONCEPTO: EVELIN MARCELLE DE PARDO GHETTI,DEP.: BANCO UNION SA , PROCEDENCIA: BANCO UNION S.A., CHEQUE: 191465, FECHA DE EMISION:10/04/2023</t>
  </si>
  <si>
    <t>00099021001 DEP.DE CHEQ.AJENOS,RET.DE CAM.,CONCEPTO: AMILCAR CESPEDES ZURITA,DEP.: BANCO UNION SA , PROCEDENCIA: BANCO UNION S.A., CHEQUE: 191466, FECHA DE EMISION:10/04/2023</t>
  </si>
  <si>
    <t>00578012002 DEP.DE CHEQ.AJENOS,RET.DE CAM.,CONCEPTO: REVERSION,DEP.: BOLIVIANA DE AVIACION , PROCEDENCIA: BANCO UNION S.A., CHEQUE: 16443, FECHA DE EMISION:10/04/2023</t>
  </si>
  <si>
    <t>00578012002 DEP.DE CHEQ.AJENOS,RET.DE CAM.,CONCEPTO: REVERSION,DEP.: BOLIVIANA DE AVIACION , PROCEDENCIA: BANCO UNION S.A., CHEQUE: 16444, FECHA DE EMISION:10/04/2023</t>
  </si>
  <si>
    <t>00099021001 DEPOSITO DE EFECTIVO, DEPOSITANTE: ELENA MERY POCA HUARACHI, CONCEPTO: REVERSION DE BOLETA HABER MENSUAL - FEBRERO, CUENTA DE DEPOSITO: CUENTA UNICA DEL TESORO</t>
  </si>
  <si>
    <t>00047261101 DEPOSITO DE EFECTIVO, DEPOSITANTE: IPD - PACU, CONCEPTO: DEVOLUCION DE RECURSOS NO UTILIZADOS POR LA IPD - PACU, CUENTA DE DEPOSITO: CUENTA UNICA DEL TESORO</t>
  </si>
  <si>
    <t>00213012001 DEPOSITO DE EFECTIVO, DEPOSITANTE: WILDER ALDY RAMIREZ HUANCA, CONCEPTO: DEVOLUCION DE FONDOS EN AVANCE, CUENTA DE DEPOSITO: CUENTA UNICA DEL TESORO</t>
  </si>
  <si>
    <t>00213012001 DEPOSITO DE EFECTIVO, DEPOSITANTE: WILDER ALDY RAMIREZ HUANCA, CONCEPTO: DEVOLUCION DE VIATICOS, CUENTA DE DEPOSITO: CUENTA UNICA DEL TESORO</t>
  </si>
  <si>
    <t>00213012001 DEPOSITO DE EFECTIVO, DEPOSITANTE: MARCO ANTONIO CONDORI HUARACHI, CONCEPTO: DEVOLUCION DE FONDOS EN AVANCE, CUENTA DE DEPOSITO: CUENTA UNICA DEL TESORO</t>
  </si>
  <si>
    <t>VENTA DE DIVISAS CON TRANSFERENCIA DE FONDOS A SOLICITUD DE YACIMIENTOS PETROLIFEROS FISCALES BOLIVIANOS SEGUN SOLICITUD 18024 REF: ENEX SA 1ER PRE PAGO SUM HIDR LIQ OCCIDENTE CHILE 2022 OP UPCA 162 HR DCIM 4226 2023 LIB. 00513012004 LBP-YPFB-UNICOMERCIAL (4030005415/1-2188907)</t>
  </si>
  <si>
    <t>||DEVOLUCION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t>
  </si>
  <si>
    <t>A:00099021001 Transferencia que realizamos a solicitud de la Empresa Nacional de Electricidad mediante nota CITE: ENDE-DEEM-4/36-23 en aplicación al Decreto Supremo No 4848 de 28 de diciembre de 2022 correspondiente al mes de marzo de 2023</t>
  </si>
  <si>
    <t>00099021001 DEPOSITO DE EFECTIVO, DEPOSITANTE: FELIPE MARTIN LIMA LIMACHI, CONCEPTO: DEVOLUCION POR DOBLE PERCEPCION PERIODOS FEBRERO 2023 A MARZO 2023, CUENTA DE DEPOSITO: CUENTA UNICA DEL TESORO</t>
  </si>
  <si>
    <t>00590012001 DEPOSITO DE EFECTIVO, DEPOSITANTE: CRHISTIAN JOSE POLO APURI, CONCEPTO: DEVOLUCION DE RECURSOS POR FONDOS NO EJECUTADOS, CUENTA DE DEPOSITO: CUENTA UNICA DEL TESORO</t>
  </si>
  <si>
    <t>00099021001 DEPOSITO DE EFECTIVO, DEPOSITANTE: OSCAR JULIO ARCE PERALTA, CONCEPTO: DEVOLUCION DE DOBLE PERCEPCION, CUENTA DE DEPOSITO: CUENTA UNICA DEL TESORO</t>
  </si>
  <si>
    <t>00046171101 DEPOSITO DE EFECTIVO, DEPOSITANTE: EMPRESA: LABORATORIOS ADDAX INTERNACIONAL, CONCEPTO: SANCION POR INCUMPLIMIENTO A LA NORMA SEGUN RES. ADM 111/2022 DE FECHA 25 DE OCTUBRE DE 2022, CUENTA DE DEPOSITO: CUENTA UNICA DEL TESORO</t>
  </si>
  <si>
    <t>00594012001 DEPOSITO DE EFECTIVO, DEPOSITANTE: FABRICIO DANTE BERMUDEZ REYNAGA, CONCEPTO: DEVOLUCION PARCIAL DEL C-31 525 CIP, POR VIATICOS AL INTERIOR-SANTA CRUZ DEL SERVIDOR PUBLICO, CUENTA DE DEPOSITO: CUENTA UNICA DEL TESORO</t>
  </si>
  <si>
    <t>00099021001 DEPOSITO DE EFECTIVO, DEPOSITANTE: VICEMINISTERIO DE DEPORTES, CONCEPTO: DEVOLUCION FONDOS EN AVANCE CAMPEONATO NACIONAL DE BALONCESTO U 17, CUENTA DE DEPOSITO: CUENTA UNICA DEL TESORO</t>
  </si>
  <si>
    <t>00046104203 DEPOSITO DE EFECTIVO, DEPOSITANTE: VIVIAN TATIANA CAMACHO HINOJOSA, CONCEPTO: REVERSION, CUENTA DE DEPOSITO: CUENTA UNICA DEL TESORO</t>
  </si>
  <si>
    <t>00670012003 DEPOSITO DE EFECTIVO, DEPOSITANTE: YAJAIRA SAN MARTIN CRESPO, CONCEPTO: REPOSICION DE CREDENCIAL, CUENTA DE DEPOSITO: CUENTA UNICA DEL TESORO</t>
  </si>
  <si>
    <t>00599032003 DEPOSITO DE EFECTIVO, DEPOSITANTE: EMPRESA BOLIVIANA DE ALIMENTOS Y DERIVADOS EBA, CONCEPTO: DEVOLUCION DE SALDO DE FONDOS EN AVANCE, CUENTA DE DEPOSITO: CUENTA UNICA DEL TESORO</t>
  </si>
  <si>
    <t>00299014101 DEPOSITO DE EFECTIVO, DEPOSITANTE: SERVICIO DEPARTAMENTAL DE RIEGO LA PAZ, CONCEPTO: DEVOLUCION DE GASOLINA DE LA GESTION 2022 DE SEDERI LP, CUENTA DE DEPOSITO: CUENTA UNICA DEL TESORO</t>
  </si>
  <si>
    <t>00099021001 DEPOSITO DE EFECTIVO, DEPOSITANTE: SERVICIO DEPARTAMENTAL DE RIEGO LA PAZ, CONCEPTO: CONSUMO DEL AGUA DEL MES DE FEBRERO, CUENTA DE DEPOSITO: CUENTA UNICA DEL TESORO</t>
  </si>
  <si>
    <t>00099021001 DEPOSITO DE EFECTIVO, DEPOSITANTE: BANHER VLADIMIR CHAMBI QUISPE, CONCEPTO: DEVOLUCION POR CONCEPTO DE PAGO DUODECIMO DE AGUINALDO 2022, CUENTA DE DEPOSITO: CUENTA UNICA DEL TESORO</t>
  </si>
  <si>
    <t>00099021001 DEPOSITO DE EFECTIVO, DEPOSITANTE: CRISTINA ARGELIA VILLARREAL MONZON, CONCEPTO: DEVOLUCION DE DEUDA SENASIR, CUENTA DE DEPOSITO: CUENTA UNICA DEL TESORO</t>
  </si>
  <si>
    <t>00099021001 DEPOSITO DE EFECTIVO, DEPOSITANTE: LESLY H. ALBARRACIN ESCOBAR, CONCEPTO: DEVOLUCION DE 22 DIAS DE HABERES GESTION 2015 (JULIO), CUENTA DE DEPOSITO: CUENTA UNICA DEL TESORO</t>
  </si>
  <si>
    <t>00099021001 DEPOSITO DE EFECTIVO, DEPOSITANTE: LUIS ALBERTO MACHICAO TAMAYO, CONCEPTO: COMPROMISO DE DEVOLUCION DE DEUDA, CUENTA DE DEPOSITO: CUENTA UNICA DEL TESORO</t>
  </si>
  <si>
    <t>00132052001 DEPOSITO DE EFECTIVO, DEPOSITANTE: GABRIEL LISANDRO ESTACA AJPI, CONCEPTO: POR INCUMPLIMIENTO A INSTRUCTIVO TRIBUTARIO, CUENTA DE DEPOSITO: CUENTA UNICA DEL TESORO</t>
  </si>
  <si>
    <t>00132052001 DEPOSITO DE EFECTIVO, DEPOSITANTE: NELLY MERIDA FLORES, CONCEPTO: POR INCUMPLIMIENTO A INSTRUCTIVO TRIBUTARIO, CUENTA DE DEPOSITO: CUENTA UNICA DEL TESORO</t>
  </si>
  <si>
    <t>NUMERO DE LIBRETA CUT: 03420102001 OPERACIÓN E18 TRANSFERENCIA DEL SISTEMA FINANCIERO POR CUENTA DE TERCEROS A LA CUT TRANSFERENCIA DE RECURSOS DEL FIDEICOMISO AEVIVIENDA GASTOS DE FUNCIONAMIENTO</t>
  </si>
  <si>
    <t>00099021001 DEP.DE CHEQ.AJENOS,RET.DE CAM.,CONCEPTO: FRACCION COMPLEMENTARIA MENSUAL,DEP.: FUTURO DE BOLIVIA S.A. AFP , PROCEDENCIA: BANCO DE CREDITO DE BOLIVIA S.A., CHEQUE: 69392, FECHA DE EMISION:10/04/2023</t>
  </si>
  <si>
    <t>00099021001 DEP.DE CHEQ.AJENOS,RET.DE CAM.,CONCEPTO: COMPENSACION MENSUAL DE COTIZACION,DEP.: FUTURO DE BOLIVIA S.A. AFP , PROCEDENCIA: BANCO DE CREDITO DE BOLIVIA S.A., CHEQUE: 69391, FECHA DE EMISION:10/04/2023</t>
  </si>
  <si>
    <t>00099021001 DEP.DE CHEQ.AJENOS,RET.DE CAM.,CONCEPTO: DEVOLUCION FONDOS NO COBRADOS CONCILIACION DICIEMBRE 2022,DEP.: SEGUROS PROVIDA SA , PROCEDENCIA: BANCO NACIONAL DE BOLIVIA S.A., CHEQUE: 2312860, FECHA DE EMISION:10/04/2023</t>
  </si>
  <si>
    <t>00099021001 DEP.DE CHEQ.AJENOS,RET.DE CAM.,CONCEPTO: DEVOLUCON FONDOS SOLICITADOS POR ERROR CONCILIACON DICIEMBRE /2022,DEP.: SEGUROS PROVIDA SA , PROCEDENCIA: BANCO NACIONAL DE BOLIVIA S.A., CHEQUE: 4350636, FECHA DE EMISION:10/04/2023</t>
  </si>
  <si>
    <t>00578012002 DEP.DE CHEQ.AJENOS,RET.DE CAM.,CONCEPTO: REVERSION,DEP.: BOLIVIANA DE AVIACION , PROCEDENCIA: BANCO UNION S.A., CHEQUE: 16445, FECHA DE EMISION:10/04/2023</t>
  </si>
  <si>
    <t>TRANSFERENCIA DEL EXTERIOR SEGUN SWIFT NO.5638 DE FECHA 11/04/2023 ORDENANTE: CONSULADO DE BOLIVIA EN CALAMA REF.: RECAUDACIONES CEDULA DE IDENTIDAD MES DE MARZO DE 2023 OF CALAMA CHILE LIB. 00340012005 SEGIP - RECAUDACION EXTERIOR - CEDULAS DE IDENTIDAD</t>
  </si>
  <si>
    <t>00046171101 DEPOSITO DE EFECTIVO, DEPOSITANTE: EMPRESA TEMEQRAN S.R.L., CONCEPTO: SANCION PECUNIARIA SEGUN RES ADM N S/014 DE FECHA 13 DE ENERO DE 2023, CUENTA DE DEPOSITO: CUENTA UNICA DEL TESORO</t>
  </si>
  <si>
    <t>COBRO COSTOS DE PAPELERIA SEGUN TRANSFERENCIA DEL EXTERIOR POR ORDEN DE CONSULADO DE BOLIVIA EN CALAMA REF.: RECAUDACIONES CEDULA DE IDENTIDAD MES DE MARZO DE 2023 OF CALAMA CHILE LIB. 00340012003 RECAUDACION EXTRANJERIA - C.I. -L.C.</t>
  </si>
  <si>
    <t>TRANSFERENCIA RECIBIDA DEL EXTERIOR SEGÚN MENSAJES SWIFT Nos. 5644-5643 (REM.EXT.) DE FECHA 11-04-2023 POR DESEMBOLSO DE IDA PRÉSTAMO 4923-BO ABC040 LIBRETA N° 00291012002 ABC-RECURSOS PROPIOS REF.: UTILES DE ESCRITORIO</t>
  </si>
  <si>
    <t>REGULARIZACION DE TRANSFERENCIA DEL EXTERIOR SEGUN SWIFT NO.5363 - 5362 DE FECHA 11/04/2023 ORDENANTE: CAMMESA P C O MEN, AR/CAPITAL FEDERAL. REF.: 0377891 (20230405-00206029) 2023040500594731. LIB. 00514012005 ENDE-Bs. ING EGR INTERCAMBIO INTERNAL ENERGIA ELECTRICA</t>
  </si>
  <si>
    <t>A:00099021001 Transferencia de recursos a la Libreta de Recursos Ordinarios (3987) adjunto extracto bancario.</t>
  </si>
  <si>
    <t>COBRO COSTOS DE PAPELERIA POR REGULARIZACION DE TRANSFERENCIA DEL EXTERIOR POR ORDEN DE CAMMESA P C O MEN, AR/CAPITAL FEDERAL. REF.: 0377891 (20230405-00206029) 2023040500594731. LIB. 00514012005 ENDE-Bs. ING EGR INTERCAMBIO INTERNAL ENERGIA ELECTRICA</t>
  </si>
  <si>
    <t>COBRO COSTOS DE PAPELERIA POR REGULARIZACION DE TRANSFERENCIA DEL EXTERIOR POR ORDEN DE CONSULADO GENERAL DEL ESTADO PLURINACIONAL DE BOLIVIA EN WASHINGTON EE.UU. REF.: DEVOLUCIÓN GASTOS DE FUNCIONAMIENTO GESTIÓN 2022 CENTRO EMISOR DE PASAPORTE EMIPAS LIB. 00010011102 MIN.RELACIONES EXTERIORES - GESTORIA CONSULAR LEY Nº 3108</t>
  </si>
  <si>
    <t>COBRO COSTOS DE PAPELERIA POR REGULARIZACION DE TRANSFERENCIA DEL EXTERIOR POR ORDEN DE CONSULADO GENERAL DEL ESTADO PLURINACIONAL DE BOLIVIA EN WASHINGTON EE.UU REF.: DEVOLUCIÓN GASTOS DE FUNCIONAMIENTO GESTIÓN 2022 LIB. 00099021001 TGN-RECURSOS ORDINARIOS (3987)</t>
  </si>
  <si>
    <t>||REGULARIZACION DE NUESTRA OPERACIÓN NRO.1057879 DE FECHA 5/4/2023 EN ATENCION A NOTA ASP-B/CE-649/2023 DE FECHA 10/4/2023(HRE-TGL-5909), ENVIADO POR LA ADMINISTRACIÓN DE SERVICIOS PORTUARIOS-BOLIVIA. A LA CUT LIBRETA N°00594012001 ASP-B FONDO DE OPERACIONES, P/TALSEN INTERNATIONAL GROUP LIMITED.</t>
  </si>
  <si>
    <t>'COBRO DE'||ÚTILES DE ESCRITORIO POR EL COMPROBANTE NRO.1058080 DE LA FECHA, S/G.NOTA PRS/GAFC-3496/2022 DE F.16/12/2022 (HRE-TGL-2022-19648). ENVIADO POR YACIMIENTOS PETROLIFEROS FISCALES BOLIVIANOS. DÉBITO DE LA LIBRETA 00513022001 YPFB-"OPERACIONES" COBRO DE ÚTILES DE ESCRITORIO.</t>
  </si>
  <si>
    <t>||REGULARIZACION DE NUESTRA OPERACIÓN NRO.1057879 DE FECHA 5/4/2023 EN ATENCION A NOTA ASP-B/CE-649/2023 DE FECHA 10/4/2023(HRE-TGL-5909), ENVIADO POR LA ADMINISTRACIÓN DE SERVICIOS PORTUARIOS-BOLIVIA. DEBITO DE LA CUT LIBRETA N°00594012001 ASP-B FONDO DE OPERACIONES, COBRO DE ÚTILES DE ESCRITORIO.</t>
  </si>
  <si>
    <t>00041031107 DEPOSITO DE EFECTIVO, DEPOSITANTE: JORGE ALFREDO LUQUE CARI, CONCEPTO: DEVOLUCION DE RECURSOS NO GASTADOS PASAJE, CUENTA DE DEPOSITO: CUENTA UNICA DEL TESORO</t>
  </si>
  <si>
    <t>00132052001 DEPOSITO DE EFECTIVO, DEPOSITANTE: JOSUE ELVER ARIEL RAMOS COLQUE, CONCEPTO: POR INCUMPLIMIENTO A INSTRUCTIVO TRIBUTARIO, CUENTA DE DEPOSITO: CUENTA UNICA DEL TESORO</t>
  </si>
  <si>
    <t>00132052001 DEPOSITO DE EFECTIVO, DEPOSITANTE: RIMBERT CARDOZO CHOQUE, CONCEPTO: POR INCUMPLIMIENTO AL INSTRUCTIVO TRIBUTARIO, CUENTA DE DEPOSITO: CUENTA UNICA DEL TESORO</t>
  </si>
  <si>
    <t>00099021001 DEPOSITO DE EFECTIVO, DEPOSITANTE: MARIA NELA VEGA TORREZ, CONCEPTO: DEVOLUCION POR DOBLE PERCEPCION, CUENTA DE DEPOSITO: CUENTA UNICA DEL TESORO</t>
  </si>
  <si>
    <t>00099021001 DEPOSITO DE EFECTIVO, DEPOSITANTE: FREDDY IVAN CONDORI CUNO, CONCEPTO: POR COBRO INDEVIDO -SEGUNDAS NUPCIAS DE LOLA CELESTINA CUNO CANASA Q.E.P.D., CUENTA DE DEPOSITO: CUENTA UNICA DEL TESORO</t>
  </si>
  <si>
    <t>00099021001 DEPOSITO DE EFECTIVO, DEPOSITANTE: MACARIO ANDRADE QUERHUA, CONCEPTO: DEVOLUCION POR DOBLE PERCEPCION POR EL PERIODO ENERO/2018, CUENTA DE DEPOSITO: CUENTA UNICA DEL TESORO</t>
  </si>
  <si>
    <t>00213012001 DEPOSITO DE EFECTIVO, DEPOSITANTE: ISRAEL BCKAR RIVERO COPA, CONCEPTO: DEVOLUCION DE PASAJES TERRESTRES, CUENTA DE DEPOSITO: CUENTA UNICA DEL TESORO</t>
  </si>
  <si>
    <t>00046171101 DEPOSITO DE EFECTIVO, DEPOSITANTE: CESAR QUISPE GUAYNOCA, CONCEPTO: CIERRE INTEMPESTIVO DE EMPRESA, CUENTA DE DEPOSITO: CUENTA UNICA DEL TESORO</t>
  </si>
  <si>
    <t>00099021001 DEPOSITO DE EFECTIVO, DEPOSITANTE: JUSTA MENDOZA DE CARVAJAL, CONCEPTO: DEVOLUCION RETROACTIVO, CUENTA DE DEPOSITO: CUENTA UNICA DEL TESORO</t>
  </si>
  <si>
    <t>00099021001 DEPOSITO DE EFECTIVO, DEPOSITANTE: JAVIER OSCAR ESCOBAR YUPANQUI, CONCEPTO: DEVOLUCION REVERSION DE HABER MENSUAL, CUENTA DE DEPOSITO: CUENTA UNICA DEL TESORO</t>
  </si>
  <si>
    <t>00086011102 DEPOSITO DE EFECTIVO, DEPOSITANTE: TRANSPORTES MEGAPETROL S.R.L., CONCEPTO: MMAA-MULTAS POR CONTRAVENCIONES A LA LEY DE MEDIO AMBIENTE, CUENTA DE DEPOSITO: CUENTA UNICA DEL TESORO</t>
  </si>
  <si>
    <t>00526012001 DEPOSITO DE EFECTIVO, DEPOSITANTE: BOLIVIA TV- GABRIEL ADRIAN MAMANI GOMEZ, CONCEPTO: DEVOLUCION DE VIATICOS, CUENTA DE DEPOSITO: CUENTA UNICA DEL TESORO</t>
  </si>
  <si>
    <t>NUMERO DE LIBRETA CUT: 00099021001 OPERACIÓN E18 TRANSFERENCIA DEL SISTEMA FINANCIERO POR CUENTA DE TERCEROS A LA CUT TRANSFERENCIA DEVOLUCION DE FONDOS POR 565 CASOS RECHAZADOS DE ABONO EN CUENTA A LAS BENEFICIARIAS DEL BJA EN ATENCION A LA NOTA CITE: MSYD/BJA/CE/204/2023</t>
  </si>
  <si>
    <t>00016011101 DEPOSITO DE EFECTIVO, DEPOSITANTE: MANQ´A SOSTENIBLE SC, CONCEPTO: PAGO SALON AVELINO SIÑANI, CUENTA DE DEPOSITO: CUENTA UNICA DEL TESORO</t>
  </si>
  <si>
    <t>00015011107 DEPOSITO DE EFECTIVO, DEPOSITANTE: PROMID, CONCEPTO: PAGO CONSUMO AGUA POTABLE ABRIL/23, CUENTA DE DEPOSITO: CUENTA UNICA DEL TESORO</t>
  </si>
  <si>
    <t>NUMERO DE LIBRETA CUT: 00099021001 OPERACIÓN E18 TRANSFERENCIA DEL SISTEMA FINANCIERO POR CUENTA DE TERCEROS A LA CUT devolucion pagos de CC caso christian victor raul prada clavijo</t>
  </si>
  <si>
    <t>NUMERO DE LIBRETA CUT: 00086014407 OPERACIÓN E75 TRANSFERENCIA DE LA CUENTA FISCAL BUN A LA CUT EN MN TRANSFERENCIA DE FONDOS A SOLICITUD DE: GOB.AUTONOMO MCPAL. CKOCHAS CITE: GAM_CK_SMAF_119/2023 CTA. 3987 LIBRETA NÂ°00086014407 MMYA-BS-PLAN NACIONAL DE CUENCAS PROYECTOS (99 13-17)</t>
  </si>
  <si>
    <t>00086031101 DEP.DE CHEQ.AJENOS,RET.DE CAM.,CONCEPTO: INGRESO GENERADO POR SISCO DE PARQUE NACIONAL SAMA GESTION 2022 MES DICIEMBRE,DEP.: PARQUE NACIONAL SAMA -SERNAP , PROCEDENCIA: BANCO UNION S.A., CHEQUE: 1073, FECHA DE EMISION:10/04/2023</t>
  </si>
  <si>
    <t>COBRO COSTOS DE PAPELERIA POR REGULARIZACION DE TRANSFERENCIA DEL EXTERIOR POR ORDEN DE CONSULADO DE BOLIVIA EN COMODORO ARGENTINA REF.: RECAUDACIÓN GESTORIA CONSULAR POR EL MES DE MARZO 2023 LIB. 00010011102 MIN.RELACIONES EXTERIORES - GESTORIA CONSULAR LEY Nº 3108</t>
  </si>
  <si>
    <t>COBRO COSTOS DE PAPELERIA POR REGULARIZACION DE TRANSFERENCIA DEL EXTERIOR POR ORDEN DE CONSULADO DE BOLIVIA EN VIEDMA ARGENTINA REF.: RECAUDACIÓN GESTORIA CONSULAR POR EL MES DE MARZO 2023 LIB. 00010011102 MIN.RELACIONES EXTERIORES - GESTORIA CONSULAR LEY Nº 3108</t>
  </si>
  <si>
    <t>COBRO COSTOS DE PAPELERIA POR REGULARIZACION DE TRANSFERENCIA DEL EXTERIOR POR ORDEN DE EMBAJADA DE BOLIVIA EN BRASILIA BRASIL REF.: RECAUDACION GESTORÍA CONSULAR POR EL MES DE MARZO 2023 LIB. 00010011102 MIN.RELACIONES EXTERIORES - GESTORIA CONSULAR LEY Nº 3108</t>
  </si>
  <si>
    <t>COBRO COSTOS DE PAPELERIA POR REGULARIZACION DE TRANSFERENCIA DEL EXTERIOR POR ORDEN DE CONSULADO DE BOLIVIA EN LOS ÁNGELES ESTADOS UNIDOS REF.: RECAUDACIÓN GESTORIA CONSULAR POR EL MES DE MARZO 2023 LIB. 00010011102 MIN.RELACIONES EXTERIORES - GESTORIA CONSULAR LEY Nº 3108</t>
  </si>
  <si>
    <t>COBRO COSTOS DE PAPELERIA POR REGULARIZACION DE TRANSFERENCIA DEL EXTERIOR POR ORDEN DE CONSULADO DE BOLIVIA EN NUEVA YORK ESTADOS UNIDOS REF.: RECAUDACION GESTORÍA CONSULAR POR EL MES DE MARZO 2023 LIB. 00010011102 MIN.RELACIONES EXTERIORES - GESTORIA CONSULAR LEY Nº 3108</t>
  </si>
  <si>
    <t>COBRO COSTOS DE PAPELERIA POR REGULARIZACION DE TRANSFERENCIA DEL EXTERIOR POR ORDEN DE CONSULADO DE BOLIVIA EN CÁCERES BRASIL REF.: RECAUDACIÓN GESTORIA CONSULAR POR EL MES DE MARZO 2023 LIB. 00010011102 MIN.RELACIONES EXTERIORES - GESTORIA CONSULAR LEY Nº 3108</t>
  </si>
  <si>
    <t>COBRO COSTOS DE PAPELERIA POR REGULARIZACION DE TRANSFERENCIA DEL EXTERIOR POR ORDEN DE CONSULADO DE BOLIVIA EN HOUSTON ESTADOS UNIDOS REF.: RECAUDACION GESTORÍA CONSULAR POR EL MES DE MARZO 2023 LIB. 00010011102 MIN.RELACIONES EXTERIORES - GESTORIA CONSULAR LEY Nº 3108</t>
  </si>
  <si>
    <t>COBRO COSTOS DE PAPELERIA POR REGULARIZACION DE TRANSFERENCIA DEL EXTERIOR POR ORDEN DE EMBAJADA DE BOLIVIA EN OTTAWA CANADA REF.: RECAUDACION GESTORIA CONSULAR POR EL MES DE MARZO 2023 LIB. 00010011102 MIN.RELACIONES EXTERIORES - GESTORIA CONSULAR LEY Nº 3108</t>
  </si>
  <si>
    <t>TRANSFERENCIA DEL EXTERIOR SEGUN SWIFT NO.5745 DE FECHA 12/04/2023 ORDENANTE: CONSULADO GENERAL DE BOLIVIA (BARCELONA) REF.: RECAUDACIÓN EXTERIOR LICENCIAS DE CONDUCIR LIB. 00340012004 SEGIP-RECAUDACION EXTERIOR-LICENCIAS DE CONDUCIR</t>
  </si>
  <si>
    <t>TRANSFERENCIA DEL EXTERIOR SEGUN SWOFT NO.5744 DE FECHA 12/04/2023 ORDENANTE: CONSULADO GENERAL DE BOLIVIA (BARCELONA) REF.: RECAUDACION EXTERIOR CEDULAS DE IDENTIDAD LIB. 00340012005 SEGIP - RECAUDACION EXTERIOR - CEDULAS DE IDENTIDAD</t>
  </si>
  <si>
    <t>||TRANSFERENCIA DE FONDOS S/G MENSAJES SWIFTS NROS.5704 Y 5705 ,EN ATENCION A NOTA: DGAC-10774/2022 DE FECHA 31/3/2022 (HRE-TGL-5031) ENVIADO POR LA DIRECCION GENERAL DE LA AERONAUTICA CIVIL.(SECTOR PÚBLICO-SOBREVUELOS). DEBITO DE LA LIBRETA 0117012001 DGAC, REPOSICION ÚTILES DE ESCRITORIO.</t>
  </si>
  <si>
    <t>COBRO COSTOS DE PAPELERIA SEGUN TRANSFERENCIA DEL EXTERIOR POR ORDEN DE CONSULADO GENERAL DE BOLIVIA (BARCELONA) REF.: RECAUDACIÓN EXTERIOR LICENCIAS DE CONDUCIR LIB. 00340012003 RECAUDACION EXTRANJERIA - C.I. -L.C.</t>
  </si>
  <si>
    <t>COBRO COSTOS DE PAPELERIA SEGUN TRANSFERENCIA DEL EXTERIOR POR ORDEN DE CONSULADO GENERAL DE BOLIVIA (BARCELONA) REF.: RECAUDACION EXTERIOR CEDULAS DE IDENTIDAD LIB. 00340012003 RECAUDACION EXTRANJERIA - C.I. -L.C.</t>
  </si>
  <si>
    <t>||REGISTRO DEVOLUCION FONDOS P/SALDO NO UTILIZADO LC I-2022-19 P/C ECEBOL A/F TATA DAEWOO COMMERCIAL VEHICLE CO. LTD.,S/G DOCS.ADJ. LIB.00132032001 ECEBOL - GESTION OPERATIVA REF.:DEVOL.SALDO NO UTILIZADO LC I-2022-19</t>
  </si>
  <si>
    <t>||COMISION TRANSFERENCIA FDOS.AL EXTERIOR 0,10% S/USD284.482.-,REEMB.GSTS.COMUNICACION BS220.-Y EMISION COMP.CONTABLE BS50.-REF.:PAGO 1 LC I-2022-19 P/C ECEBOL A/F TATA DAEWOO COMMERCIAL VEHICLE CO. LTD.,EN COMPL.A COMP.1058129,12/04/2023. LIB.00132032001 ECEBOL - GESTION OPERATIVA REF.:COMISIONES PAGO 1 LC I-2022-19</t>
  </si>
  <si>
    <t>00086011109 DEPOSITO DE EFECTIVO, DEPOSITANTE: SERGIO FERNANDEZ CAMACHO, CONCEPTO: REPOSICION CREDENCIAL SERGIO FERNANDEZ CAMACHO, CUENTA DE DEPOSITO: CUENTA UNICA DEL TESORO</t>
  </si>
  <si>
    <t>00046171101 DEPOSITO DE EFECTIVO, DEPOSITANTE: MEDIGAMA, CONCEPTO: SANCION POR INCUMPLIMIENTO A LA NORMATIVA SEGUN RES. ADM. S/173 DE FECHA 22/12/2022, CUENTA DE DEPOSITO: CUENTA UNICA DEL TESORO</t>
  </si>
  <si>
    <t>00046171101 DEPOSITO DE EFECTIVO, DEPOSITANTE: EMPRESA: CALLISAYA QUISPE RENE, CONCEPTO: SANCION POR INCUMPLIMIENTO A LA NORMA, SEGUN RESOLUCION ADMINISTRATIVA S/145 DE FECHA 16/12/2022, CUENTA DE DEPOSITO: CUENTA UNICA DEL TESORO</t>
  </si>
  <si>
    <t>00291012008 DEPOSITO DE EFECTIVO, DEPOSITANTE: LOGITRUCKS SERVICE S.R.L., CONCEPTO: SERVICIO DE LABORATORIO PARA LA MEDICION Y EVALUACION DEL PROYECTO, S/DOCUMENTO BASE DE CONTRATACION, CUENTA DE DEPOSITO: CUENTA UNICA DEL TESORO</t>
  </si>
  <si>
    <t>00099021001 DEPOSITO DE EFECTIVO, DEPOSITANTE: EDGAR SUXO APAZA, CONCEPTO: DEVOLUCION DE PASAJES AEREOS, CUENTA DE DEPOSITO: CUENTA UNICA DEL TESORO</t>
  </si>
  <si>
    <t>00046171101 DEPOSITO DE EFECTIVO, DEPOSITANTE: IMPORTADORA EXPORTADORA MATERMED, CONCEPTO: SANCION POR INCUMPLIMIENTO A LA NORMA SEGUN RES ADM. S/176 FECHA 23/02/2022, CUENTA DE DEPOSITO: CUENTA UNICA DEL TESORO</t>
  </si>
  <si>
    <t>00046024204 DEPOSITO DE EFECTIVO, DEPOSITANTE: GABRIELA PATIÑO MSYD, CONCEPTO: DEVOLUCION POR ASIGNACION DE VIATICOS DR. JESUS ANIBAL PARRADO, CUENTA DE DEPOSITO: CUENTA UNICA DEL TESORO</t>
  </si>
  <si>
    <t>00548122001 DEPOSITO DE EFECTIVO, DEPOSITANTE: CARLOS EDUARDO IBAÑEZ HELGUERO, CONCEPTO: DEVOLUCION POR CONCEPTO DE PEAJES, CUENTA DE DEPOSITO: CUENTA UNICA DEL TESORO</t>
  </si>
  <si>
    <t>00548122001 DEPOSITO DE EFECTIVO, DEPOSITANTE: CARLOS EDUARDO IBAÑEZ HELGUERO, CONCEPTO: DEVOLUCION POR CONCEPTO DE COMBUSTIBLE, CUENTA DE DEPOSITO: CUENTA UNICA DEL TESORO</t>
  </si>
  <si>
    <t>00035051101 DEPOSITO DE EFECTIVO, DEPOSITANTE: MARIELA CARLA NACHO MORALES, CONCEPTO: REPOSICION DE CREDENCIAL, CUENTA DE DEPOSITO: CUENTA UNICA DEL TESORO</t>
  </si>
  <si>
    <t>00099021001 DEPOSITO DE EFECTIVO, DEPOSITANTE: MERY QUIÑONES GABRIEL, CONCEPTO: DEVOLUCION DE COBRO INDEBIDO - SENASIR, CUENTA DE DEPOSITO: CUENTA UNICA DEL TESORO</t>
  </si>
  <si>
    <t>00099021001 DEPOSITO DE EFECTIVO, DEPOSITANTE: OSCAR CESPEDES ESTRADA, CONCEPTO: DEVOLUCION POR DEPÓSITO EN DEMASIA POR HABERES SR. OSCAR CESPEDES ESTRADA, CUENTA DE DEPOSITO: CUENTA UNICA DEL TESORO</t>
  </si>
  <si>
    <t>00099021001 DEPOSITO DE EFECTIVO, DEPOSITANTE: ELKIN D. ARAUZ RIVERO, CONCEPTO: DEVOLUCION DE FONDOS PARA PASAJES AEREO SEGUN PREVENTIVO N°935, CUENTA DE DEPOSITO: CUENTA UNICA DEL TESORO</t>
  </si>
  <si>
    <t>00081011101 DEPOSITO DE EFECTIVO, DEPOSITANTE: JOSE TOMAS FERNANDEZ AJATA, CONCEPTO: REPOSICION DE CREDENCIAL, CUENTA DE DEPOSITO: CUENTA UNICA DEL TESORO</t>
  </si>
  <si>
    <t>TRANSFERENCIA RECIBIDA DEL EXTERIOR SEGÚN MENSAJES SWIFT Nos. 5826-5825 (REM.EXT.) DE FECHA 13-04-2023 POR DESEMBOLSO DE BIRF PRÉSTAMO 8552-BO 33 LIBRETA N° 00291012002 ABC-RECURSOS PROPIOS REF.: UTILES DE ESCRITORIO</t>
  </si>
  <si>
    <t>COBRO COSTOS DE PAPELERIA POR REGULARIZACION DE TRANSFERENCIA DEL EXTERIOR POR ORDEN DE VICECONSULADO DE BOLIVIA EN LA PLATA ARGENTINA REF.: RECAUDACIÓN GESTORÍA CONSULAR POR EL MES DE MARZO 2023 LIB. 00010011102 MIN.RELACIONES EXTERIORES - GESTORIA CONSULAR LEY Nº 3108</t>
  </si>
  <si>
    <t>COBRO COSTOS DE PAPELERIA POR REGULARIZACION DE TRANSFERENCIA DEL EXTERIOR POR ORDEN DE CONSULADO DE BOLIVIA EN ANTOFAGASTA CHILE REF.: RECAUDACIÓN GESTORÍA CONSULAR POR EL MES DE MARZO 2023 LIB. 00010011102 MIN.RELACIONES EXTERIORES - GESTORIA CONSULAR LEY Nº 3108</t>
  </si>
  <si>
    <t>COBRO COSTOS DE PAPELERIA POR REGULARIZACION DE TRANSFERENCIA DEL EXTERIOR POR ORDEN DE CONSULADO DE BOLIVIA EN CALAMA CHILE REF.: RECAUDACIÓN GESTORÍA CONSULAR POR EL MES DE MARZO 2023 LIB. 00010011102 MIN.RELACIONES EXTERIORES - GESTORIA CONSULAR LEY Nº 3108</t>
  </si>
  <si>
    <t>COBRO COSTOS DE PAPELERIA POR REGULARIZACION DE TRANSFERENCIA DEL EXTERIOR POR ORDEN DE CONSULADO DEL ESTADO PLURINACIONAL DE BOLIVIA ILO PERU REF.: DEVOLUCION DE SALDOS DE GASTOS DE FUNCIONAMIENTO Y REMESA ADICIONAL GESTION 2022 LIB. 00099021001 TGN-RECURSOS ORDINARIOS (3987)</t>
  </si>
  <si>
    <t>COBRO COSTOS DE PAPELERIA POR REGULARIZACION DE TRANSFERENCIA DEL EXTERIOR POR ORDEN DE CONSULADO DE BOLIVIA EN MENDOZA ARGENTINA REF.: RECAUDACION GESTORÍA CONSULAR POR EL MES DE MARZO 2023 LIB. 00010011102 MIN.RELACIONES EXTERIORES - GESTORIA CONSULAR LEY Nº 3108</t>
  </si>
  <si>
    <t>COBRO COSTOS DE PAPELERIA POR REGULARIZACION DE TRANSFERENCIA DEL EXTERIOR POR ORDEN DE CONSULADO GENERAL DE BOLIVIA EN ARICA CHILE REF.: RECAUDACIÓN GESTORÍA CONSULAR POR EL MES DE MARZO 2023 LIB. 00010011102 MIN.RELACIONES EXTERIORES - GESTORIA CONSULAR LEY Nº 3108</t>
  </si>
  <si>
    <t>COBRO COSTOS DE PAPELERIA POR REGULARIZACION DE TRANSFERENCIA DEL EXTERIOR POR ORDEN DE CONSULADO GENERAL DE BOLIVIA EN SANTIAGO CHILE REF.: RECAUDACIÓN GESTORÍA CONSULAR POR EL MES DE MARZO 2023 LIB. 00010011102 MIN.RELACIONES EXTERIORES - GESTORIA CONSULAR LEY Nº 3108</t>
  </si>
  <si>
    <t>COBRO COSTOS DE PAPELERIA POR REGULARIZACION DE TRANSFERENCIA DEL EXTERIOR POR ORDEN DE EMBAJADA DEL ESTADO PLURINACIONAL DE BOLIVIA EN BOGOTA COLOMBIA REF.: DEVOLUCIÓN GASTOS DE FUNCIONAMIENTO GESTIÓN 2022 LIB. 00099021001 TGN-RECURSOS ORDINARIOS (3987)</t>
  </si>
  <si>
    <t>00099021001 DEP.DE CHEQ.AJENOS,RET.DE NO_CONCILIADO CAM.,CONCEPTO: PAGO INCAPACIDADES TEMPORALES REEMBOLSO -MINISTERIO DE ECONOMIA Y FINANZAS PUBLICAS,DEP.: CAJA NACIONAL DE SALUD , PROCEDENCIA: BANCO UNION S.A., CHEQUE: 31805, FECHA DE EMISION:13/04/2023
DT - 279 SIT - 46</t>
  </si>
  <si>
    <t>00099021001 DEP.DE CHEQ.AJENOS,RET.DE NO_CONCILIADO CAM.,CONCEPTO: PAGO INCAPACIDAD TEMPORAL -
REEMBOLSO MINISTERIO DE ECONOMIA Y FINANZAS PUBLICAS,DEP.: CAJA NACIONAL DE SALUD, PROCEDENCIA: BANCO UNION S.A., CHEQUE: 31824, FECHA DE EMISION:13/04/2023
DT - 279 SIT - 45</t>
  </si>
  <si>
    <t>||REGISTRO VENTA DE DIVISAS S/USD694,93 (EQUIV.A EUR631,98) Y COBRO EMISION COMP.CONT.BS50.-,CORRESP.A COMISIONES BANCARIAS COMMERZBANK AG FRANKFURT-ALEMANIA.REF.:LC I-2022-21 P/C ECEBOL A/F DURO SURFACING S.A DE C.V.,S/G DOCS.ADJ. LIB.00132032001 ECEBOL - GESTION OPERATIVA REF.:COBRO EMIS.COMP.CONT.LC I-2022-21</t>
  </si>
  <si>
    <t>||REGISTRO VENTA DE DIVISAS S/USD694,93 (EQUIV.A EUR631,98) Y COBRO EMISION COMP.CONT.BS50.-,CORRESP.A COMISIONES BANCARIAS COMMERZBANK AG FRANKFURT-ALEMANIA.REF.:LC I-2022-21 P/C ECEBOL A/F DURO SURFACING S.A DE C.V.,S/G DOCS.ADJ. LIB.00132032001 ECEBOL - GESTION OPERATIVA REF.:COMISIONES BANCARIAS COMMERZBANK AG LC I-2022-21</t>
  </si>
  <si>
    <t>||TRANSFERENCIAS DEL EXTERIOR SEGUN MENSAJES SWIFT NROS. 5823 Y 5822 DE LA FECHA Y NOTA CITE: DGAC-10774/2022 DE FECHA 31/03/2022. (HRE-TGL-5031) REMITIDA POR DIRECCIÓN GENERAL DE AERONAUTICA CIVIL. (SECTOR PÚBLICO - SOBREVUELOS). DEBITO DE LA LIBRETA 0117012001 DGAC, REPOSICIÓN DE ÚTILES DE ESCRITORIO</t>
  </si>
  <si>
    <t>||REGULARIZACION DE NUESTRA OPERACION NRO.1057180 DE FECHA 27/3/2023 EN ATENCION A NOTA MMYA/DGAA N°168/2023 DE FECHA 12/4/2023 (HRE-TGL-6167) ENVIADO POR EL MMAYA Y COMPROBANTE DE TESORERIA N°2105334 DE F.6/4/2023. A LA LIB.N°00086018047 MMAYA-BS-PNUMA CONTROL SUST.AGOTADORAS CAPA DE OZONO,P/UNITED NATIONS.</t>
  </si>
  <si>
    <t>00015011101 DEPOSITO DE EFECTIVO, DEPOSITANTE: RANCES MARTIN MENDEZ QUINTANILLA, CONCEPTO: DEVOLUCION SUELDO DE MARZO, CUENTA DE DEPOSITO: CUENTA UNICA DEL TESORO</t>
  </si>
  <si>
    <t>00099021001 DEPOSITO DE EFECTIVO, DEPOSITANTE: MMAYA-MARIO IVAN ROJAS CONDORI, CONCEPTO: DEVOLUCION FONDOS CAPACITACION, CUENTA DE DEPOSITO: CUENTA UNICA DEL TESORO</t>
  </si>
  <si>
    <t>00099021001 DEPOSITO DE EFECTIVO, DEPOSITANTE: MINISTERIO DE MEDIO AMBIENTE Y AGUA, CONCEPTO: DEVOLUCION DE SALDO, CUENTA DE DEPOSITO: CUENTA UNICA DEL TESORO</t>
  </si>
  <si>
    <t>00046171101 DEPOSITO DE EFECTIVO, DEPOSITANTE: EMPRESA: ZABIM S.R.L., CONCEPTO: SANCION POR INCUMPLIMIENTO A REINSCRIPCION GESTION 2020,2021,2022, CUENTA DE DEPOSITO: CUENTA UNICA DEL TESORO</t>
  </si>
  <si>
    <t>00099021001 DEPOSITO DE EFECTIVO, DEPOSITANTE: CA MARA DE SENADORES, CONCEPTO: DEVOLUCION DE SALDOS DE FONDOS EN AVANCE, CUENTA DE DEPOSITO: CUENTA UNICA DEL TESORO</t>
  </si>
  <si>
    <t>00099021001 DEPOSITO DE EFECTIVO, DEPOSITANTE: CAMARA DE SENADORES, CONCEPTO: DEVOLUCION DE SALDOS DE FONDOS EN AVANCE, CUENTA DE DEPOSITO: CUENTA UNICA DEL TESORO</t>
  </si>
  <si>
    <t>00099021001 DEPOSITO DE EFECTIVO, DEPOSITANTE: RENE ARTURO MARQUEZ ARUQUIPA, CONCEPTO: DEVOLUCION POR DOBLE PERCEPCION, CUENTA DE DEPOSITO: CUENTA UNICA DEL TESORO</t>
  </si>
  <si>
    <t>00099021001 DEPOSITO DE EFECTIVO, DEPOSITANTE: LOURDES ALIAGA ZAPATA, CONCEPTO: DOBLE PERCEPCION DEL MES DE ABRIL 2023, CUENTA DE DEPOSITO: CUENTA UNICA DEL TESORO</t>
  </si>
  <si>
    <t>00046171101 DEPOSITO DE EFECTIVO, DEPOSITANTE: BELLESUR SRL, CONCEPTO: SANCION POR INCUMPLIMIENTO A LA NORMA REINSCRIPCION GESTION 2017-2022 PAGO 6TA CUOTA, CUENTA DE DEPOSITO: CUENTA UNICA DEL TESORO</t>
  </si>
  <si>
    <t>00070057001 DEPOSITO DE EFECTIVO, DEPOSITANTE: FERNANDA MORENO, CONCEPTO: DEVOLUCION DE FONDOS POR PAGO DE VIATICOS EN DEMASIA, CUENTA DE DEPOSITO: CUENTA UNICA DEL TESORO</t>
  </si>
  <si>
    <t>00099021001 DEPOSITO DE EFECTIVO, DEPOSITANTE: PATRICIA ENCARNACION CALDERON CARDONA, CONCEPTO: DEVOLUCION DE SUELDO DEL MES DE MARZO 2023, CUENTA DE DEPOSITO: CUENTA UNICA DEL TESORO</t>
  </si>
  <si>
    <t>00086031101 DEPOSITO DE EFECTIVO, DEPOSITANTE: SERNAP, CONCEPTO: DEVOLUCION DE SALDO DE SERVICIO NACIONAL DE AREAS PROTEGIDAS, CUENTA DE DEPOSITO: CUENTA UNICA DEL TESORO</t>
  </si>
  <si>
    <t>00046171101 DEPOSITO DE EFECTIVO, DEPOSITANTE: NEXTCORP SRL, CONCEPTO: SANCION POR INCUMPLIMIENTO A LA NORMA RESOLUCION ADMINISTRATIVA S/17, CUENTA DE DEPOSITO: CUENTA UNICA DEL TESORO</t>
  </si>
  <si>
    <t>00086031101 DEPOSITO DE EFECTIVO, DEPOSITANTE: SERNAP, CONCEPTO: DEVOLUCION DE SALDO DE FONDOS DE AVANCE, CUENTA DE DEPOSITO: CUENTA UNICA DEL TESORO</t>
  </si>
  <si>
    <t>00099021001 DEPOSITO DE EFECTIVO, DEPOSITANTE: QUISPE CHUQUIMIA CATALINA, CONCEPTO: DOBLE PERCEPCION POR LOS PERIODOS DE ENERO /2023 A FEBRERO /2023, CUENTA DE DEPOSITO: CUENTA UNICA DEL TESORO</t>
  </si>
  <si>
    <t>00190012004 DEPOSITO DE EFECTIVO, DEPOSITANTE: JUAN CARLOS MOREJON MENDOZA, CONCEPTO: DEVOLUCION DE VIATICOS POR VIAJE A LA COMUNIDAD SAN MARCOS EL 17/03/2023, CUENTA DE DEPOSITO: CUENTA UNICA DEL TESORO</t>
  </si>
  <si>
    <t>00190012004 DEPOSITO DE EFECTIVO, DEPOSITANTE: JORGE RAMIRO MICHEL ALVAREZ, CONCEPTO: DEVOLUCION DE VIATICOS, CUENTA DE DEPOSITO: CUENTA UNICA DEL TESORO</t>
  </si>
  <si>
    <t>00190012004 DEPOSITO DE EFECTIVO, DEPOSITANTE: YERKO GROVER ALAVI CALSINA, CONCEPTO: DEVOLUCION DE VIATICOS POR VIAJE AL MUNICIPIO COMANCHE EL 03/04/2023, CUENTA DE DEPOSITO: CUENTA UNICA DEL TESORO</t>
  </si>
  <si>
    <t>00099021001 DEPOSITO DE EFECTIVO, DEPOSITANTE: CAMARA DE SENADORES, CONCEPTO: DEVOLUCION DE FONDOS EN AVANCE MEDIANTE C-31 #2118FIC REALIZADO EN LA CIUDAD DE ORURO, CUENTA DE DEPOSITO: CUENTA UNICA DEL TESORO</t>
  </si>
  <si>
    <t>NUMERO DE LIBRETA CUT: 00099021001 OPERACIÓN E75 TRANSFERENCIA DE LA CUENTA FISCAL BUN A LA CUT EN MN TRANSFERENCIA DE FONDOS A SOLICITUD DE: GOBIERNO AUTONOMO MUNICIPAL DE SAN ANDRES , CITE: GAMSA/MAE/ERVM/74/2023, CUENTA CUT 3987 LIBRETA NÂ° 00099021001 TGN-RECURSOS ORDINARIOS</t>
  </si>
  <si>
    <t>TRANSFERENCIA DEL EXTERIOR SEGUN SWIFT NO.5850 Y NO.5849 DE FECHA 14/04/2023 ORDENANTE: CAMMESA P C O MEM (AR/CAPITAL FEDERAL) REF.: CRED PROFORMA 8 LIB. 00514012005 ENDE-Bs. ING EGR INTERCAMBIO INTERNAL ENERGIA ELECTRICA</t>
  </si>
  <si>
    <t>00099021001 DEPOSITO DE EFECTIVO, DEPOSITANTE: DAZA SALVATIERRA HOLGUER, CONCEPTO: DEVOLUCION DE FONDOS NO EJECUTADOS C31-116, CUENTA DE DEPOSITO: CUENTA UNICA DEL TESORO</t>
  </si>
  <si>
    <t>COBRO COSTOS DE PAPELERIA SEGUN TRANSFERENCIA DEL EXTERIOR POR ORDEN DE CAMMESA P C O MEM (AR/CAPITAL FEDERAL) REF.: CRED PROFORMA 8 LIB. 00514012005 ENDE-Bs. ING EGR INTERCAMBIO INTERNAL ENERGIA ELECTRICA</t>
  </si>
  <si>
    <t>TRANSFERENCIA DEL EXTERIOR SEGUN SWIFT NO.5842 Y NO.5841 DE FECHA 14/04/2023 ORDENANTE: ALFA NATURA DO BRASIL IMPORTACAO EXPORTACAO E COMERCIO DE PRODUTOS LTD (CORUMBA) REF.: INV NRO YLB-GCO-0069-ODV/23-VEX LIB. 00597012001 RECURSOS PROPIOS VENTAS YLB</t>
  </si>
  <si>
    <t>00010011101 DEPOSITO DE EFECTIVO, DEPOSITANTE: HV IMPRESORES (IMPRENTA), CONCEPTO: DEVOLUCION SALDO SERVICIO DE EMPASTADOS, CUENTA DE DEPOSITO: CUENTA UNICA DEL TESORO</t>
  </si>
  <si>
    <t>00099021001 DEPOSITO DE EFECTIVO, DEPOSITANTE: LENNY QUISPE COCA UE - FNSE, CONCEPTO: PAGO SERVICIO DE AGUA OFICINAS UE - FNSE MES DE FEBRERO DE 2023, CUENTA DE DEPOSITO: CUENTA UNICA DEL TESORO</t>
  </si>
  <si>
    <t>COBRO COSTOS DE PAPELERIA POR REGULARIZACION DE TRANSFERENCIA DEL EXTERIOR POR ORDEN DE CONSULADO DE BOLIVIA EN IQUIQUE CHILE REF.: RECAUDACIÓN GESTORÍA CONSULAR POR EL MES DE MARZO 2023 LIB. 00010011102 MIN.RELACIONES EXTERIORES - GESTORIA CONSULAR LEY Nº 3108</t>
  </si>
  <si>
    <t>COBRO COSTOS DE PAPELERIA POR REGULARIZACION DE TRANSFERENCIA DEL EXTERIOR POR ORDEN DE CONSULADO DE BOLIVIA EN MEXICO REF.: RECAUDACION GESTORÍA CONSULAR POR EL MES DE MARZO 2023 LIB. 00010011102 MIN.RELACIONES EXTERIORES - GESTORIA CONSULAR LEY Nº 3108</t>
  </si>
  <si>
    <t>COBRO COSTOS DE PAPELERIA POR REGULARIZACION DE TRANSFERENCIA DEL EXTERIOR POR ORDEN DE EMBAJADA DE BOLIVIA EN JAPON TOKIO REF.: RECAUDACIÓN GESTORÍA CONSULAR POR EL MES DE MARZO 2023 LIB. 00010011102 MIN.RELACIONES EXTERIORES - GESTORIA CONSULAR LEY Nº 3108</t>
  </si>
  <si>
    <t>COBRO COSTOS DE PAPELERIA POR REGULARIZACION DE TRANSFERENCIA DEL EXTERIOR POR ORDEN DE CONSULADO DE BOLIVIA EN RIO DE JANEIRO BRASIL REF.: RECAUDACION GESTORÍA CONSULAR POR EL MES DE MARZO 2023 LIB. 00010011102 MIN.RELACIONES EXTERIORES - GESTORIA CONSULAR LEY Nº 3108</t>
  </si>
  <si>
    <t>COBRO COSTOS DE PAPELERIA SEGUN TRANSFERENCIA DEL EXTERIOR POR ORDEN DE ALFA NATURA DO BRASIL IMPORTACAO EXPORTACAO E COMERCIO DE PRODUTOS LTD (CORUMBA) REF.: INV NRO YLB-GCO-0069-ODV/23-VEX LIB. 00597012001 RECURSOS PROPIOS VENTAS YLB</t>
  </si>
  <si>
    <t>VENTA DE DIVISAS S/G NOTA MHE-EECGNV/2023-0002,27/03/2023 Y AUT.VTA.DIV.EFECT.P/MEFP DE 14/04/2023.REF.:EMISION CARTA DE CREDITO I-2023-18,COMISION EMISION L/C 0,15% S/USD3.157.900.-POR 275 DIAS,REEMB.GSTS.COMUNICACION BS220.-Y EMISION COMP.CONT LIB. 00078034201 MHE -EEC-GNV FONDO DE CONVERSION DE VEHICULOS REF: COMISIONES EMISION I-2023-18</t>
  </si>
  <si>
    <t>00572012001 DEP.DE CHEQ.AJENOS,RET.DE CAM.,CONCEPTO: DEVOLUCION DE FONDOS NO EJECUTADOS,DEP.: EMAPA , PROCEDENCIA: BANCO UNION S.A., CHEQUE: 26133, FECHA DE EMISION:12/04/2023</t>
  </si>
  <si>
    <t>00099021001 DEP.DE CHEQ.AJENOS,RET.DE CAM.,CONCEPTO: DEVOLUCION DE REFRIGERIOS,DEP.: ADEMAF , PROCEDENCIA: BANCO UNION S.A., CHEQUE: 165, FECHA DE EMISION:12/04/2023</t>
  </si>
  <si>
    <t>00224012007 DEP.DE CHEQ.AJENOS,RET.DE CAM.,CONCEPTO: TRASPASO DE FONDOS, PARA PAGOS VIA SIGEP PROGRAMA IVIRGARZAMA,DEP.: INSUMOS BOLIVIA , PROCEDENCIA: BANCO UNION S.A., CHEQUE: 2272, FECHA DE EMISION:13/04/2023</t>
  </si>
  <si>
    <t>00389012001 DEP.DE CHEQ.AJENOS,RET.DE CAM.,CONCEPTO: DEVOLUCION DE GARANTIA DE FUNCIONAMIENTO C-31,DEP.: NAABOL / CEN , PROCEDENCIA: BANCO UNION S.A., CHEQUE: 237, FECHA DE EMISION:04/04/2023</t>
  </si>
  <si>
    <t>00224012002 DEP.DE CHEQ.AJENOS,RET.DE CAM.,CONCEPTO: TRASPASO DE FONDOS, PARA EFECTUAR PAGOS VIA SIGEP PROGRAMA PLANTA IVIRGARZAMA,DEP.: INSUMOS BOLIVIA , PROCEDENCIA: BANCO UNION S.A., CHEQUE: 3377, FECHA DE EMISION:13/04/2023</t>
  </si>
  <si>
    <t>00099021001 DEP.DE CHEQ.AJENOS,RET.DE CAM.,CONCEPTO: MARIA LUISA CAMARGO TORRICO,DEP.: BANCO UNION SA , PROCEDENCIA: BANCO UNION S.A., CHEQUE: 191473, FECHA DE EMISION:14/04/2023</t>
  </si>
  <si>
    <t>00099021001 DEP.DE CHEQ.AJENOS,RET.DE CAM.,CONCEPTO: MERY FERNANDEZ VEGA,DEP.: BANCO UNION SA , PROCEDENCIA: BANCO UNION S.A., CHEQUE: 191472, FECHA DE EMISION:14/04/2023</t>
  </si>
  <si>
    <t>00389012001 DEP.DE CHEQ.AJENOS,RET.DE CAM.,CONCEPTO: DEVOLUCION DE RECURSOS C-31 NRO 57 Y 77 DA 1,DEP.: NAABOL/CEN , PROCEDENCIA: BANCO UNION S.A., CHEQUE: 236, FECHA DE EMISION:04/04/2023</t>
  </si>
  <si>
    <t>COBRO COSTOS DE PAPELERIA POR REGULARIZACION DE TRANSFERENCIA DEL EXTERIOR POR ORDEN DE CONSULADO DE BOLIVIA EN JUJUY ARGENTINA REF.: RECAUDACIÓN GESTORIA CONSULAR POR EL MES DE MARZO 2023 LIB. 00010011102 MIN.RELACIONES EXTERIORES - GESTORIA CONSULAR LEY Nº 3108</t>
  </si>
  <si>
    <t>COBRO COSTOS DE PAPELERIA POR REGULARIZACION DE TRANSFERENCIA DEL EXTERIOR POR ORDEN DE CONSULADO DE BOLIVIA BOGOTA COLOMBIA REF.: RECAUDACION GESTORÍA CONSULAR POR EL MES DE FEBRERO Y MARZO 2023 LIB. 00010011102 MIN.RELACIONES EXTERIORES - GESTORIA CONSULAR LEY Nº 3108</t>
  </si>
  <si>
    <t>'COBRO DE'||UTILES DE ESCRITORIO POR EL COMPROBANTE N° 1058196 DE LA FECHA, S/G.NOTA CITE: PRS/GAFC-3496/2022 DE FECHA 16/12/2022 (HRE-TGL-19648) ENVIADO POR YACIMIENTOS PETROLIFEROS FISCALES BOLIVIANOS. (SECTOR PÚBLICO-EXPORTACIONES). DÉBITO DE LA LIBRETA 00513022001 YPFB - OPERACIONES.</t>
  </si>
  <si>
    <t>00206044301 DEPOSITO DE EFECTIVO, DEPOSITANTE: INE-CPV-DA4, CONCEPTO: DEPÓSITO DE SALDOS, CUENTA DE DEPOSITO: CUENTA UNICA DEL TESORO</t>
  </si>
  <si>
    <t>00099021001 DEPOSITO DE EFECTIVO, DEPOSITANTE: GABY BETZABE HUAYTA AYALA, CONCEPTO: DEVOLUCION DE DEUDA DOBLE PERCEPCION, CUENTA DE DEPOSITO: CUENTA UNICA DEL TESORO</t>
  </si>
  <si>
    <t>PAGO A BID PRÉSTAMO 4643/BL-BO VCTO. 15-04-2023 POR CUENTA DE TGN , NTI. 017249 VALOR 17-04-2023 INTERESES USD 323.091,42 COMISIONES USD 862,26 CTA. 3987 CUENTA UNICA DEL TESORO REF.: COMISIONES BANCARIAS</t>
  </si>
  <si>
    <t>PAGO A BID PRÉSTAMO 4643/BL-BO VCTO. 15-04-2023 POR CUENTA DE TGN , NTI. 017228 VALOR 17-04-2023 INTERESES USD 15,99 CTA. 3987 CUENTA UNICA DEL TESORO LIB. 00099021001 REF.: COMISIONES BANCARIAS</t>
  </si>
  <si>
    <t>PAGO A BID PRÉSTAMO 4643/BL-BO VCTO. 15-04-2023 POR CUENTA DE TGN , NTI. 017248 VALOR 17-04-2023 INTERESES USD 2.105,38 COMISIONES USD 25.181,15 CTA. 3987 CUENTA UNICA DEL TESORO LIB. 00099021001 REF.: COMISIONES BANCARIAS</t>
  </si>
  <si>
    <t>00041031107 DEPOSITO DE EFECTIVO, DEPOSITANTE: MARCO ANTONIO GALLARDO MARTINEZ, CONCEPTO: DEVOLUCION DE RECURSOS NO UTILIZADOS (GASTOS OPERATIVOS), CUENTA DE DEPOSITO: CUENTA UNICA DEL TESORO</t>
  </si>
  <si>
    <t>00046104203 DEPOSITO DE EFECTIVO, DEPOSITANTE: SILVIA CAROLINA GRIGORIU MONROY, CONCEPTO: REVERSION, CUENTA DE DEPOSITO: CUENTA UNICA DEL TESORO</t>
  </si>
  <si>
    <t>PAGO A BID PRÉSTAMO 4643/BL-BO VCTO. 15-04-2023 POR CUENTA DE TGN , NTI. 017227 VALOR 17-04-2023 INTERESES USD 2.547,70 CTA. 3987 CUENTA UNICA DEL TESORO REF.: COMISIONES BANCARIAS</t>
  </si>
  <si>
    <t>PAGO A BID PRÉSTAMO 3725/BL-BO VCTO. 15-04-2023 POR CUENTA DE TGN , NTI. 017234 VALOR 17-04-2023 INTERESES USD 1.062.009,46 COMISIONES USD (4.328,83) CTA. 3987 CUENTA UNICA DEL TESORO LIB.00099021001 REF.: COMISIONES BANCARIAS</t>
  </si>
  <si>
    <t>PAGO A BID PRÉSTAMO 3725/BL-BO VCTO. 15-04-2023 POR CUENTA DE TGN , NTI. 017236 VALOR 17-04-2023 INTERESES USD 1.181,09 CTA. 3987 CUENTA UNICA DEL TESORO LIB. 00099021001 REF.: COMISIONES BANCARIAS</t>
  </si>
  <si>
    <t>PAGO A BID PRÉSTAMO 3725/BL-BO VCTO. 15-04-2023 POR CUENTA DE TGN , NTI. 017233 VALOR 17-04-2023 INTERESES USD 107.376,31 COMISIONES USD 155,90 CTA. 3987 CUENTA UNICA DEL TESORO LIB. 00099021001 REF.: COMISIONES BANCARIAS</t>
  </si>
  <si>
    <t>PAGO PRÉSTAMO IDA 2565-BO VCTO. 15-04-2023 POR CUENTA DE FNDR , NTI. 017268 VALOR 17-04-2023 CAPITAL USD 361.044,31 INTERESES USD 29.786,16 LIB. 00099021001 - RECURSOS ORDINARIOS (3987) - MDRI</t>
  </si>
  <si>
    <t>00099021001 DEPOSITO DE EFECTIVO, DEPOSITANTE: NORKA VENTURA CUEVAS, CONCEPTO: DEVOLUCION PAGO DE HABERES MES DE MARZO, CUENTA DE DEPOSITO: CUENTA UNICA DEL TESORO</t>
  </si>
  <si>
    <t>00099021001 DEPOSITO DE EFECTIVO, DEPOSITANTE: MARTIN SEGUNDO FERRUFINO MAIDANA, CONCEPTO: DEVOLUCION DE VIATICOS - AUTORIDAD DE SUPERVISION DEL SISTEMA BOLIVIANO, CUENTA DE DEPOSITO: CUENTA UNICA DEL TESORO</t>
  </si>
  <si>
    <t>00099021001 DEPOSITO DE EFECTIVO, DEPOSITANTE: EDWIN CARLOS CHAVEZ VARGAS, CONCEPTO: DEPÓSITO DEL SALDO POR EL PAGO DE LOS VIDRIOS POLARIZADOS, CUENTA DE DEPOSITO: CUENTA UNICA DEL TESORO</t>
  </si>
  <si>
    <t>PAGO A BID PRÉSTAMO 3725/BL-BO VCTO. 15-04-2023 POR CUENTA DE TGN , NTI. 017237 VALOR 17-04-2023 INTERESES USD 12.014,37 CTA. 3987 CUENTA UNICA DEL TESORO LIB.00099021001 REF.: COMISIONES BANCARIAS</t>
  </si>
  <si>
    <t>PAGO PRÉSTAMO IDA 2565-BO VCTO. 15-04-2023 POR CUENTA DE FNDR , NTI. 017268 VALOR 17-04-2023 CAPITAL USD 361.044,31 INTERESES USD 29.786,16 CTA. 00862012021 FNDR PRODEMU BM 2565-BO REC.LINEA CAP.INT.COM.</t>
  </si>
  <si>
    <t>PAGO PRÉSTAMO IDA 2565-BO VCTO. 15-04-2023 POR CUENTA DE FNDR , NTI. 017268 VALOR 17-04-2023 CAPITAL USD 361.044,31 INTERESES USD 29.786,16 CTA. 00862012022 FNDR PRODEMU BM 2565-BO REC.FNDR CAP.INT.COM.</t>
  </si>
  <si>
    <t>PAGO PRÉSTAMO IDA 2565-BO VCTO. 15-04-2023 POR CUENTA DE FNDR , NTI. 017268 VALOR 17-04-2023 CAPITAL USD 361.044,31 INTERESES USD 29.786,16 CTA. 00862012001 FNDR ADMINISTRACIÓN REF.: COMISIONES BANCARIAS</t>
  </si>
  <si>
    <t>00086011102 DEPOSITO DE EFECTIVO, DEPOSITANTE: TRANS. SUPERTRUCK SRL, CONCEPTO: MULTA POR CONTRAVENCIONES A LA LEY DE MEDIO AMBIENTE, CUENTA DE DEPOSITO: CUENTA UNICA DEL TESORO</t>
  </si>
  <si>
    <t>TRANSFERENCIA DEL EXTERIOR SEGUN SWIFT NO.5936 DE FECHA 17/04/2023 ORDENANTE: CONSULADO DE BOLIVIA EN MADRID REF.: RECAUDACIÓN EXTERIOR LICENCIAS DE CONDUCIR 50 LICENCIAS DE CONDUCIR MES DE MARZO 3.000,00 LIB. 00340012004 SEGIP-RECAUDACION EXTERIOR-LICENCIAS DE CONDUCIR</t>
  </si>
  <si>
    <t>TRANSFERENCIA DEL EXTERIOR SEGUN SWIFT NO.5935 DE FECHA 17/04/2023 ORDENANTE: CONSULADO DE BOLIVIA EN MADRID REF.: RECAUDACIÓN EXTERIOR CEDULAS DE IDENTIDAD 479 CEDULAS DE IDENTIDAD MES MARZO 8.622,00 LIB. 00340012005 SEGIP - RECAUDACION EXTERIOR - CEDULAS DE IDENTIDAD</t>
  </si>
  <si>
    <t>COBRO COSTOS DE PAPELERIA POR REGULARIZACION DE TRANSFERENCIA DEL EXTERIOR POR ORDEN DE YPF EXPLORACIÓN Y PRODUCCIÓN DE HIDROCARBUROS DE BOLIVIA S.A. REF.: PAGO PARTICIPACIÓN FECHA VALOR 12/04/2023 LIB. 00513012007 YPFB - RECURSOS NACIONALIZACIÓN</t>
  </si>
  <si>
    <t>COBRO COSTOS DE PAPELERIA SEGUN TRANSFERENCIA DEL EXTERIOR POR ORDEN DE CONSULADO DE BOLIVIA EN MADRID REF.: RECAUDACIÓN EXTERIOR LICENCIAS DE CONDUCIR 50 LICENCIAS DE CONDUCIR MES DE MARZO 3.000,00 LIB. 00340012003 RECAUDACION EXTRANJERIA - C.I. -L.C.</t>
  </si>
  <si>
    <t>COBRO COSTOS DE PAPELERIA SEGUN TRANSFERENCIA DEL EXTERIOR POR ORDEN DE CONSULADO DE BOLIVIA EN MADRID REF.: RECAUDACIÓN EXTERIOR CEDULAS DE IDENTIDAD 479 CEDULAS DE IDENTIDAD MES MARZO 8.622,00 LIB. 00340012003 RECAUDACION EXTRANJERIA - C.I. -L.C.</t>
  </si>
  <si>
    <t>COBRO COSTOS DE PAPELERIA POR REGULARIZACION DE TRANSFERENCIA DEL EXTERIOR POR ORDEN DE EMBAJADA DEL ESTADO PLURINACIONAL DE BOLIVIA EN WASHINGTON EE.UU. REF.: DEVOLUCIÓN GASTOS DE FUNCIONAMIENTO GESTIÓN 2022 LIB. 00099021001 TGN-RECURSOS ORDINARIOS (3987)</t>
  </si>
  <si>
    <t>PAGO A IDA PRÉSTAMO 6248-BO VCTO. 15-04-2023 POR CUENTA DE TGN , NTI. 017253 VALOR 17-04-2023 INTERESES USD 78.678,60 COMISIONES USD 56.569,60 CTA. 3987 CUENTA UNICA DEL TESORO LIB. 00099021001 REF.: COMISIONES BANCARIAS</t>
  </si>
  <si>
    <t>COBRO COSTOS DE PAPELERIA POR REGULARIZACION DE TRANSFERENCIA DEL EXTERIOR POR ORDEN DE CONSULADO DE CONSULADO GENERAL DE BOLIVIA EN SUIZA GINEBRA REF.: RECAUDACIÓN GESTORÍA CONSULAR POR EL MES DE MARZO 2023 LIB. 00010011102 MIN.RELACIONES EXTERIORES - GESTORIA CONSULAR LEY Nº 3108</t>
  </si>
  <si>
    <t>COBRO COSTOS DE PAPELERIA POR REGULARIZACION DE TRANSFERENCIA DEL EXTERIOR POR ORDEN DE CONSULADO DE BOLIVIA EN ESPAÑA SEVILLA REF.: RECAUDACIÓN GESTORÍA CONSULAR POR EL MES DE MARZO 2023 LIB. 00010011102 MIN.RELACIONES EXTERIORES - GESTORIA CONSULAR LEY Nº 3108</t>
  </si>
  <si>
    <t>COBRO COSTOS DE PAPELERIA POR REGULARIZACION DE TRANSFERENCIA DEL EXTERIOR POR ORDEN DE CONSULADO DE BOLIVIA EN ESPAÑA VALENCIA REF.: RECAUDACIÓN GESTORÍA CONSULAR POR EL MES DE MARZO 2023 LIB. 00010011102 MIN.RELACIONES EXTERIORES - GESTORIA CONSULAR LEY Nº 3108</t>
  </si>
  <si>
    <t>00046171101 DEPOSITO DE EFECTIVO, DEPOSITANTE: CORMED, CONCEPTO: PAGO DE SANCION, CUENTA DE DEPOSITO: CUENTA UNICA DEL TESORO</t>
  </si>
  <si>
    <t>00099021001 DEPOSITO DE EFECTIVO, DEPOSITANTE: ELOY QUISPE MORALES, CONCEPTO: DEVOLUCION POR DOBLE PERCEPCION, CUENTA DE DEPOSITO: CUENTA UNICA DEL TESORO</t>
  </si>
  <si>
    <t>00099021001 DEPOSITO DE EFECTIVO, DEPOSITANTE: JAIME ALFREDO BOTELLO ARCE, CONCEPTO: DEVOLUCION POR DOBLE PERCEPCION, CUENTA DE DEPOSITO: CUENTA UNICA DEL TESORO</t>
  </si>
  <si>
    <t>00099021001 DEPOSITO DE EFECTIVO, DEPOSITANTE: RUTH CECILIA UGARTE YAFFAR, CONCEPTO: CONTRATRO DE CUMPLIMIENTO DE OBLIGACION DGESU - 008/2018 RUTH CECILIA UGARTE YAFFAR, CUENTA DE DEPOSITO: CUENTA UNICA DEL TESORO</t>
  </si>
  <si>
    <t>A:00099021001 Pago de capital e interés a favor del TGN, adeudado por el GAD La Paz, correspondiente al Convenio de Reprogramación CAF-2324.</t>
  </si>
  <si>
    <t>00132012005 DEP.DE CHEQ.AJENOS,RET.DE CAM.,CONCEPTO: DEVOLUCION DE FONDOS POR EL CURSO REALIZADO GESTION PUBLICA Y DEFENSA LEGAL DEL ESTADO GESTION 2022,DEP.: EDDY BURGOA ZEBALLOS -GLADYS MARQUEZ CORONEL</t>
  </si>
  <si>
    <t>00660012006 DEP.DE CHEQ.AJENOS,RET.DE CAM.,CONCEPTO: OTROS INGRESOS POR DEVOLUCION EN DEMASIA,DEP.: ORGANO JUDICIAL - DISTRITO SANTA CRUZ , PROCEDENCIA: BANCO UNION S.A., CHEQUE: 505, FECHA DE EMISION:12/04/2023</t>
  </si>
  <si>
    <t>00099021001 DEP.DE CHEQ.AJENOS,RET.DE CAM.,CONCEPTO: CRISPIN NOVA FLORES,DEP.: BANCO UNION SA , PROCEDENCIA: BANCO UNION S.A., CHEQUE: 191474, FECHA DE EMISION:17/04/2023</t>
  </si>
  <si>
    <t>00585012002 DEP.DE CHEQ.AJENOS,RET.DE CAM.,CONCEPTO: REPOSICION DE EQUIPOS EXTRAVIADOS,DEP.: AGENCIA BOLIVIANA ESPACIAL , PROCEDENCIA: BANCO UNION S.A., CHEQUE: 1444, FECHA DE EMISION:06/04/2023</t>
  </si>
  <si>
    <t>||TRANSFER.DE RECURSOS A LA FUNDACIÓN CULTURAL DEL BCB POR EL 2°TRIM.2023 - 1ER. DESEMBOLSO - INVERSIÓN, CONSTRUC. EDIF.ARCHIVO Y BIBLIOTECA, SEGÚN H.R. BCB-HRE-TGL-2023-2921, BCB-GADM-SCONT-DAF-INF-2023-70, BCB-SPCG-DPP-INF-2023-12, FC.BCB.PDCIA.N° 221/2023 Y F.T. 3 GADM. TRANSFERENCIA A LA LIBRETA N° 00293014201 DE LA FUNDACIÓN CULTURAL DEL BANCO CENTRAL DE BOLIVIA</t>
  </si>
  <si>
    <t>||TRANSFERENCIA DE FONDOS S/G. MENSAJES SWIFT NROS. 5943 Y 5938 DE LA FECHA, Y NOTA REMITIDA POR LA DIRECCIÓN GENERAL DE AERONAUTICA CIVIL CITE: DGAC-10774/2022 DE FECHA 31/03/2022 (HRE-TGL-5031) (SECTOR PÚBLICO - SOBREVUELOS). DÉBITO DE LA LIBRETA 0117012001 DGAC, REPOSICIÓN ÚTILES DE ESCRITORIO.</t>
  </si>
  <si>
    <t>'COBRO DE'||ÚTILES DE ESCRITORIO POR EL COMPROBANTE NRO. 1058271 DE LA FECHA, S/G. NOTA CITE CITE PRS/GAFC-3496/2022 DE FECHA 16/12/2022 (HRE-TGL-19648) ENVIADO POR YACIMIENTOS PETROLIFEROS FISCALES BOLIVIANOS. DEBITO DE LA LIBRETA 00513022001 YPFB  OPERACIONES.</t>
  </si>
  <si>
    <t>||TRANSFERENCIA DE FONDOS SEGÚN MENSAJES SWIFT N°5985 Y 5983 DE LA FECHA Y NOTA CITE: DGAC-10774/2022 (HRE-TGL-5031) DE FECHA 31/3/2022 DE LA DIRECCIÓN GENERAL DE AERONÁUTICA CIVIL. (SECTOR PÚBLICO-SOBREVUELOS). DÉBITO DE LA LIBRETA 0117012001 DGAC, REPOSICIÓN DE ÚTILES DE ESCRITORIO.</t>
  </si>
  <si>
    <t>00099021001 DEPOSITO DE EFECTIVO, DEPOSITANTE: FELIPA SALCEDO VISCARRA, CONCEPTO: DEVOLUCION POR DOBLE PERCEPCION, CUENTA DE DEPOSITO: CUENTA UNICA DEL TESORO</t>
  </si>
  <si>
    <t>00070057001 DEPOSITO DE EFECTIVO, DEPOSITANTE: LUIS GARCIA ROSPIGLIOSI, CONCEPTO: DEVOLUCION DE FONDOS POR PAGO EN DEMASIA DE REFRIGERIOS MARZO 2022 A LA LIBRETA 00070057001, CUENTA DE DEPOSITO: CUENTA UNICA DEL TESORO</t>
  </si>
  <si>
    <t>00587012017 DEPOSITO DE EFECTIVO, DEPOSITANTE: DAYANA SALAZAR MENDEZ -EBC, CONCEPTO: DEVOLUCION AL COMPROBANTE NRO 556 DE LA GESTION 2023, CUENTA DE DEPOSITO: CUENTA UNICA DEL TESORO</t>
  </si>
  <si>
    <t>00587012017 DEPOSITO DE EFECTIVO, DEPOSITANTE: DAYANA SALAZAR MENDEZ -E.B.C., CONCEPTO: DEVOLUCION AL COMPROBANTE NRO 560 DE LA GESTION 2023, CUENTA DE DEPOSITO: CUENTA UNICA DEL TESORO</t>
  </si>
  <si>
    <t>00587012012 DEPOSITO DE EFECTIVO, DEPOSITANTE: IRMA CHACON RIVERA -E.B.C., CONCEPTO: DEVOLUCION AL COMPROBANTE NRO 653 DE LA GESTION 2023, CUENTA DE DEPOSITO: CUENTA UNICA DEL TESORO</t>
  </si>
  <si>
    <t>00587012012 DEPOSITO DE EFECTIVO, DEPOSITANTE: IRMA CHACON RIVERA -E.B.C., CONCEPTO: DEVOLUCION AL COMPROBANTE NRO 592, CUENTA DE DEPOSITO: CUENTA UNICA DEL TESORO</t>
  </si>
  <si>
    <t>00099021001 DEPOSITO DE EFECTIVO, DEPOSITANTE: ANGEL MAXIMO SIVESTRE FLORES, CONCEPTO: DEVOLUCION VOLUNTARIA, CUENTA DE DEPOSITO: CUENTA UNICA DEL TESORO</t>
  </si>
  <si>
    <t>00099021001 DEPOSITO DE EFECTIVO, DEPOSITANTE: JUAN ANGEL CORONEL SARDON CI 6136125 LP, CONCEPTO: DEVOLUCION A SENASIR COACTIVO SOCIAL, CUENTA DE DEPOSITO: CUENTA UNICA DEL TESORO</t>
  </si>
  <si>
    <t>00222012001 DEPOSITO DE EFECTIVO, DEPOSITANTE: JOSE ENRIQUE CONDORI ROJAS, CONCEPTO: DEVOLUCION DE CREDITO FISCAL POR FACTURAS NO DECLARADAS DE 13% DE LAS FACTURAS N°230629-282648, CUENTA DE DEPOSITO: CUENTA UNICA DEL TESORO</t>
  </si>
  <si>
    <t>00378012002 DEPOSITO DE EFECTIVO, DEPOSITANTE: DAYNOR YAMIL BAUTISTA CONDE, CONCEPTO: SEGUNDA DEVOLUCION AL PREVENTIVO NRO 49, CUENTA DE DEPOSITO: CUENTA UNICA DEL TESORO</t>
  </si>
  <si>
    <t>00046171101 DEPOSITO DE EFECTIVO, DEPOSITANTE: GIOVANA CHOQUE, CONCEPTO: SANCION POR INCUMPLIMIENTO A LA NORMA SEGUN RES ADM N°S/050/2022, 04/07/2022, 4TO PAGO, CUENTA DE DEPOSITO: CUENTA UNICA DEL TESORO</t>
  </si>
  <si>
    <t>00099021001 DEPOSITO DE EFECTIVO, DEPOSITANTE: GLADIS JEANETH AVERANGA BELTRAN, CONCEPTO: DEVOLUCION, CUENTA DE DEPOSITO: CUENTA UNICA DEL TESORO</t>
  </si>
  <si>
    <t>00423122001 DEPOSITO DE EFECTIVO, DEPOSITANTE: INDUSTRIA CERAMICA CERAGRES S.A., CONCEPTO: PAGO SERVICIO CAJA DE CAMINOS, CUENTA DE DEPOSITO: CUENTA UNICA DEL TESORO</t>
  </si>
  <si>
    <t>PAGO A BID PRÉSTAMO 2908/BL-BO VCTO. 18-04-2023 POR CUENTA DE TGN , SEGÚN NTI. 017224 Y NOTA MEFP/VTCP/DGCP/UODP/NRO.350/2023 VALOR 18-04-2023 INTERESES USD 10.800,98 CTA. 3987 CUENTA UNICA DEL TESORO LIB. 00099021001 REF.: COMISIONES BANCARIAS</t>
  </si>
  <si>
    <t>PAGO A BID PRÉSTAMO 2908/BL-BO VCTO. 18-04-2023 POR CUENTA DE TGN , SEGÚN NTI. 017229 Y NOTA MEFP/VTCP/DGCP/UODP/NRO.350/2023 DEL 13 DE ABRIL 2023, VALOR 18-04-2023 CAPITAL USD 721.951,51 INTERESES USD 622.449,48 CTA. 3987 CUENTA ÚNICA DEL TESORO LIB.00099021001 REF.: COMISIONES BANCARIAS</t>
  </si>
  <si>
    <t>TRANSFERENCIA DEL EXTERIOR SEGUN SWIFT NO.5989 Y NO.5988 DE FECHA 18/04/2023 ORDENANTE: BRASILQUIMICA INDUSTRIA E COMERCIO LTDA REF.: CRED INV YLB-GCO-0067-ODV/23-VEX LIB. 00597012001 RECURSOS PROPIOS VENTAS YLB</t>
  </si>
  <si>
    <t>00099021001 DEPOSITO DE EFECTIVO, DEPOSITANTE: DALIA NOGALES ARAMAYO, CONCEPTO: DEVOLUCION POR DOBLE PERCEPCION DE SALARIO, CUENTA DE DEPOSITO: CUENTA UNICA DEL TESORO</t>
  </si>
  <si>
    <t>00590012001 DEPOSITO DE EFECTIVO, DEPOSITANTE: ANAHI JACKELINE CARCAGNO CAREAGA, CONCEPTO: DEVOLUCION FONDOS A RENDIR, CUENTA DE DEPOSITO: CUENTA UNICA DEL TESORO</t>
  </si>
  <si>
    <t>00099021001 DEPOSITO DE EFECTIVO, DEPOSITANTE: NARCISO CHOQUE MAMANI, CONCEPTO: DEVOLUCION DE FONDOS EN AVANCE NO EJECUTADOS - ASIGNADO MEDIANTE PREVENTIVO N° 322 FAVOR DE INIAF, CUENTA DE DEPOSITO: CUENTA UNICA DEL TESORO</t>
  </si>
  <si>
    <t>NUMERO DE LIBRETA CUT: 00597029201 OPERACIÓN E18 TRANSFERENCIA DEL SISTEMA FINANCIERO POR CUENTA DE TERCEROS A LA CUT SOL. CHINA MACHINERY ENGINEERING CORPORA</t>
  </si>
  <si>
    <t>NUMERO DE LIBRETA CUT: 00016014201 OPERACIÓN E75 TRANSFERENCIA DE LA CUENTA FISCAL BUN A LA CUT EN MN TRANSFERENCIA DE FONDOS A SOLICITUD DE: GOB. AUTONOMO DEPTAL. POTOSI - CUENTA UNICA GOBERNACION - CUG CITE:GADP/SAF/TES/NÂ°121/2023 CTA. 3987 LIBRETA NÂ°00016014201 BANCO CNTRAL DE BOLIVIA</t>
  </si>
  <si>
    <t>COBRO COSTOS DE PAPELERIA SEGUN TRANSFERENCIA DEL EXTERIOR POR ORDEN DE BRASILQUIMICA INDUSTRIA E COMERCIO LTDA REF.: CRED INV YLB-GCO-0067-ODV/23-VEX LIB. 00597012001 RECURSOS PROPIOS VENTAS YLB</t>
  </si>
  <si>
    <t>COBRO COSTOS DE PAPELERIA POR REGULARIZACION DE TRANSFERENCIA DEL EXTERIOR POR ORDEN DE CONSULADO DE BOLIVIA EN JUJUY ARGENTINA REF.: RECAUDACIÓN GESTORÍA CONSULAR POR EL MES DE MARZO 2023 LIB. 00010011102 MIN.RELACIONES EXTERIORES - GESTORIA CONSULAR LEY Nº 3108</t>
  </si>
  <si>
    <t>COBRO COSTOS DE PAPELERIA POR REGULARIZACION DE TRANSFERENCIA DEL EXTERIOR POR ORDEN DE CONSULADO DE BOLIVIA EN BRASILEIA BRASIL REF.: RECAUDACIÓN GESTORÍA CONSULAR POR EL MES DE MARZO 2023 LIB. 00010011102 MIN.RELACIONES EXTERIORES - GESTORIA CONSULAR LEY Nº 3108</t>
  </si>
  <si>
    <t>COBRO COSTOS DE PAPELERIA POR REGULARIZACION DE TRANSFERENCIA DEL EXTERIOR POR ORDEN DE CONSULADO DE BOLIVIA EN SALTA ARGENTINA REF.: RECAUDACIÓN GESTORÍA CONSULAR POR EL MES DE MARZO 2023 LIB. 00010011102 MIN.RELACIONES EXTERIORES - GESTORIA CONSULAR LEY Nº 3108</t>
  </si>
  <si>
    <t>COBRO COSTOS DE PAPELERIA POR REGULARIZACION DE TRANSFERENCIA DEL EXTERIOR POR ORDEN DE SECCION CONSULAR DE BOLIVIA EN FRANCIA PARIS REF.: RECAUDACIÓN GESTORÍA CONSULAR POR EL MES DE MARZO 2023 LIB. 00010011102 MIN.RELACIONES EXTERIORES - GESTORIA CONSULAR LEY Nº 3108</t>
  </si>
  <si>
    <t>VENTA DE DIVISAS CON TRANSFERENCIA DE FONDOS A SOLICITUD DE MINISTERIO DE RELACIONES EXTERIORES SEGUN SOLICITUD 18067 REF: PAGO DE HABERES Y COSTO DE VIDA CORRESPONDIENTE A MARZO DE 2023 A AUXILIARES I Y II DEL SERVICIO EXTERIOR SEGUN PLANILLA 032302 LIB. 00010011102 MIN.RELACIONES EXTERIORES - GESTORIA CONSULAR LEY Nº 3108</t>
  </si>
  <si>
    <t>00016011101 DEPOSITO DE EFECTIVO, DEPOSITANTE: OLIVER MORALES ESTRADA, CONCEPTO: ALQUILER DEL SALON AVELINO SIÑANI, CUENTA DE DEPOSITO: CUENTA UNICA DEL TESORO</t>
  </si>
  <si>
    <t>NUMERO DE LIBRETA CUT: 00099021001 OPERACIÓN E18 TRANSFERENCIA DEL SISTEMA FINANCIERO POR CUENTA DE TERCEROS A LA CUT devolucion pagos de CC no cobrados diciembre 2022</t>
  </si>
  <si>
    <t>TRANSFERENCIA DEL EXTERIOR SEGUN SWIFT NO.6054 Y NO.6053 DE FECHA 18/04/2023 ORDENANTE: ECO PRODUTOS AGROPECUARIOS LTDA REF.: CRED INV YLBGCO0070ODV23 LIB. 00597012001 RECURSOS PROPIOS VENTAS YLB</t>
  </si>
  <si>
    <t>A:00099021001 Transferencia que realizamos a solicitud de la Unidad de Administración e Información Salarial mediante nota CITE: MEFP/VTCP/DGPOT/UAIS/No 693/2023, informe MEFP/VTCP/DGPOT/UAIS/No.45/2023 para la reversión definitiva de las Boletas de Pago solicitadas por elSENASIR consignadas en el comprobante de pago No. 71959 H.R. 6-6773-R</t>
  </si>
  <si>
    <t>A:00099021001 Transferencia que realizamos a solicitud de la Unidad de Administración e Información Salarial mediante nota CITE: MEFP/VTCP/DGPOT/UAIS/No 694/2023, informe MEFP/VTCP/DGPOT/UAIS/No.45/2023 para la reversión definitiva de las Boletas de Pago solicitadas por el SENASIR consignadas en el comprobante de pago No. 71960 H.R. 6-6773-R</t>
  </si>
  <si>
    <t>COBRO COSTOS DE PAPELERIA POR REGULARIZACION DE TRANSFERENCIA DEL EXTERIOR POR ORDEN DE CONSULADO GENERAL DE BOLIVIA EN WASHINGTON EE.UU. REF.: RECAUDACION GESTORÍA CONSULAR POR EL MES DE MARZO 2023 LIB. 00010011102 MIN.RELACIONES EXTERIORES - GESTORIA CONSULAR LEY Nº 3108</t>
  </si>
  <si>
    <t>COBRO COSTOS DE PAPELERIA SEGUN TRANSFERENCIA DEL EXTERIOR POR ORDEN DE ECO PRODUTOS AGROPECUARIOS LTDA REF.: CRED INV YLBGCO0070ODV23 LIB. 00597012001 RECURSOS PROPIOS VENTAS YLB</t>
  </si>
  <si>
    <t>COBRO COSTOS DE PAPELERIA SEGUN TRANSFERENCIA DEL EXTERIOR POR ORDEN DE EMBAJADA DE BOLIVIA EN BRUSELAS BELGICA REF.: RECAUDACIONES GESTORÍA CONSULAR FEBRERO/23 LIB. 00010011102 MIN.RELACIONES EXTERIORES - GESTORIA CONSULAR LEY Nº 3108</t>
  </si>
  <si>
    <t>00099021001 DEP.DE CHEQ.AJENOS,RET.DE CAM.,CONCEPTO: INCAPACIDAD TEMPORAL PERIODO ENERO 2023 LA PAZ,DEP.: CAJA DE SALUD DE LA BANCA PRIVADA , PROCEDENCIA: BANCO NACIONAL DE BOLIVIA S.A., CHEQUE: 9832253, FECHA DE EMISION:23/03/2023</t>
  </si>
  <si>
    <t>00099021001 DEP.DE CHEQ.AJENOS,RET.DE CAM.,CONCEPTO: REEMBOLSO SUBSIDIO INCAPACIDAD MES DE ENERO 23 REG COBIJA,DEP.: CAJA DE SALUD DE LA BANCA PRIVADA , PROCEDENCIA: BANCO NACIONAL DE BOLIVIA S.A., CHEQUE: 9832848, FECHA DE EMISION:24/03/2023</t>
  </si>
  <si>
    <t>00595012002 DEP.DE CHEQ.AJENOS,RET.DE CAM.,CONCEPTO: DEVOLUCION DE FONDOS POR SUBSIDIOS DE INCAPACIDAD TEMPORAL COBIJA 01/2023,DEP.: CAJA DE SALUD DE LA BANCA PRIVADA , PROCEDENCIA: BANCO NACIONAL DE BOLIVIA S.A., CHEQUE: 9832703, FECHA DE EMISION:24/03/2023</t>
  </si>
  <si>
    <t>00595012002 DEP.DE CHEQ.AJENOS,RET.DE CAM.,CONCEPTO: DEVOLUCION DE FONDOS POR SUBSIDIOS DE INCAPACIDAD TEMPORAL 01/23,DEP.: CAJA DE SALUD DE LA BANCA PRIVADA , PROCEDENCIA: BANCO NACIONAL DE BOLIVIA S.A., CHEQUE: 9832120, FECHA DE EMISION:23/03/2023</t>
  </si>
  <si>
    <t>00010011101 DEP.DE CHEQ.AJENOS,RET.DE CAM.,CONCEPTO: REEMBOLSO POR INCAPACIDAD MESES DE AGOSTO SEPTIEMBRE Y OCTUBRE /2022,DEP.: CAJA DE SALUD DE LA BANCA PRIVADA , PROCEDENCIA: BANCO NACIONAL DE BOLIVIA S.A., CHEQUE: 9832411, FECHA DE EMISION:23/03/2023</t>
  </si>
  <si>
    <t>00099021001 DEP.DE CHEQ.AJENOS,RET.DE CAM.,CONCEPTO: REEMBOLSO SUBSIDIO INCAPACIDAD MES ENERO /23 REGIONAL LA PAZ,DEP.: CAJA DE SALUD DE LA BANCA PRIVADA , PROCEDENCIA: BANCO NACIONAL DE BOLIVIA S.A., CHEQUE: 9832360, FECHA DE EMISION:23/03/2023</t>
  </si>
  <si>
    <t>00086031112 DEP.DE CHEQ.AJENOS,RET.DE CAM.,CONCEPTO: INGRESO POR LA DEVOLUCION DE SALDO FONDOS OTORGADOS DE RENDICION DE CUENTAS,DEP.: SERNAP , PROCEDENCIA: BANCO UNION S.A., CHEQUE: 1075, FECHA DE EMISION:17/04/2023</t>
  </si>
  <si>
    <t>00099021001 DEP.DE CHEQ.AJENOS,RET.DE CAM.,CONCEPTO: DEVOLUCION DE RECURSOS DEL C-31 11-5-1 Y 11-8-1 DE GESTION 2021,DEP.: HILDA ROSA SUYO CARBAJAL , PROCEDENCIA: BANCO UNION S.A., CHEQUE: 16459, FECHA DE EMISION:14/04/2023</t>
  </si>
  <si>
    <t>||TRANSFERENCIAS DEL EXTERIOR SEGUN MENSAJE SWIFT N° 5998 DE LA FECHA Y NOTA CITE: DGAC-10774/2022 DE FECHA 31/03/2022. (HRE-TGL-5031). REMITIDA POR DIRECCIÓN GENERAL DE AERONAUTICA CIVIL. (SECTOR PÚBLICO - SOBREVUELOS). DEBITO DE LA LIBRETA 0117012001 DGAC, REPOSICIÓN DE ÚTILES DE ESCRITORIO</t>
  </si>
  <si>
    <t>'COBRO DE'||ÚTILES DE ESCRITORIO POR EL COMPROBANTE N°1058359 Y NOTA CITE: ESM/GAF/UCPT/100/2022 ENVIADA POR LA EMPRESA SIDERÚRGICA MUTÚN DE FECHA 23/05/2022. (SECTOR PÚBLICO - EXPORTACIONES). DÉBITO DE LA LIBRETA 00573012001 EMPRESA SIDERÚRGICA DEL MUTÚN  RECURSOS PROPIOS.</t>
  </si>
  <si>
    <t>'COBRO DE'||UTILES DE ESCRITORIO POR EL COMPROBANTE NRO.1058361 DE LA FECHA, S/G.NOTA PRS/GAFC-3496/2022 DE F.16/12/2022 (HRE-TGL-2022-19648). ENVIADO POR YACIMIENTOS PETROLIFEROS FISCALES BOLIVIANOS. DÉBITO DE LA LIBRETA 00513022001 YPFB-"OPERACIONES" COBRO DE ÚTILES DE ESCRITORIO.</t>
  </si>
  <si>
    <t>00041031107 DEPOSITO DE EFECTIVO, DEPOSITANTE: MIJAEL WALTER MAMANI QUISPE, CONCEPTO: DEVOLUCION GASTOS DE TRANSPORTE TERRESTRE, CUENTA DE DEPOSITO: CUENTA UNICA DEL TESORO</t>
  </si>
  <si>
    <t>00016071101 DEPOSITO DE EFECTIVO, DEPOSITANTE: IRMA MARTHA ARANCIBIA ACEITUNO, CONCEPTO: DEVOLUCION DE FONDOS NO EJECUTADOS, CUENTA DE DEPOSITO: CUENTA UNICA DEL TESORO</t>
  </si>
  <si>
    <t>00099021001 DEPOSITO DE EFECTIVO, DEPOSITANTE: JEREZ HUMACATA ERWIN, CONCEPTO: DEVOLUCION POR SALDOS NO UTILIZADOS DE C-31 (816) A FAVOR DEL INIAF, CUENTA DE DEPOSITO: CUENTA UNICA DEL TESORO</t>
  </si>
  <si>
    <t>00213012001 DEPOSITO DE EFECTIVO, DEPOSITANTE: HUGO CRISTOBAL MAMANI TICONA, CONCEPTO: DEVOLUCION DE PASAJES TERRESTRES, CUENTA DE DEPOSITO: CUENTA UNICA DEL TESORO</t>
  </si>
  <si>
    <t>00213012001 DEPOSITO DE EFECTIVO, DEPOSITANTE: ULLOA REYES CARMEN MAGNOLTA, CONCEPTO: DEVOLUCION DE FONDOS EN AVANCE, CUENTA DE DEPOSITO: CUENTA UNICA DEL TESORO</t>
  </si>
  <si>
    <t>00046171101 DEPOSITO DE EFECTIVO, DEPOSITANTE: CLINICA UNIVERSITARIA UCEBOL, CONCEPTO: SANCION POR INCUMPLIMIENTO A REINSCRIPCION GESTION 2023, CUENTA DE DEPOSITO: CUENTA UNICA DEL TESORO</t>
  </si>
  <si>
    <t>00099021001 DEPOSITO DE EFECTIVO, DEPOSITANTE: INES ROCHA SEJAS, CONCEPTO: POR CONCEPTO DE INTERES POR MORA PAGO DE SERVICIOS BASICOS ENERGIA COCHABAMBA DEL MES DE FEBRERO, CUENTA DE DEPOSITO: CUENTA UNICA DEL TESORO</t>
  </si>
  <si>
    <t>00099021001 DEPOSITO DE EFECTIVO, DEPOSITANTE: JUAN CHAVEZ GONZALES, CONCEPTO: DEVOLUCION POR DOBLE PERCEPCION, CUENTA DE DEPOSITO: CUENTA UNICA DEL TESORO</t>
  </si>
  <si>
    <t>00099021001 DEPOSITO DE EFECTIVO, DEPOSITANTE: INES ROCHA SEJAS, CONCEPTO: POR CONCEPTO DE INTERES POR MORA PAGO DE SERVICOS BASICOS ENERGIA COCHABAMBA MES DE ABRIL, CUENTA DE DEPOSITO: CUENTA UNICA DEL TESORO</t>
  </si>
  <si>
    <t>00046024204 DEPOSITO DE EFECTIVO, DEPOSITANTE: MINISTERIO DE SALUD Y DEPORTES, CONCEPTO: RECURSOS NO UTILIZADOS C-31: 734/2023 CBTE: 93/2023, CUENTA DE DEPOSITO: CUENTA UNICA DEL TESORO</t>
  </si>
  <si>
    <t>TRANSFERENCIA DE FONDOS AL EXTERIOR A SOLICITUD DE MINISTERIO DE RELACIONES EXTERIORES SEGUN SOLICITUD 18068 REF: PAGO COSTO DE VIDA CORRESPONDIENTE A MARZO DE 2023 AL PERSONAL DIPLOMATICO Y CONSULAR DEL SERVICIO EXTERIOR SEGUN PLANILLA MIXTA 032304 LIB. 00099021001 TGN-RECURSOS ORDINARIOS (3987)</t>
  </si>
  <si>
    <t>TRANSFERENCIA RECIBIDA DEL EXTERIOR SEGÚN MENSAJES SWIFT Nos. 6159-6146 (REM.EXT.) DE FECHA 19-04-2023 POR DESEMBOLSO DE CAF PRÉSTAMO CFA009757 PROGRAMA MÁS INVERSIÓN PARA EL RIEGO II LIBRETA N° 00287102001 FPS-RECURSOS PROPIOS REF.: UTILES DE ESCRITORIO</t>
  </si>
  <si>
    <t>00099021001 DEPOSITO DE EFECTIVO, DEPOSITANTE: EDITH YOLANDA CASTRO MINAYA, CONCEPTO: DOBLE PERCEPCION POR LOS PERIODOS DE ENERO /2023 A FEBRERO/2023, CUENTA DE DEPOSITO: CUENTA UNICA DEL TESORO</t>
  </si>
  <si>
    <t>00099021001 DEPOSITO DE EFECTIVO, DEPOSITANTE: RENED JEANNET QUEVEDO DURAN, CONCEPTO: DEVOLUCION DE DEUDA, CUENTA DE DEPOSITO: CUENTA UNICA DEL TESORO</t>
  </si>
  <si>
    <t>00046021109 DEPOSITO DE EFECTIVO, DEPOSITANTE: RONALD IGOR PARDO ZAPATA, CONCEPTO: DEVOLUCION POR CONCEPTO DE PASAJE AEREO, CUENTA DE DEPOSITO: CUENTA UNICA DEL TESORO</t>
  </si>
  <si>
    <t>00046024204 DEPOSITO DE EFECTIVO, DEPOSITANTE: MINISTERIO DE SALUD Y DEPORTES-RAUL ZAPATA, CONCEPTO: REVERSION DE SALDO NO EJECUTADO DE FONDOS EN AVANCE C-31-1209, GASTOS DE AMACENAJE Y DESADUANIZACION, CUENTA DE DEPOSITO: CUENTA UNICA DEL TESORO</t>
  </si>
  <si>
    <t>00099021001 DEPOSITO DE EFECTIVO, DEPOSITANTE: CAMARA DE SENADORES, CONCEPTO: DEVOLUCION FONDOS EN AVANCE ENTREGADOS MEDIANTE C-31 NRO 268, CUENTA DE DEPOSITO: CUENTA UNICA DEL TESORO</t>
  </si>
  <si>
    <t>00099021001 DEPOSITO DE EFECTIVO, DEPOSITANTE: VICEMINISTERIO DE DEPORTES, CONCEPTO: DEV DE FONDOS EN AVANCE SRA JAQUELIN HUALLPA CHOQUE SALDO NO UTILIZADO PASAJES AEREOS INTERNACIONAL, CUENTA DE DEPOSITO: CUENTA UNICA DEL TESORO</t>
  </si>
  <si>
    <t>00099021001 DEPOSITO DE EFECTIVO, DEPOSITANTE: VICEMINISTERIO DE DEPORTES, CONCEPTO: DEVOLUCION DE FONDOS EN AVANCE DEL SR ALVARO TERCEROS SANABRIA DEL SALDO DE FONDOS NO UTILIZADOS, CUENTA DE DEPOSITO: CUENTA UNICA DEL TESORO</t>
  </si>
  <si>
    <t>COBRO COSTOS DE PAPELERIA POR REGULARIZACION DE TRANSFERENCIA DEL EXTERIOR POR ORDEN DE CONSULADO DE BOLIVIA EN BRASIL SAN PABLO REF.: RECAUDACIÓN GESTORÍA CONSULAR POR EL MES DE MARZO 2023 LIB. 00010011102 MIN.RELACIONES EXTERIORES - GESTORIA CONSULAR LEY Nº 3108</t>
  </si>
  <si>
    <t>TRANSFERENCIA DEL EXTERIOR SEGUN SWIFT NO.6144 Y NO.6129 DE FECHA 19/04/2023 ORDENANTE: FASS INDUSTRIA E COMERCIO DE (BRAZIL RIBEIRAO PRETO) REF.: CRED INV X YLBGCO 0071 ODV23 VE LIB. 00597012001 RECURSOS PROPIOS VENTAS YLB</t>
  </si>
  <si>
    <t>||AMPLIACION DE VALIDEZ 0,15% S/USD292.050.- POR 229 DIAS,REEMB.GSTS.COMUNICACION BS220.-Y EMISION COMP.CONTABLE BS50.-,S/G NOTA YLB-PEE-0393/2023,14/04/2023.REF.:I-2017-026 P/C YACIMIENTOS DE LITIO BOLIVIANOS-YLB A/F JEOL USA INC. LIB.00597012001 RECURSOS PROPIOS VENTAS YLB REF.:COMISIONES ENMIENDA 9 LC I-2017-026</t>
  </si>
  <si>
    <t>COBRO COSTOS DE PAPELERIA SEGUN TRANSFERENCIA DEL EXTERIOR POR ORDEN DE FASS INDUSTRIA E COMERCIO DE (BRAZIL RIBEIRAO PRETO) REF.: CRED INV X YLBGCO 0071 ODV23 VE LIB. 00597012001 RECURSOS PROPIOS VENTAS YLB</t>
  </si>
  <si>
    <t>00016011101 DEP.DE CHEQ.AJENOS,RET.DE CAM.,CONCEPTO: DEVOLUCION BOLETOS AEREOS BOA,DEP.: BOA , PROCEDENCIA: BANCO UNION S.A., CHEQUE: 16457, FECHA DE EMISION:12/04/2023</t>
  </si>
  <si>
    <t>||TRANSFERENCIA DE FONDOS S/G. MENSAJES SWIFT NROS. 6148 Y 6127 DE LA FECHA, Y NOTA REMITIDA POR LA DIRECCIÓN GENERAL DE AERONAUTICA CIVIL CITE: DGAC-10774/2022 DE FECHA 31/03/2022 (HRE-TGL-5031) (SECTOR PÚBLICO - SOBREVUELOS). DÉBITO DE LA LIBRETA 0117012001 DGAC, REPOSICIÓN ÚTILES DE ESCRITORIO.</t>
  </si>
  <si>
    <t>||TRANSFERENCIA DE FONDOS SEGÚN MENSAJES SWIFT N°6166 Y 6165 DE LA FECHA Y NOTA CITE: AGBC-AGBC/DAF/CNI-RSYS-0014-CAR/2022 DE AGENCIA BOLIVIANA DE CORREOS DE FECHA 26/04/2022 (HRE-TGL-6525). (SECTOR PÚBLICO-SERVICIOS). DÉBITO DE LA LIBRETA 000383012001 AGENCIA BOLIVIANA DE CORREOS, COBRO DE ÚTILES DE ESCRITORIO.</t>
  </si>
  <si>
    <t>||TRANSFERENCIAS DEL EXTERIOR SEGUN MENSAJE SWIFT N° 6163 DE LA FECHA Y NOTA CITE: DGAC-10774/2022 DE FECHA 31/03/2022. (HRE-TGL-5031) REMITIDA POR DIRECCIÓN GENERAL DE AERONAUTICA CIVIL. (SECTOR PÚBLICO - SOBREVUELOS). DEBITO DE LA LIBRETA 0117012001 DGAC, REPOSICIÓN DE ÚTILES DE ESCRITORIO</t>
  </si>
  <si>
    <t>||TRANSFERENCIAS DEL EXTERIOR SEGUN MENSAJE SWIFT N° 6107 DE LA FECHA Y NOTA CITE: DGAC-10774/2022 DE FECHA 31/03/2022. (HRE-TGL-5031) REMITIDA POR DIRECCIÓN GENERAL DE AERONAUTICA CIVIL. (SECTOR PÚBLICO - SOBREVUELOS). DEBITO DE LA LIBRETA 0117012001 DGAC, REPOSICION DE UTILES DE ESCRITORIO</t>
  </si>
  <si>
    <t>'COBRO DE'||ÚTILES DE ESCRITORIO POR EL COMPROBANTE N°1058425 Y NOTA CITE: PRS/GAFC-3496/2022 DE FECHA 16/12/2022 (HRE-TGL-19648) DE YACIMIENTOS PETROLÍFEROS FISCALES BOLIVIANOS. (SECTOR PÚBLICO  EXPORTACIÓN DE UREA Y OTROS YPFB). DÉBITO DE LA LIBRETA 00513022001 YPFB - OPERACIONES, REPOSICIÓN DE ÚTILES DE ESCRITORIO.</t>
  </si>
  <si>
    <t>'TRANSFERENCIA DE FONDOS||S/G. NOTA CITE: MEFP/VTCP/DGCP/UF/N°246/2023 DE LA FECHA (HRE-TSO-560) ENVIADO POR EL MINISTERIO DE ECONOMIA Y FINANZAS PUBLICAS, ABONO DE RECURSOS AL FIDEICOMISO "ACCESOS SEGUROS PARA VIVIR BIEN" CONSTITUIDO CON EL FONDO NACIONAL DE DESARROLLO DEBITO DE LA LIBRETA N° 00099021001 RECURSOS ORDINARIOS</t>
  </si>
  <si>
    <t>'COBRO DE'||ÚTILES DE ESCRITORIO POR EL COMPROBANTE NRO.1058418 DE LA FECHA S/G. NOTA CITE PRS/GAFC-3496/2022 DE F.16.12.2022 (HRE-TGL-19648), ENVIADA POR YACIMIENTOS PETROLIFEROS FISCALES BOLIVIANOS DEBITO DE LA LIBRETA 00513022001 YPFB  OPERACIONES</t>
  </si>
  <si>
    <t>'TRANSFERENCIA DE FONDOS||S/G. NOTA CITE: MEFP/VTCP/DGCP/UF/N°246/2023 DE LA FECHA (HRE-TSO-560) ENVIADO POR EL MINISTERIO DE ECONOMIA Y FINANZAS PUBLICAS, ABONO DE RECURSOS AL FIDEICOMISO "ACCESOS SEGUROS PARA VIVIR BIEN" CONSTITUIDO CON EL FONDO NACIONAL DE DESARROLLO DEBITO DE LA LIBRETA N° 00099021001 RECURSOS ORDINARIOS, REPOSICION UTILES DE ESCRITORIO.</t>
  </si>
  <si>
    <t>00099021001 DEPOSITO DE EFECTIVO, DEPOSITANTE: BLANCA LUZ PAREDES DE BLATNIK, CONCEPTO: DEVOLUCION DE PAGO EN DEMASIA MES DE JULIO GESTION 2022, CUENTA DE DEPOSITO: CUENTA UNICA DEL TESORO</t>
  </si>
  <si>
    <t>00099021001 DEPOSITO DE EFECTIVO, DEPOSITANTE: ARTURO BENEDICTO RODRIGUEZ TAPIA, CONCEPTO: DOBLE PERCEPCION POR EL PERIODO DE MARZO, CUENTA DE DEPOSITO: CUENTA UNICA DEL TESORO</t>
  </si>
  <si>
    <t>00212012001 DEPOSITO DE EFECTIVO, DEPOSITANTE: TELMO ALIAGA CHOQUEHUANCA, CONCEPTO: REPOSICION DE CREDENCIAL, CUENTA DE DEPOSITO: CUENTA UNICA DEL TESORO</t>
  </si>
  <si>
    <t>00099021001 DEPOSITO DE EFECTIVO, DEPOSITANTE: MARIEL SAAVEDRA, CONCEPTO: REPOSICION DE TARJETA DE ACCESO, CUENTA DE DEPOSITO: CUENTA UNICA DEL TESORO</t>
  </si>
  <si>
    <t>00099021001 DEPOSITO DE EFECTIVO, DEPOSITANTE: CARMEN EMILIA CARPIO AMENABAR, CONCEPTO: DEVOLUCION DUODECIMAS DE AGUINALDO DE RENTA DE TITULAR, CUENTA DE DEPOSITO: CUENTA UNICA DEL TESORO</t>
  </si>
  <si>
    <t>00670012003 DEPOSITO DE EFECTIVO, DEPOSITANTE: MICHAEL EDUARDO ROJAS GUTIERREZ, CONCEPTO: REPOSICION DE CREDENCIAL, CUENTA DE DEPOSITO: CUENTA UNICA DEL TESORO</t>
  </si>
  <si>
    <t>00132072001 DEPOSITO DE EFECTIVO, DEPOSITANTE: RONNY HANS ZAMBRANA DURÁN CI 8291043 LP, CONCEPTO: DEVOLUCION DE SALDO NO UTILIZADO DEL PREVENTIVO N°319, CUENTA DE DEPOSITO: CUENTA UNICA DEL TESORO</t>
  </si>
  <si>
    <t>00015011108 DEPOSITO DE EFECTIVO, DEPOSITANTE: JUBILADOS BANCA PRIVADA, CONCEPTO: PAGO SERVICIO DE AGUA POTABLE (20%FACTURA ABRIL/23), CUENTA DE DEPOSITO: CUENTA UNICA DEL TESORO</t>
  </si>
  <si>
    <t>00046171101 DEPOSITO DE EFECTIVO, DEPOSITANTE: REQUILAB, CONCEPTO: SANCION POR INCUMPLIMIENT A LA NORMA SEGUN RESOLUCION ASMINISTRATIVA NRO S/041 DE FECHA 03/03/2023, CUENTA DE DEPOSITO: CUENTA UNICA DEL TESORO</t>
  </si>
  <si>
    <t>00099021001 DEPOSITO DE EFECTIVO, DEPOSITANTE: IVER LUNA SANCHEZ, CONCEPTO: DEVOLUCION DE FONDOS PARA REFRIGERIO SEGUN PREV. NRO 852, CUENTA DE DEPOSITO: CUENTA UNICA DEL TESORO</t>
  </si>
  <si>
    <t>00099021001 DEPOSITO DE EFECTIVO, DEPOSITANTE: SANDIA SUSANA BONIFACIO COLQUE CI 6896243, CONCEPTO: DEVOLUCION DE VIATICOS, CUENTA DE DEPOSITO: CUENTA UNICA DEL TESORO</t>
  </si>
  <si>
    <t>00099031004 DEPOSITO DE EFECTIVO, DEPOSITANTE: YPFB TRANSIERRA S.A., CONCEPTO: FRACCIONAMIENTO DE 1 NOCRE, CUENTA DE DEPOSITO: CUENTA UNICA DEL TESORO</t>
  </si>
  <si>
    <t>NUMERO DE LIBRETA CUT: 0086011109 OPERACIÓN E18 TRANSFERENCIA DEL SISTEMA FINANCIERO POR CUENTA DE TERCEROS A LA CUT DEVOLUCION CONGRESO DE MEDIO AMBIENTE SEGUN SOLICITUD.</t>
  </si>
  <si>
    <t>||LIBRETA CUT N°00578019201, DESEMBOLSO DE PRESTAMO EN EL MARCO DEL FIDEICOMISO FINPRO N°22 CON LA EMPRESA BOA-PROYECTO "INCENTIVO AL DESARROLLO TURISTICO ATRAVES DE LA RENOVACION Y MODERNIZACION DE LA FLOTA DE AERONAVES SEGUN NOTA: BDP/GO/JNPC/2135/2023.</t>
  </si>
  <si>
    <t>VENTA DE DIVISAS CON TRANSFERENCIA DE FONDOS A SOLICITUD DE EMPRESA PUBLICA PRODUCTIVA CARTONES DE BOLIVIA-CARTONBOL SEGUN SOLICITUD 18075 REF: TRANSFERENCIA DE RECURSOS AL BCB POR PAGO A EMPRESA TOOL CORRUGATED SLU POR ADQUISICION DE TROQUEL ROTATIVO AUTORIZADO MEDIANTE SEGUIMIENTO INTERNO I 2023 0 LIB. 00576012002 CARTONBOL - RECAUDADORA POR DIFERENCIAL CAMBIARIO</t>
  </si>
  <si>
    <t>00099021001 DEPOSITO DE EFECTIVO, DEPOSITANTE: HERNAN GARRIDO SOLETO, CONCEPTO: DOBLE PERCEPCION, CUENTA DE DEPOSITO: CUENTA UNICA DEL TESORO</t>
  </si>
  <si>
    <t>00053011103 DEPOSITO DE EFECTIVO, DEPOSITANTE: BLADIMIR MICHEL LLANOS, CONCEPTO: REPOSICION, CUENTA DE DEPOSITO: CUENTA UNICA DEL TESORO</t>
  </si>
  <si>
    <t>00099021001 DEPOSITO DE EFECTIVO, DEPOSITANTE: JEANNETTE ARANCIBIA UZEDA, CONCEPTO: DEVOLUCION DE PAGO EN EXCESO DE REFRIGERIO DE LA GESTION 2022, CUENTA DE DEPOSITO: CUENTA UNICA DEL TESORO</t>
  </si>
  <si>
    <t>00099021001 DEPOSITO DE EFECTIVO, DEPOSITANTE: LUCY ROXANA VILLAGOMEZ ROJAS, CONCEPTO: DEVOLUCION DOBLE PERCEPCION, CUENTA DE DEPOSITO: CUENTA UNICA DEL TESORO</t>
  </si>
  <si>
    <t>00206012001 DEPOSITO DE EFECTIVO, DEPOSITANTE: INSTITUTO NACIONAL DE ESTADISTICA, CONCEPTO: DEPÓSITO POR VENTA DE LA OFICINA CENTRAL LA PAZ DE FECHA 19/04/2023, CUENTA DE DEPOSITO: CUENTA UNICA DEL TESORO</t>
  </si>
  <si>
    <t>00213012001 DEPOSITO DE EFECTIVO, DEPOSITANTE: MARCO ANTONIO CONDORI HUARACHI, CONCEPTO: DEVOLUCION DE PASAJES, CUENTA DE DEPOSITO: CUENTA UNICA DEL TESORO</t>
  </si>
  <si>
    <t>00251012001 DEPOSITO DE EFECTIVO, DEPOSITANTE: INSTITUTO NACIONAL DE SALUD OCUPACIONAL, CONCEPTO: DEVOLUCION DE PASAJES, CUENTA DE DEPOSITO: CUENTA UNICA DEL TESORO</t>
  </si>
  <si>
    <t>00099021001 DEPOSITO DE EFECTIVO, DEPOSITANTE: MANUEL VACAFLORES SERNICH, CONCEPTO: PAGO POR TASA DE AEROPUERTO, CUENTA DE DEPOSITO: CUENTA UNICA DEL TESORO</t>
  </si>
  <si>
    <t>TRANSFERENCIA DEL EXTERIOR SEGUN SWIFT NO.6424 - 6423 DE FECHA 20/04/2023 ORDENANTE: ECONOMET SPA, FECHA VALOR 20/04/2023 REF:500 TM CLORURO POTASIO TIPO 1 LIB. 00597012001 RECURSOS PROPIOS VENTAS YLB</t>
  </si>
  <si>
    <t>||COMISION TRANSFERENCIA FDOS.AL EXTERIOR 0,10% S/USD256.200.-,REEMB.GSTS.COMUNICACION BS220.-Y EMISION COMP.CONTABLE BS50.-REF.:PAGO 2 LC I-2022-20 P/C MINISTERIO DE HIDROCARBUROS Y ENERGIAS-EECGNV A/F FABER INDUSTRIE SPA,EN COMPL.A COMP.1058467,20/04/2023. LIB.00078034201 MHE -EEC-GNV FONDO DE CONVERSION DE VEHICULOS REF.:COMISIONES PAGO 2 LC I-2022-20</t>
  </si>
  <si>
    <t>COBRO COSTOS DE PAPELERIA SEGUN TRANSFERENCIA DEL EXTERIOR POR ORDEN DE ECONOMET SPA, FECHA VALOR 20/04/2023 REF:500 TM CLORURO POTASIO TIPO 1 LIB. 00597012001 RECURSOS PROPIOS VENTAS YLB</t>
  </si>
  <si>
    <t>COBRO COSTOS DE PAPELERIA SEGUN TRANSFERENCIA DEL EXTERIOR POR ORDEN DE CONSULADO GENERAL DE BOLIVIA EN MILAN -ITALIA REF:GESTORÍA CONSULAR MARZO 2023 LIB. 00010011102 MIN.RELACIONES EXTERIORES - GESTORIA CONSULAR LEY Nº 3108</t>
  </si>
  <si>
    <t>||REGISTRO POR DEVOLUCION DE BS29.841,48 DE COMISIONES BANCARIAS EN DEMASIA POR AMPLIACION DE VALIDEZ DE LA CARTA DE CREDITO I-2018-17 ABEN. LIB.00099021001 TGN-RECURSOS ORDINARIOS (3987) REF:DEV. COMISIONES EN DEMASIA ABEN.</t>
  </si>
  <si>
    <t>||DEV .DE FONDOS SEGUN SWIFT NO 6361 DE LA FECHA RECIBIDO DEL BANQUERO POR ESTADO DE LA CUENTA DEL BENEFICIARIO REF:SOL.045020-17987 DEL 18/04/2023 A SOL. BOLIVIANA DE AVIACION PAGO DE INVOICE I1022004980 PO8890 COMPRA DE HOIST APU GENERATOR A F/AIRCRAFT TRADING INC. LIBRETA 00578019201 BOLIVIANA DE AVIACION-CREDITO BDP-FINPRO</t>
  </si>
  <si>
    <t>00099021001 DEP.DE CHEQ.AJENOS,RET.DE CAM.,CONCEPTO: AUTORIDAD DE IMPUGNACION TRIBUTARIA,DEP.: CAJA PETROLERA DE SALUD , PROCEDENCIA: BANCO UNION S.A., CHEQUE: 20381, FECHA DE EMISION:19/04/2023</t>
  </si>
  <si>
    <t>00099021001 DEP.DE CHEQ.AJENOS,RET.DE CAM.,CONCEPTO: AUTORIDAD DE IMPUGNACION TRIBUTARIA,DEP.: CAJA PETROLERA DE SALUD , PROCEDENCIA: BANCO UNION S.A., CHEQUE: 20287, FECHA DE EMISION:19/04/2023</t>
  </si>
  <si>
    <t>00591012001 DEP.DE CHEQ.AJENOS,RET.DE CAM.,CONCEPTO: DEPÓSITOS POR REPOSICION DE CREDITO FISCAL DE LA FACT N°96 SG HR MT/2023-01294 Y DOC ADJ,DEP.: EMP. ESTATAL DE TRANSPORTE POR CABLE MI TELEFERICO</t>
  </si>
  <si>
    <t>00591012001 DEP.DE CHEQ.AJENOS,RET.DE CAM.,CONCEPTO: DEPÓSITOS VENTA DE ACEITE LINEA ROJA, AZUL,MORADA GESTION 2023 SG HR MT/2023-00200 Y DOC ADJ,DEP.: EMP. ESTATAL DE TRANSPORTE POR CABLE MI TELEFERICO</t>
  </si>
  <si>
    <t>00591012001 DEP.DE CHEQ.AJENOS,RET.DE CAM.,CONCEPTO: DEPÓSITOS POR ERROR DE COBRO DE SERVICIO BASICO OCT-NOV GESTION 2022 SG HR MT/2022-08980 Y DOC ADJ,DEP.: EMP. ESTATAL DE TRANSPORTE POR CABLE MI TELEFERICO</t>
  </si>
  <si>
    <t>00591012001 DEP.DE CHEQ.AJENOS,RET.DE CAM.,CONCEPTO: COMPENSACION DE GARANTIA A FAVOR DE CUOTAS PENDIENTE DE PAGO SG HR EX/2023-00118 Y DOC ADJ,DEP.: EMP. ESTATAL DE TRANSPORTE POR CABLE MI TELEFERICO</t>
  </si>
  <si>
    <t>00591012001 DEP.DE CHEQ.AJENOS,RET.DE CAM.,CONCEPTO: COMPENSACION DE GARANTIA DE CUOTAS PENDIENTE DE PAGO SG HR EX/2023-00118 Y DOC ADJ,DEP.: EMP. ESTATAL DE TRANSPORTE POR CABLE MI TELEFERICO</t>
  </si>
  <si>
    <t>00015011108 DEP.DE CHEQ.AJENOS,RET.DE CAM.,CONCEPTO: DEPÓSITO A LA CUT,DEP.: MINISTERIO DE GOBIERNO , PROCEDENCIA: BANCO UNION S.A., CHEQUE: 52246, FECHA DE EMISION:17/04/2023</t>
  </si>
  <si>
    <t>00591012001 DEP.DE CHEQ.AJENOS,RET.DE CAM.,CONCEPTO: DEPÓSITOS NO IDENTIFICADOS POR ALQUILERES Y PUBLICIDAD GESTION 2022 SG HR MT/2022-04345 Y DOC ADJ,DEP.: EMP. ESTATAL DE TRANSPORTE POR CABLE MI TELEFERICO</t>
  </si>
  <si>
    <t>00591012001 DEP.DE CHEQ.AJENOS,RET.DE CAM.,CONCEPTO: DEPÓSITOS NO IDENTIFICADOS POR ALQUILERES Y PUBLICIDAD GESTION 2019 SG HR MT/2022-08477 Y DOC ADJ,DEP.: EMP. ESTATAL DE TRANSPORTE POR CABLE MI TELEFERICO</t>
  </si>
  <si>
    <t>00591012001 DEP.DE CHEQ.AJENOS,RET.DE CAM.,CONCEPTO: DEPÓSITOS NO IDENTIFICADOS POR ALQUILERES Y PUBLICIDAD GESTION 2022 SG HR MT/2022-05578 Y DOC ADJ,DEP.: EMP. ESTATAL DE TRANSPORTE POR CABLE MI TELEFERICO</t>
  </si>
  <si>
    <t>00086038003 DEP.DE CHEQ.AJENOS,RET.DE CAM.,CONCEPTO: POR CONCEPTO INGRESO PRIMER DESEMBOLSO DEL CONVENIO DE FUNDESNAP,DEP.: FUNDESNAP-SERNAP , PROCEDENCIA: BANCO BISA S.A., CHEQUE: 2833, FECHA DE EMISION:18/04/2023</t>
  </si>
  <si>
    <t>00086038003 DEP.DE CHEQ.AJENOS,RET.DE CAM.,CONCEPTO: POR CONCEPTO DE INGRESO PRIMER DESEMBOLSO DEL CONVENIO DE FUNDESNAP,DEP.: FUNDESNAP-SERNAP , PROCEDENCIA: BANCO BISA S.A., CHEQUE: 2832, FECHA DE EMISION:18/04/2023</t>
  </si>
  <si>
    <t>00086038003 DEP.DE CHEQ.AJENOS,RET.DE CAM.,CONCEPTO: POR CONCEPTO DE INGRESO PRIMER DESEMBOLSO DEL CONVENIO DE FUNDESNAP,DEP.: FUNDESNAP-SERNAP , PROCEDENCIA: BANCO BISA S.A., CHEQUE: 2834, FECHA DE EMISION:18/04/2023</t>
  </si>
  <si>
    <t>00086038003 DEP.DE CHEQ.AJENOS,RET.DE CAM.,CONCEPTO: POR CONCEPTO INGRESO PRIMER DESEMBOLSO DEL CONVENIO DE FUNDESNAP,DEP.: FUNDESNAP-SERNAP , PROCEDENCIA: BANCO BISA S.A., CHEQUE: 2836, FECHA DE EMISION:18/04/2023</t>
  </si>
  <si>
    <t>00086038003 DEP.DE CHEQ.AJENOS,RET.DE CAM.,CONCEPTO: POR CONCEPTO INGRESO PRIMER DESEMBOLSO DEL CONVENIO DE FUNDESNAP,DEP.: FUNDESNAP-SERNAP , PROCEDENCIA: BANCO BISA S.A., CHEQUE: 2835, FECHA DE EMISION:18/04/2023</t>
  </si>
  <si>
    <t>00086038003 DEP.DE CHEQ.AJENOS,RET.DE CAM.,CONCEPTO: POR CONCEPTO INGRESO POR PRIMER DESEMBOLSO DEL CONVENIO DE FUNDESNAP,DEP.: FUNDESNAP-SERNAP , PROCEDENCIA: BANCO BISA S.A., CHEQUE: 2831, FECHA DE EMISION:18/04/2023</t>
  </si>
  <si>
    <t>00086038003 DEP.DE CHEQ.AJENOS,RET.DE CAM.,CONCEPTO: POR CONCEPTO INGRESO PRIMER DESEMBOLSO DEL CONVENIO DE FUNDESNAP,DEP.: FUNDESNAP-SERNAP , PROCEDENCIA: BANCO BISA S.A., CHEQUE: 2837, FECHA DE EMISION:18/04/2023</t>
  </si>
  <si>
    <t>00086038003 DEP.DE CHEQ.AJENOS,RET.DE CAM.,CONCEPTO: POR CONCEPTO INGRESO PRIMER DESEMBOLSO DEL CONVENIO DE FUNDESNAP,DEP.: FUNDESNAP-SERNAP , PROCEDENCIA: BANCO BISA S.A., CHEQUE: 2838, FECHA DE EMISION:18/04/2023</t>
  </si>
  <si>
    <t>00086031101 DEP.DE CHEQ.AJENOS,RET.DE CAM.,CONCEPTO: INGRESO GENERADO POR SISCO DE MESES ENERO ,FEBRERO Y MARZO,DEP.: PARQUE NACIONAL NOEL KEMPFF MERCADO -SERNAP , PROCEDENCIA: BANCO UNION S.A., CHEQUE: 1525, FECHA DE EMISION:28/03/2023</t>
  </si>
  <si>
    <t>00099021001 DEP.DE CHEQ.AJENOS,RET.DE CAM.,CONCEPTO: DEVOLUCION PLANILLA DE INCAPACIDADES CAJA DE SALUD CORDES,DEP.: SEDES-COCHABAMBA , PROCEDENCIA: BANCO UNION S.A., CHEQUE: 25138, FECHA DE EMISION:05/04/2023</t>
  </si>
  <si>
    <t>00099021001 DEP.DE CHEQ.AJENOS,RET.DE CAM.,CONCEPTO: DEVOLUCION PLANILLA DE INCAPACIDADES CAJA DE SALUD CORDES,DEP.: SEDES-COCHABAMBA , PROCEDENCIA: BANCO UNION S.A., CHEQUE: 25137, FECHA DE EMISION:05/04/2023</t>
  </si>
  <si>
    <t>00086031101 DEP.DE CHEQ.AJENOS,RET.DE CAM.,CONCEPTO: INGRESO POR REGULARIZACION DE SISCO DE MES DE ENERO SEGUN RA,DEP.: PARQUE NACIONAL DE AMBORO - SERNAP , PROCEDENCIA: BANCO UNION S.A., CHEQUE: 1401, FECHA DE EMISION:03/04/2023</t>
  </si>
  <si>
    <t>00099021001 DEP.DE CHEQ.AJENOS,RET.DE CAM.,CONCEPTO: DEVOLUCION PLANILLA DE INCAPACIDADES CAJA DE SALUD CORDES,DEP.: SEDES-COCHABAMBA , PROCEDENCIA: BANCO UNION S.A., CHEQUE: 25136, FECHA DE EMISION:05/04/2023</t>
  </si>
  <si>
    <t>00086031110 DEP.DE CHEQ.AJENOS,RET.DE CAM.,CONCEPTO: INGRESO POR REGULARIZACION DE SISCO DE MES DE FEBRERO SEGUN RA,DEP.: PARQUE NACIONAL DE AMBORO -SERNAP , PROCEDENCIA: BANCO UNION S.A., CHEQUE: 1402, FECHA DE EMISION:03/04/2023</t>
  </si>
  <si>
    <t>00099021001 DEP.DE CHEQ.AJENOS,RET.DE CAM.,CONCEPTO: DEVOLUCION DE PLANILLA DE INCAPACIDADES CAJA DE SALUD CORDES,DEP.: SEDES - COCHABAMBA , PROCEDENCIA: BANCO UNION S.A., CHEQUE: 25135, FECHA DE EMISION:05/04/2023</t>
  </si>
  <si>
    <t>00099021001 DEP.DE CHEQ.AJENOS,RET.DE CAM.,CONCEPTO: DEVOLUCION PLANILLA DE INCAPACIDADES SEGURO SOCIAL UNIVERSITARIO,DEP.: SEDES - COCHABAMBA , PROCEDENCIA: BANCO UNION S.A., CHEQUE: 21791, FECHA DE EMISION:28/03/2023</t>
  </si>
  <si>
    <t>00099021001 DEP.DE CHEQ.AJENOS,RET.DE CAM.,CONCEPTO: PAGO TASA CONTRA PRESTACION A.T.T. GESTION 2022,DEP.: EMPRESA FERROVIARIA ANDINA SA , PROCEDENCIA: BANCO UNION S.A., CHEQUE: 14229, FECHA DE EMISION:19/04/2023</t>
  </si>
  <si>
    <t>00099021001 DEP.DE CHEQ.AJENOS,RET.DE CAM.,CONCEPTO: DEVOLUCION PLANILLA DE INCAPACIDADES SEGURO SOCIAL UNIVERSITARIO,DEP.: SEDES - COCHABAMBA , PROCEDENCIA: BANCO UNION S.A., CHEQUE: 21178, FECHA DE EMISION:28/03/2023</t>
  </si>
  <si>
    <t>00099021001 DEP.DE CHEQ.AJENOS,RET.DE CAM.,CONCEPTO: DEVOLUCION PLANILLA DE INCAPACIDADES SEGURO SOCIAL UNIVERSITARIO,DEP.: SEDES - COCHABAMBA , PROCEDENCIA: BANCO UNION S.A., CHEQUE: 21262, FECHA DE EMISION:28/03/2023</t>
  </si>
  <si>
    <t>00099021001 DEP.DE CHEQ.AJENOS,RET.DE CAM.,CONCEPTO: PAGO TASA CONTRAPRESTACION A.T.T. GESTION 2022,DEP.: EMPRESA FERROVIARIA ANDINA SA , PROCEDENCIA: BANCO UNION S.A., CHEQUE: 14230, FECHA DE EMISION:19/04/2023</t>
  </si>
  <si>
    <t>00099021001 DEP.DE CHEQ.AJENOS,RET.DE CAM.,CONCEPTO: PAGO TASA CONTRAPRESTACION A.T.T. GESTION 2022,DEP.: EMPRESA FERROVIARIA ANDINA SA , PROCEDENCIA: BANCO UNION S.A., CHEQUE: 14231, FECHA DE EMISION:19/04/2023</t>
  </si>
  <si>
    <t>00597019202 DEP.DE CHEQ.AJENOS,RET.DE CAM.,CONCEPTO: YACIMINETO SDELITIOS BOLIVIANOS,DEP.: CAJA PETROLERA DE SALUD , PROCEDENCIA: BANCO UNION S.A., CHEQUE: 20294, FECHA DE EMISION:19/04/2023</t>
  </si>
  <si>
    <t>00597019202 DEP.DE CHEQ.AJENOS,RET.DE CAM.,CONCEPTO: YACIMIENTOS DE LITIOS BOLIVIANOS,DEP.: CAJA PETROLERA DE SALUD , PROCEDENCIA: BANCO UNION S.A., CHEQUE: 20255, FECHA DE EMISION:19/04/2023</t>
  </si>
  <si>
    <t>00597019202 DEP.DE CHEQ.AJENOS,RET.DE CAM.,CONCEPTO: YACIMIENTOS DE LITIOS BOLIVIANOS,DEP.: CAJA PETROLERA DE SALUD , PROCEDENCIA: BANCO UNION S.A., CHEQUE: 20380, FECHA DE EMISION:19/04/2023</t>
  </si>
  <si>
    <t>00099021001 DEP.DE CHEQ.AJENOS,RET.DE CAM.,CONCEPTO: AGENCIA DE GOBIERNO ELECTRONICO Y TECNOLOGIAS,DEP.: CAJA PETROLERA DE SALUD , PROCEDENCIA: BANCO UNION S.A., CHEQUE: 20290, FECHA DE EMISION:19/04/2023</t>
  </si>
  <si>
    <t>00099021001 DEP.DE CHEQ.AJENOS,RET.DE CAM.,CONCEPTO: AGENCIA DE GOBIERNO ELECTRONICO Y TECNOLOGIAS,DEP.: CAJA PETROLERA DE SALUD , PROCEDENCIA: BANCO UNION S.A., CHEQUE: 20383, FECHA DE EMISION:19/04/2023</t>
  </si>
  <si>
    <t>00099021001 DEP.DE CHEQ.AJENOS,RET.DE CAM.,CONCEPTO: AUTORIDAD DE FISCALIZACION Y CONTROL DE AGUA POTABLE Y SANEAMIENTO BASICO,DEP.: CAJA PETROLERA DE SALUD , PROCEDENCIA: BANCO UNION S.A., CHEQUE: 20382, FECHA DE EMISION:19/04/2023</t>
  </si>
  <si>
    <t>00099021001 DEP.DE CHEQ.AJENOS,RET.DE CAM.,CONCEPTO: AUTORIDAD DE FISCALIZACION Y CONTROL DE AGUA POTABLE Y SANEAMIENTO BASICO,DEP.: CAJA PETROLERA DE SALUD , PROCEDENCIA: BANCO UNION S.A., CHEQUE: 20258, FECHA DE EMISION:19/04/2023</t>
  </si>
  <si>
    <t>00099021001 DEP.DE CHEQ.AJENOS,RET.DE CAM.,CONCEPTO: AUTORIDAD DE FISCALIZACION Y CONTROL DE AGUA POTABLE Y SANEAMIENTO BASICO,DEP.: CAJA PETROLERA DE SALUD , PROCEDENCIA: BANCO UNION S.A., CHEQUE: 20288, FECHA DE EMISION:19/04/2023</t>
  </si>
  <si>
    <t>00155012001 DEP.DE CHEQ.AJENOS,RET.DE CAM.,CONCEPTO: DIRECCION DEL NOTARIADO PLURINACIONAL,DEP.: CAJA PETROLERA DE SALUD , PROCEDENCIA: BANCO UNION S.A., CHEQUE: 20286, FECHA DE EMISION:19/04/2023</t>
  </si>
  <si>
    <t>00155012001 DEP.DE CHEQ.AJENOS,RET.DE CAM.,CONCEPTO: DIRECCION DEL NOTARIADO PLURINACIONAL,DEP.: CAJA PETROLERA DE SALUD , PROCEDENCIA: BANCO UNION S.A., CHEQUE: 20377, FECHA DE EMISION:19/04/2023</t>
  </si>
  <si>
    <t>00099021001 DEP.DE CHEQ.AJENOS,RET.DE CAM.,CONCEPTO: AGENCIA DEL DESARROLLO DEL CINE AUDIVIASUAL BOLIVIANO ADECINE,DEP.: CAJA PETROLERA DE SALUD , PROCEDENCIA: BANCO UNION S.A., CHEQUE: 20260, FECHA DE EMISION:19/04/2023</t>
  </si>
  <si>
    <t>00099021001 DEP.DE CHEQ.AJENOS,RET.DE CAM.,CONCEPTO: MINISTERIO DE RELACIONS EXTERIORES,DEP.: CAJA PETROLERA DE SALUD , PROCEDENCIA: BANCO UNION S.A., CHEQUE: 20387, FECHA DE EMISION:19/04/2023</t>
  </si>
  <si>
    <t>00099021001 DEP.DE CHEQ.AJENOS,RET.DE CAM.,CONCEPTO: TRIBUNAL CONSTITUCIONAL PLURINACIONAL SUCRE,DEP.: CAJA PETROLERA DE SALUD , PROCEDENCIA: BANCO UNION S.A., CHEQUE: 24137, FECHA DE EMISION:29/03/2023</t>
  </si>
  <si>
    <t>00385014201 DEP.DE CHEQ.AJENOS,RET.DE CAM.,CONCEPTO: AUTORIDAD DE SUPERVICION DE LA SEGURIDAD SOCIAL A CORTO PLAZO -ASUSS,DEP.: CAJA PETROLERA DE SALUD , PROCEDENCIA: BANCO UNION S.A., CHEQUE: 20284, FECHA DE EMISION:19/04/2023</t>
  </si>
  <si>
    <t>00385014201 DEP.DE CHEQ.AJENOS,RET.DE CAM.,CONCEPTO: AUTORIDAD DE SUPERVICION DE LA SEGURIDAD SOCIAL A CORTO PLAZO -ASUSS,DEP.: CAJA PETROLERA DE SALUD , PROCEDENCIA: BANCO UNION S.A., CHEQUE: 20254, FECHA DE EMISION:19/04/2023</t>
  </si>
  <si>
    <t>00099021001 DEP.DE CHEQ.AJENOS,RET.DE CAM.,CONCEPTO: TRIBUNAL CONSTITUCIONAL PLURINACIONAL SUCRE,DEP.: CAJA PETROLERA DE SALUD , PROCEDENCIA: BANCO UNION S.A., CHEQUE: 24125, FECHA DE EMISION:28/03/2023</t>
  </si>
  <si>
    <t>00099021001 DEP.DE CHEQ.AJENOS,RET.DE CAM.,CONCEPTO: TRIBUNAL CONSTITUCIONAL PLURINACIONAL SUCRE,DEP.: CAJA PETROLERA DE SALUD , PROCEDENCIA: BANCO UNION S.A., CHEQUE: 24144, FECHA DE EMISION:29/03/2023</t>
  </si>
  <si>
    <t>00099021001 DEP.DE CHEQ.AJENOS,RET.DE CAM.,CONCEPTO: TRIBUNAL CONSTITUCIONAL PLURINACIONAL SUCRE,DEP.: CAJA PETROLERA DE SALUD , PROCEDENCIA: BANCO UNION S.A., CHEQUE: 24160, FECHA DE EMISION:29/03/2023</t>
  </si>
  <si>
    <t>00099021001 DEP.DE CHEQ.AJENOS,RET.DE CAM.,CONCEPTO: TRIBUNAL CONSTITUCIONAL PLURINACIONAL SUCRE,DEP.: CAJA PETROLERA DE SALUD , PROCEDENCIA: BANCO UNION S.A., CHEQUE: 24167, FECHA DE EMISION:29/03/2023</t>
  </si>
  <si>
    <t>00099021001 DEP.DE CHEQ.AJENOS,RET.DE CAM.,CONCEPTO: TRIBUNAL CONSTITUCIONAL PLURINACIONAL SUCRE,DEP.: CAJA PETROLERA DE SALUD , PROCEDENCIA: BANCO UNION S.A., CHEQUE: 24172, FECHA DE EMISION:29/03/2023</t>
  </si>
  <si>
    <t>00099021001 DEP.DE CHEQ.AJENOS,RET.DE CAM.,CONCEPTO: TRIBUNAL CONSTITUCIONAL PLURINACIONAL SUCRE,DEP.: CAJA PETROLERA DE SALUD , PROCEDENCIA: BANCO UNION S.A., CHEQUE: 24178, FECHA DE EMISION:29/03/2023</t>
  </si>
  <si>
    <t>00373024101 DEP.DE CHEQ.AJENOS,RET.DE CAM.,CONCEPTO: FONDO DE DESARROLLO INDIGENA,DEP.: CAJA PETROLERA DE SALUD , PROCEDENCIA: BANCO UNION S.A., CHEQUE: 20378, FECHA DE EMISION:19/04/2023</t>
  </si>
  <si>
    <t>00373024101 DEP.DE CHEQ.AJENOS,RET.DE CAM.,CONCEPTO: FONDO DE DESARROLLO INDIGENA,DEP.: CAJA PETROLERA DE SALUD , PROCEDENCIA: BANCO UNION S.A., CHEQUE: 20251, FECHA DE EMISION:19/04/2023</t>
  </si>
  <si>
    <t>00373024101 DEP.DE CHEQ.AJENOS,RET.DE CAM.,CONCEPTO: FONDO DE DESARROLLO INDIGENA,DEP.: CAJA PETROLERA DE SALUD , PROCEDENCIA: BANCO UNION S.A., CHEQUE: 20285, FECHA DE EMISION:19/04/2023</t>
  </si>
  <si>
    <t>00099021001 DEP.DE CHEQ.AJENOS,RET.DE CAM.,CONCEPTO: HONORABLE CAMARA DE SENADORES,DEP.: CAJA PETROLERA DE SALUD , PROCEDENCIA: BANCO UNION S.A., CHEQUE: 20259, FECHA DE EMISION:19/04/2023</t>
  </si>
  <si>
    <t>00099021001 DEP.DE CHEQ.AJENOS,RET.DE CAM.,CONCEPTO: HONORABLE CAMARA DE SENADORES,DEP.: CAJA PETROLERA DE SALUD , PROCEDENCIA: BANCO UNION S.A., CHEQUE: 20291, FECHA DE EMISION:19/04/2023</t>
  </si>
  <si>
    <t>00099021001 DEP.DE CHEQ.AJENOS,RET.DE CAM.,CONCEPTO: HONORABLE CAMARA DE SENADORES,DEP.: CAJA PETROLERA DE SALUD , PROCEDENCIA: BANCO UNION S.A., CHEQUE: 20384, FECHA DE EMISION:19/04/2023</t>
  </si>
  <si>
    <t>00099021001 DEP.DE CHEQ.AJENOS,RET.DE CAM.,CONCEPTO: HONORABLE CAMARA DE DIPUTADOS,DEP.: CAJA PETROLERA DE SALUD , PROCEDENCIA: BANCO UNION S.A., CHEQUE: 20250, FECHA DE EMISION:19/04/2023</t>
  </si>
  <si>
    <t>00099021001 DEP.DE CHEQ.AJENOS,RET.DE CAM.,CONCEPTO: HONORABLE CAMARA DE DIPUTADOS ,DEP.: CAJA PETROLERA DE SALUD , PROCEDENCIA: BANCO UNION S.A., CHEQUE: 20293, FECHA DE EMISION:19/04/2023</t>
  </si>
  <si>
    <t>00099021001 DEP.DE CHEQ.AJENOS,RET.DE CAM.,CONCEPTO: HONORABLE CAMARA DE DIPUTADOS ,DEP.: CAJA PETROLERA DE SALUD , PROCEDENCIA: BANCO UNION S.A., CHEQUE: 20379, FECHA DE EMISION:19/04/2023</t>
  </si>
  <si>
    <t>||TRANSFERENCIA DE FONDOS SEGÚN MENSAJE SWIFT N°6359 DE LA FECHA Y NOTA CITE: DGAC-10774/2022 (HRE-TGL-5031) DE FECHA 31/3/2022 DE LA DIRECCIÓN GENERAL DE AERONÁUTICA CIVIL. (SECTOR PÚBLICO-SOBREVUELOS). DÉBITO DE LA LIBRETA 0117012001 DGAC, REPOSICIÓN DE ÚTILES DE ESCRITORIO.</t>
  </si>
  <si>
    <t>||TRANSFERENCIAS DEL EXTERIOR SEGUN MENSAJE SWIFT N° 6353 DE LA FECHA Y NOTA CITE: DGAC-10774/2022 DE FECHA 31/03/2022. (HRE-TGL-5031) REMITIDA POR DIRECCIÓN GENERAL DE AERONAUTICA CIVIL. (SECTOR PÚBLICO - SOBREVUELOS). DEBITO DE LA LIBRETA 0117012001 DGAC, REPOSICIÓN DE ÚTILES DE ESCRITORIO</t>
  </si>
  <si>
    <t>||TRANSFERENCIAS DEL EXTERIOR SEGUN MENSAJE SWIFT N° 6427 DE LA FECHA Y NOTA CITE: DGAC-10774/2022 DE FECHA 31/03/2022. (HRE-TGL-5031) REMITIDA POR DIRECCIÓN GENERAL DE AERONAUTICA CIVIL. (SECTOR PÚBLICO - SOBREVUELOS). DEBITO DE LA LIBRETA 0117012001 DGAC, REPOSICIÓN DE ÚTILES DE ESCRITORIO</t>
  </si>
  <si>
    <t>00670012002 DEPOSITO DE EFECTIVO, DEPOSITANTE: ROBERTO MORALES -OEP-TSE, CONCEPTO: DEVOLUCION DE VIATICOS -MUNICIPIO DE LAJA, CUENTA DE DEPOSITO: CUENTA UNICA DEL TESORO</t>
  </si>
  <si>
    <t>00670012002 DEPOSITO DE EFECTIVO, DEPOSITANTE: BENJAMIN NACHO -OEP-TSE, CONCEPTO: DEVOLUCION DE VIATICOS -MUNICIPIO DE LAJA, CUENTA DE DEPOSITO: CUENTA UNICA DEL TESORO</t>
  </si>
  <si>
    <t>00099021001 DEPOSITO DE EFECTIVO, DEPOSITANTE: AURORA BENITA ESPINAR MORALES, CONCEPTO: DEVOLUCION POR DOBLE PERCEPCION, CUENTA DE DEPOSITO: CUENTA UNICA DEL TESORO</t>
  </si>
  <si>
    <t>00513012003 DEPOSITO DE EFECTIVO, DEPOSITANTE: FERMIN SIÑANI MEDRANO, CONCEPTO: REVERSION SALDOS NO EJECUTADOS, CUENTA DE DEPOSITO: CUENTA UNICA DEL TESORO</t>
  </si>
  <si>
    <t>00086031101 DEPOSITO DE EFECTIVO, DEPOSITANTE: SERNAP, CONCEPTO: DEVOLUCION DE SALDO DE FONDO DE AVANCE, CUENTA DE DEPOSITO: CUENTA UNICA DEL TESORO</t>
  </si>
  <si>
    <t>00046171101 DEPOSITO DE EFECTIVO, DEPOSITANTE: CORMESA LTDA, CONCEPTO: SANCION POR INCUMPLIMIENTO DE LA NORMA SEGUN RESOLUCION ADMINISTRTIVA S/022 DE FECHA30/01/23, CUENTA DE DEPOSITO: CUENTA UNICA DEL TESORO</t>
  </si>
  <si>
    <t>00190012003 DEPOSITO DE EFECTIVO, DEPOSITANTE: CAMARA NACIONAL DE DESPACHANTES DE ADUANAS, CONCEPTO: DEVOLUCION POR GASTOS DE ENERGIA ELECTRICA, CUENTA DE DEPOSITO: CUENTA UNICA DEL TESORO</t>
  </si>
  <si>
    <t>00099021001 DEPOSITO DE EFECTIVO, DEPOSITANTE: JUANI YOLANDA PANOZO ZEBALLOS, CONCEPTO: REVERSION, CUENTA DE DEPOSITO: CUENTA UNICA DEL TESORO</t>
  </si>
  <si>
    <t>||LIBRETA CUT N°00132049201, DESEMBOLSO DE PRESTAMO EN EL MARCO DEL FIDEICOMISO FINPRO N°24 CON LA EMPRESA SEDEM-PROYECTO "IMPLEMENTACION DE LA PLANTA DE BIOINSUMOS EN SANTA CRUZ" SEGUN NOTA: BDP/GO/JNPC/2195/2023.</t>
  </si>
  <si>
    <t>00041031107 DEPOSITO DE EFECTIVO, DEPOSITANTE: EDGAR HUGO MAMANI MENDOZA-IBMETRO, CONCEPTO: DEVOLUCION GASTOS DE TRANSPORTE, CUENTA DE DEPOSITO: CUENTA UNICA DEL TESORO</t>
  </si>
  <si>
    <t>00099021001 DEPOSITO DE EFECTIVO, DEPOSITANTE: CAMARA DE SENADORES, CONCEPTO: DEVOLUCION POR PAGO EN DEMASIA DE REFRIGERIO MES DE JULIO DE LA GESTION 2022, CUENTA DE DEPOSITO: CUENTA UNICA DEL TESORO</t>
  </si>
  <si>
    <t>00190012003 DEPOSITO DE EFECTIVO, DEPOSITANTE: VIRGILIO QUIROZ MATTA, CONCEPTO: DEVOLUCION DE VIATICOS POR VIAJE AL MUNICIPIO PALCA, CUENTA DE DEPOSITO: CUENTA UNICA DEL TESORO</t>
  </si>
  <si>
    <t>00190012003 DEPOSITO DE EFECTIVO, DEPOSITANTE: VIRGILIO QUIROZ MATTA, CONCEPTO: DEVOLUCION DE VIATICOS POR VIAJE AL MUNICIPIO YANACACHI, CUENTA DE DEPOSITO: CUENTA UNICA DEL TESORO</t>
  </si>
  <si>
    <t>00190012004 DEPOSITO DE EFECTIVO, DEPOSITANTE: EDWIN ARIEL ALVAREZ CORMINALES, CONCEPTO: DEVOLUCION DE VIATICOS POR VIAJE AL MUNICIPIO APOLO, CUENTA DE DEPOSITO: CUENTA UNICA DEL TESORO</t>
  </si>
  <si>
    <t>00099021001 DEPOSITO DE EFECTIVO, DEPOSITANTE: CARMELA PACOSILLO ESPINOZA, CONCEPTO: DEVOLUCION POR DOBLE PERCEPCION, CUENTA DE DEPOSITO: CUENTA UNICA DEL TESORO</t>
  </si>
  <si>
    <t>00099021001 DEPOSITO DE EFECTIVO, DEPOSITANTE: YOVANA MARIOL ARANDIA CORTEZ, CONCEPTO: DEVOLUCION POR PAGO EN DEMASIA DE REFRIGERIO MES DE JULIO DE LA GESTION 2022, CUENTA DE DEPOSITO: CUENTA UNICA DEL TESORO</t>
  </si>
  <si>
    <t>00016011101 DEPOSITO DE EFECTIVO, DEPOSITANTE: MINISTERIO DE EDUCACION, CONCEPTO: VENTA DE MATERIAL BIBLIOGRAFICO Y/O MULTIMEDIA DE LA LIBRERIA MINISTERIO DE EDUCACION, CUENTA DE DEPOSITO: CUENTA UNICA DEL TESORO</t>
  </si>
  <si>
    <t>00016011101 DEPOSITO DE EFECTIVO, DEPOSITANTE: EDGAR PARI CHAMBI, CONCEPTO: DEVOLUCION DE BOLETO AEREO INTERNACIONAL, CUENTA DE DEPOSITO: CUENTA UNICA DEL TESORO</t>
  </si>
  <si>
    <t>00099021001 DEPOSITO DE EFECTIVO, DEPOSITANTE: CAMARA DE SENADORES, CONCEPTO: DEVOLUCION DE PAGO EN EXCESO DE REFRIGERIO DE LA GESTION 2022, CUENTA DE DEPOSITO: CUENTA UNICA DEL TESORO</t>
  </si>
  <si>
    <t>00253014307 DEPOSITO DE EFECTIVO, DEPOSITANTE: JOSE LUIS BOYAN TELLEZ, CONCEPTO: DEVOLUCION DE PAGO EN EXCESO, CUENTA DE DEPOSITO: CUENTA UNICA DEL TESORO</t>
  </si>
  <si>
    <t>00223012001 DEPOSITO DE EFECTIVO, DEPOSITANTE: DAVID FERNANDO SERRATE ANTELO, CONCEPTO: DEVOLUCION DE VIATICOS DE CBBA DE FECHA 11/04/23, CUENTA DE DEPOSITO: CUENTA UNICA DEL TESORO</t>
  </si>
  <si>
    <t>COBRO COSTOS DE PAPELERIA POR REGULARIZACION DE TRANSFERENCIA DEL EXTERIOR POR ORDEN DE CONSULADO DE BOLIVIA EN BRASIL SAN PABLO CORUMBA REF.: RECAUDACIÓN GESTORÍA CONSULAR POR EL MES DE MARZO 2023 LIB. 00010011102 MIN.RELACIONES EXTERIORES - GESTORIA CONSULAR LEY Nº 3108</t>
  </si>
  <si>
    <t>COBRO COSTOS DE PAPELERIA POR REGULARIZACION DE TRANSFERENCIA DEL EXTERIOR POR ORDEN DE CONSULADO DE BOLIVIA EN MURCIA REF.: RECAUDACION GESTORÍA CONSULAR POR EL MES DE MARZO 2023 LIB. 00010011102 MIN.RELACIONES EXTERIORES - GESTORIA CONSULAR LEY Nº 3108</t>
  </si>
  <si>
    <t>COBRO COSTOS DE PAPELERIA POR REGULARIZACION DE TRANSFERENCIA DEL EXTERIOR POR ORDEN DE CONSULADO DE BOLIVIA EN MIAMI ESTADOS UNIDOS REF.: RECAUDACION GESTORÍA CONSULAR POR EL MES DE MARZO 2023 LIB. 00010011102 MIN.RELACIONES EXTERIORES - GESTORIA CONSULAR LEY Nº 3108</t>
  </si>
  <si>
    <t>COBRO COSTOS DE PAPELERIA SEGUN TRANSFERENCIA DEL EXTERIOR POR ORDEN DE COPA ENERGIA DISTRIBUIDORA DE GAS SA (SAO APULO) REF.: INV 757, 756, 755, 750, 749, 748 FECHA VALOR 20/04/2023 LIB. 00513062001 YPFB-OPERACIONES PLANTA DE SEPARACION DE LIQUIDOS RIO GRANDE</t>
  </si>
  <si>
    <t>00046171101 DEP.DE CHEQ.AJENOS,RET.DE CAM.,CONCEPTO: SANCION:VENTA DE MEDICAMENTOS A ESTABLECIMIENTOS NO AUTORIZADOS,DEP.: LABORATORIOS ALFA S.A. , PROCEDENCIA: BANCO UNION S.A., CHEQUE: 3949, FECHA DE EMISION:19/04/2023</t>
  </si>
  <si>
    <t>00099021001 DEP.DE CHEQ.AJENOS,RET.DE CAM.,CONCEPTO: DEVOLUCION DE PASAJES AEREOS MEDIANTE C-31 N°26.5,DEP.: CAMARA DE SENADORES , PROCEDENCIA: BANCO UNION S.A., CHEQUE: 351, FECHA DE EMISION:19/04/2023</t>
  </si>
  <si>
    <t>00099021001 DEP.DE CHEQ.AJENOS,RET.DE CAM.,CONCEPTO: DEVOLUCION DE COTIZACION EXCESO EMPLEADOR,DEP.: FUTURO DE BOLIVIA SA AFP , PROCEDENCIA: BANCO DE CREDITO DE BOLIVIA S.A., CHEQUE: 69453, FECHA DE EMISION:20/04/2023</t>
  </si>
  <si>
    <t>00099021001 DEP.DE CHEQ.AJENOS,RET.DE CAM.,CONCEPTO: ANAHI CAMARGO HERRERA,DEP.: BANCO UNION SA , PROCEDENCIA: BANCO UNION S.A., CHEQUE: 191476, FECHA DE EMISION:21/04/2023</t>
  </si>
  <si>
    <t>COBRO COSTOS DE PAPELERIA POR REGULARIZACION DE TRANSFERENCIA DEL EXTERIOR POR ORDEN DE COPA ENERGIA DISTRIBUIDORA SA (SAO PAULO) REF.: INV 491, 492, 493, 498 FECHA VALOR 18/01/2023 LIB. 00513062001 YPFB-OPERACIONES PLANTA DE SEPARACION DE LIQUIDOS RIO GRANDE</t>
  </si>
  <si>
    <t>COBRO COSTOS DE PAPELERIA POR REGULARIZACION DE TRANSFERENCIA DEL EXTERIOR POR ORDEN DE COPA ENERGÍA DISTRIBUIDORA DE GAS S.A., FECHA VALOR 23/03/2023 REF:INV-661, 662, 663, 664, 665, 666 LIB. 00513062001 YPFB-OPERACIONES PLANTA DE SEPARACION DE LIQUIDOS RIO GRANDE</t>
  </si>
  <si>
    <t>COBRO COSTOS DE PAPELERIA POR REGULARIZACION DE TRANSFERENCIA DEL EXTERIOR POR ORDEN DE OILY LUBRIFICANTES E QUÍMICOS LTDA, FECHA VALOR 29/03/2023 REF:INV N. 001/2023 LIB. 00513062001 YPFB-OPERACIONES PLANTA DE SEPARACION DE LIQUIDOS RIO GRANDE</t>
  </si>
  <si>
    <t>COBRO COSTOS DE PAPELERIA POR REGULARIZACION DE TRANSFERENCIA DEL EXTERIOR POR ORDEN DE LLAMA GAS S.A., FECHA VALOR 28/03/2023 LIB. 00513062001 YPFB-OPERACIONES PLANTA DE SEPARACION DE LIQUIDOS RIO GRANDE</t>
  </si>
  <si>
    <t>COBRO COSTOS DE PAPELERIA POR REGULARIZACION DE TRANSFERENCIA DEL EXTERIOR POR ORDEN DE SOLGAS SA, FECHA VALOR 29/03/2023 LIB. 00513062001 YPFB-OPERACIONES PLANTA DE SEPARACION DE LIQUIDOS RIO GRANDE</t>
  </si>
  <si>
    <t>COBRO COSTOS DE PAPELERIA POR REGULARIZACION DE TRANSFERENCIA DEL EXTERIOR POR ORDEN DE COPA ENERGÍA DISTRIBUIDORA DE GAS SA, FECHA VALOR 28/03/2023 REF:INV 670, 673,,674,676,677,678,679 LIB. 00513062001 YPFB-OPERACIONES PLANTA DE SEPARACION DE LIQUIDOS RIO GRANDE</t>
  </si>
  <si>
    <t>COBRO COSTOS DE PAPELERIA POR REGULARIZACION DE TRANSFERENCIA DEL EXTERIOR POR ORDEN DE FIDEICOMISO HERCO CK M, FECHA VALOR 29/03/2023 REF:EMB 2-4 CIST-HERCO COMB 2023 LIB. 00513062001 YPFB-OPERACIONES PLANTA DE SEPARACION DE LIQUIDOS RIO GRANDE</t>
  </si>
  <si>
    <t>COBRO COSTOS DE PAPELERIA POR REGULARIZACION DE TRANSFERENCIA DEL EXTERIOR POR ORDEN DE COPA ENERGIA DISTRIBUIDORA DE GAS SA (SAO PAULO) REF.: INV 531, 532, 533, 535, 537, 538 FECHA VALOR 31/01/2023 LIB. 00513062001 YPFB-OPERACIONES PLANTA DE SEPARACION DE LIQUIDOS RIO GRANDE</t>
  </si>
  <si>
    <t>COBRO COSTOS DE PAPELERIA POR REGULARIZACION DE TRANSFERENCIA DEL EXTERIOR POR ORDEN DE COPA ENERGIA DISTRIBUIDORA DE GAS SA (SAO PAULO) REF.: INV 539, 543, 542, 541, 540 FECHA VALOR 01/02/2023 LIB. 00513062001 YPFB-OPERACIONES PLANTA DE SEPARACION DE LIQUIDOS RIO GRANDE</t>
  </si>
  <si>
    <t>COBRO COSTOS DE PAPELERIA POR REGULARIZACION DE TRANSFERENCIA DEL EXTERIOR POR ORDEN DE COPA ENERGIA DISTRIBUIDORA DE GAS SA (SAO PAULO) REF.: INV. 525, 526, 527, 528, 529, 530 FACHA VALOR 30/01/2023 LIB. 00513062001 YPFB-OPERACIONES PLANTA DE SEPARACION DE LIQUIDOS RIO GRANDE</t>
  </si>
  <si>
    <t>COBRO COSTOS DE PAPELERIA POR REGULARIZACION DE TRANSFERENCIA DEL EXTERIOR POR ORDEN DE FIATFUEL TRADING LTDA, FECHA VALOR 28/03/2023 REF:INV 225/2023 EXPORTACIÓN GLP Y OTROS LIB. 00513062001 YPFB-OPERACIONES PLANTA DE SEPARACION DE LIQUIDOS RIO GRANDE</t>
  </si>
  <si>
    <t>COBRO COSTOS DE PAPELERIA POR REGULARIZACION DE TRANSFERENCIA DEL EXTERIOR POR ORDEN DE FIDEICOMISO HERCO CK M, FECHA VALOR 23/03/2023 REF:EMB 1 YPFB 2023 5 CIST HERCO CO LIB. 00513062001 YPFB-OPERACIONES PLANTA DE SEPARACION DE LIQUIDOS RIO GRANDE</t>
  </si>
  <si>
    <t>COBRO COSTOS DE PAPELERIA POR REGULARIZACION DE TRANSFERENCIA DEL EXTERIOR POR ORDEN DE COPA ENERGÍA DISTRIBUIDORA DE GAS S.A. FECHA VALOR 21/03/2023 REF:INV.650, 651, 652, 653, 654, 656, LIB. 00513062001 YPFB-OPERACIONES PLANTA DE SEPARACION DE LIQUIDOS RIO GRANDE</t>
  </si>
  <si>
    <t>COBRO COSTOS DE PAPELERIA POR REGULARIZACION DE TRANSFERENCIA DEL EXTERIOR POR ORDEN DE LLAMA GAS S.A., FECHA VALOR 21/03/2023 LIB. 00513062001 YPFB-OPERACIONES PLANTA DE SEPARACION DE LIQUIDOS RIO GRANDE</t>
  </si>
  <si>
    <t>COBRO COSTOS DE PAPELERIA POR REGULARIZACION DE TRANSFERENCIA DEL EXTERIOR POR ORDEN DE GAS TOTAL S.A. (SAN ANTONIO PARAGUAY) REF.: 12/446468 PAGO PROFORMA NRO 45 2023 FECHA VALOR 19/01/2023 LIB. 00513062001 YPFB-OPERACIONES PLANTA DE SEPARACION DE LIQUIDOS RIO GRANDE</t>
  </si>
  <si>
    <t>COBRO COSTOS DE PAPELERIA POR REGULARIZACION DE TRANSFERENCIA DEL EXTERIOR POR ORDEN DE LIMA GAS S.A. (LIMA PERU) REF.: Z668444001 FECHA VALOR 23/01/2023 LIB. 00513062001 YPFB-OPERACIONES PLANTA DE SEPARACION DE LIQUIDOS RIO GRANDE</t>
  </si>
  <si>
    <t>COBRO COSTOS DE PAPELERIA POR REGULARIZACION DE TRANSFERENCIA DEL EXTERIOR POR ORDEN DE ENERGIA ARGENTINA SA REF.: INV EXA-GJA-137/22 INV CGS-GJA-087/22 FECHA VALOR 26/01/2023 LIB. 00513012007 YPFB - RECURSOS NACIONALIZACIÓN</t>
  </si>
  <si>
    <t>COBRO COSTOS DE PAPELERIA POR REGULARIZACION DE TRANSFERENCIA DEL EXTERIOR POR ORDEN DE COPA ENERGÍA DISTRIBUIDORA DE GAS S.A., FECHA VALOR 30/03/2023 REF:INV-680, 681, 682, 683,686,687 LIB. 00513062001 YPFB-OPERACIONES PLANTA DE SEPARACION DE LIQUIDOS RIO GRANDE</t>
  </si>
  <si>
    <t>00099021001 DEPOSITO DE EFECTIVO, DEPOSITANTE: ROLANDO SERGIO COLQUE SOLDADO, CONCEPTO: POR REMUNERACION MAXIMA - FEBRERO 2023, CUENTA DE DEPOSITO: CUENTA UNICA DEL TESORO</t>
  </si>
  <si>
    <t>COBRO COSTOS DE PAPELERIA POR REGULARIZACION DE TRANSFERENCIA DEL EXTERIOR POR ORDEN DE ENERGIA ARGENTINA SA REF.: INV EXA-GCA-137/22 INV CGS-GJA-087/22 GAS NATURAL FECHA VALOR 24/01/2023 LIB. 00513012007 YPFB - RECURSOS NACIONALIZACIÓN</t>
  </si>
  <si>
    <t>COBRO COSTOS DE PAPELERIA POR REGULARIZACION DE TRANSFERENCIA DEL EXTERIOR POR ORDEN DE MONTE ALEGRE S.A., FECHA VALOR 15/03/2023 REF:PAGO PRE FACTURA NRO 1712023 LIB. 00513062001 YPFB-OPERACIONES PLANTA DE SEPARACION DE LIQUIDOS RIO GRANDE</t>
  </si>
  <si>
    <t>COBRO COSTOS DE PAPELERIA POR REGULARIZACION DE TRANSFERENCIA DEL EXTERIOR POR ORDEN DE COPA ENERGIA DISTRIBUIDORA DE GAS SA (SAO PAULO) REF.: INV 503, 507, 508, 509, 510 FECHA VALOR 20/01/2023 LIB. 00513062001 YPFB-OPERACIONES PLANTA DE SEPARACION DE LIQUIDOS RIO GRANDE</t>
  </si>
  <si>
    <t>COBRO COSTOS DE PAPELERIA POR REGULARIZACION DE TRANSFERENCIA DEL EXTERIOR POR ORDEN DE COPA ENERGIA DISTRIBUIDORA DE GAS SA (SAPO PAULO) REF.: INV 515, 516, 513, 512, 511 FECHA VALOR 24/01/2023 LIB. 00513062001 YPFB-OPERACIONES PLANTA DE SEPARACION DE LIQUIDOS RIO GRANDE</t>
  </si>
  <si>
    <t>COBRO COSTOS DE PAPELERIA POR REGULARIZACION DE TRANSFERENCIA DEL EXTERIOR POR ORDEN DE COPA ENERGÍA DISTRIBUIDORA DE GAS SA, FECHA VALOR 16/03/2023, REF:INV.641, 642, 643, 645, 647, 648. LIB. 00513062001 YPFB-OPERACIONES PLANTA DE SEPARACION DE LIQUIDOS RIO GRANDE</t>
  </si>
  <si>
    <t>COBRO COSTOS DE PAPELERIA POR REGULARIZACION DE TRANSFERENCIA DEL EXTERIOR POR ORDEN DE PETROLEO BRASILEIRO SA PETROBRAS, FECHA VALOR 13/03/2023 LIB. 00513012007 YPFB - RECURSOS NACIONALIZACIÓN</t>
  </si>
  <si>
    <t>COBRO COSTOS DE PAPELERIA POR REGULARIZACION DE TRANSFERENCIA DEL EXTERIOR POR ORDEN DE COPA ENERGÍA DISTRIBUIDORA DE GAS S.A., FECHA VALOR 14/03/2023 REF:INV 634,635,636,637,638,639 LIB. 00513062001 YPFB-OPERACIONES PLANTA DE SEPARACION DE LIQUIDOS RIO GRANDE</t>
  </si>
  <si>
    <t>COBRO COSTOS DE PAPELERIA POR REGULARIZACION DE TRANSFERENCIA DEL EXTERIOR POR ORDEN DE PETROLEOS BRAS S.A. PETROBRAS, FECHA VALOR 13/03/2023 REF:INV EXB GAS 284/22 LIB. 00513012007 YPFB - RECURSOS NACIONALIZACIÓN</t>
  </si>
  <si>
    <t>COBRO COSTOS DE PAPELERIA POR REGULARIZACION DE TRANSFERENCIA DEL EXTERIOR POR ORDEN DE PETROLEO BRAS SA PETROBRAS, FECHA VALOR 13/03/2023 REF:INV EXB GAS 284/22 LIB. 00513012007 YPFB - RECURSOS NACIONALIZACIÓN</t>
  </si>
  <si>
    <t>COBRO COSTOS DE PAPELERIA POR REGULARIZACION DE TRANSFERENCIA DEL EXTERIOR POR ORDEN DE PETROLEO BRAS SA PETROBRAS, FECHA VALOR 13/03/2023 REF:INV EXB-GAS-284/22 LIB. 00513012007 YPFB - RECURSOS NACIONALIZACIÓN</t>
  </si>
  <si>
    <t>COBRO COSTOS DE PAPELERIA POR REGULARIZACION DE TRANSFERENCIA DEL EXTERIOR POR ORDEN DE CIA MATOGROSSENSE DE GAS MT (CUIABA) REF.: INVOICE EXB MT 12 22 FECHA VALOR 2/02/2023 LIB. 00513012007 YPFB - RECURSOS NACIONALIZACIÓN</t>
  </si>
  <si>
    <t>COBRO COSTOS DE PAPELERIA POR REGULARIZACION DE TRANSFERENCIA DEL EXTERIOR POR ORDEN DE GAS TOTAL S.A. (SAN ANTONIO PARAGUAY) REF.: PAGO PROFORMA NRO 86 2023 FECHA VALOR 2/02/2023 LIB. 00513062001 YPFB-OPERACIONES PLANTA DE SEPARACION DE LIQUIDOS RIO GRANDE</t>
  </si>
  <si>
    <t>COBRO COSTOS DE PAPELERIA POR REGULARIZACION DE TRANSFERENCIA DEL EXTERIOR POR ORDEN DE COPA ENERGIA DISTRIBUIDORA DE GAS SA (SAO APULO) REF.: INV 521, 520, 519 FECHA VALOR 27/01/2023 LIB. 00513062001 YPFB-OPERACIONES PLANTA DE SEPARACION DE LIQUIDOS RIO GRANDE</t>
  </si>
  <si>
    <t>COBRO COSTOS DE PAPELERIA POR REGULARIZACION DE TRANSFERENCIA DEL EXTERIOR POR ORDEN DE ENERGIA ARGENTINA SA REF.: EXA-GJA-137/22 INV CGA-087/22 GAS NATURAL FECHA VALOR 27/01/2023 LIB. 00513012007 YPFB - RECURSOS NACIONALIZACIÓN</t>
  </si>
  <si>
    <t>COBRO COSTOS DE PAPELERIA POR REGULARIZACION DE TRANSFERENCIA DEL EXTERIOR POR ORDEN DE CONPANHIA MATOGROSSENSE DE GAS , FECHA VALOR 08/03/2023 REF:INV EXBMT1323 LIB. 00513012007 YPFB - RECURSOS NACIONALIZACIÓN</t>
  </si>
  <si>
    <t>COBRO COSTOS DE PAPELERIA POR REGULARIZACION DE TRANSFERENCIA DEL EXTERIOR POR ORDEN DE COPA ENERGÍA DISTRIBUIDORA DE GAS S.A., FECHA VALOR 09/03/2023 REF:INV 627, 628, 629, 630, 631, 633 LIB. 00513062001 YPFB-OPERACIONES PLANTA DE SEPARACION DE LIQUIDOS RIO GRANDE</t>
  </si>
  <si>
    <t>COBRO COSTOS DE PAPELERIA POR REGULARIZACION DE TRANSFERENCIA DEL EXTERIOR POR ORDEN DE ENERGÍA ARGENTINA S.A., FECHA VALOR 10/03/2023 REF:INV EXA GJA-138/22 INV CGS-GJA-088/22 LIB. 00513012007 YPFB - RECURSOS NACIONALIZACIÓN</t>
  </si>
  <si>
    <t>COBRO COSTOS DE PAPELERIA POR REGULARIZACION DE TRANSFERENCIA DEL EXTERIOR POR ORDEN DE COMPANHIA MATOGROSSENSE DE GAS, FECHA VALOR 08/03/2023 REF:FACTURA EXB MTT 13 23 LIB. 00513012007 YPFB - RECURSOS NACIONALIZACIÓN</t>
  </si>
  <si>
    <t>COBRO COSTOS DE PAPELERIA POR REGULARIZACION DE TRANSFERENCIA DEL EXTERIOR POR ORDEN DE COPA ENERGIA MATOGROSSENSE DE GAS SA (SAO PAULO) REF.: INV 551, 552, 554, 553 FECHA VALOR 7/02/2023 LIB. 00513062001 YPFB-OPERACIONES PLANTA DE SEPARACION DE LIQUIDOS RIO GRANDE</t>
  </si>
  <si>
    <t>COBRO COSTOS DE PAPELERIA POR REGULARIZACION DE TRANSFERENCIA DEL EXTERIOR POR ORDEN DE COPA ENERGIA MATOGROSSENSE DE GAS SA (SAO PAULO) REF.: INV 545, 546, 547 FECHA VALOR 3/02/2023 LIB. 00513062001 YPFB-OPERACIONES PLANTA DE SEPARACION DE LIQUIDOS RIO GRANDE</t>
  </si>
  <si>
    <t>COBRO COSTOS DE PAPELERIA POR REGULARIZACION DE TRANSFERENCIA DEL EXTERIOR POR ORDEN DE COMPHANIA MATOGROSSENSE DE GAS (CUIABA) REF.: INV EXBMTC1222 FECHA VALOR 2/02/2023 LIB. 00513012007 YPFB - RECURSOS NACIONALIZACIÓN</t>
  </si>
  <si>
    <t>COBRO COSTOS DE PAPELERIA POR REGULARIZACION DE TRANSFERENCIA DEL EXTERIOR POR ORDEN DE COMPHANIA MATOGROSSENSE DE GAS (CUIABA) REF.: INV EXBMT1222 FECHA VALOR 2/02/2023 LIB. 00513012007 YPFB - RECURSOS NACIONALIZACIÓN</t>
  </si>
  <si>
    <t>COBRO COSTOS DE PAPELERIA POR REGULARIZACION DE TRANSFERENCIA DEL EXTERIOR POR ORDEN DE PETROLEO BRASILEIRO SA PETROBRAS REF.: S0630392D10601 VALOR 8/02/2023 LIB. 00513012007 YPFB - RECURSOS NACIONALIZACIÓN</t>
  </si>
  <si>
    <t>COBRO COSTOS DE PAPELERIA POR REGULARIZACION DE TRANSFERENCIA DEL EXTERIOR POR ORDEN DE PETROLEO BRASILEIRO SA PETROBRAS REF.: EXB-GAS-283/22 FECHA VALOR 8/02/2023 LIB. 00513012007 YPFB - RECURSOS NACIONALIZACIÓN</t>
  </si>
  <si>
    <t>COBRO COSTOS DE PAPELERIA POR REGULARIZACION DE TRANSFERENCIA DEL EXTERIOR POR ORDEN DE PETROLEO BRASILEIRO S A PETROBRAS REF.: S0630392CE4101 FECHA VALOR 8/02/2023 LIB. 00513012007 YPFB - RECURSOS NACIONALIZACIÓN</t>
  </si>
  <si>
    <t>COBRO COSTOS DE PAPELERIA POR REGULARIZACION DE TRANSFERENCIA DEL EXTERIOR POR ORDEN DE COPA ENERGÍA DISTRIBUIDORA DE GAS S.A., FECHA VALOR 07/03/2023 REF:INV 618, 619, 620, 624, 625, 626 LIB. 00513062001 YPFB-OPERACIONES PLANTA DE SEPARACION DE LIQUIDOS RIO GRANDE</t>
  </si>
  <si>
    <t>COBRO COSTOS DE PAPELERIA POR REGULARIZACION DE TRANSFERENCIA DEL EXTERIOR POR ORDEN DE ENERGÍA ARGENTINA SA, FECHA VALOR 07/03/2023 REF:INV EXA-GJA-138/22 INV CGS-GJA-088/22 LIB. 00513012007 YPFB - RECURSOS NACIONALIZACIÓN</t>
  </si>
  <si>
    <t>COBRO COSTOS DE PAPELERIA POR REGULARIZACION DE TRANSFERENCIA DEL EXTERIOR POR ORDEN DE SUPERGASBRAS ENERGÍA LTDA, FECHA VALOR 08/03/2023 LIB. 00513062001 YPFB-OPERACIONES PLANTA DE SEPARACION DE LIQUIDOS RIO GRANDE</t>
  </si>
  <si>
    <t>COBRO COSTOS DE PAPELERIA POR REGULARIZACION DE TRANSFERENCIA DEL EXTERIOR POR ORDEN DE COMPANHIA MATOGROSSENSE DE GAS , FECHA VALOR 08/03/2023 REF.INV EXB TOPMT 0123 LIB. 00513012007 YPFB - RECURSOS NACIONALIZACIÓN</t>
  </si>
  <si>
    <t>COBRO COSTOS DE PAPELERIA POR REGULARIZACION DE TRANSFERENCIA DEL EXTERIOR POR ORDEN DE COMPANHIA MATOGROSSENSE DE GAS , FECHA VALOR 08/03/2023 REF:INV EXB MT 13 23 LIB. 00513012007 YPFB - RECURSOS NACIONALIZACIÓN</t>
  </si>
  <si>
    <t>COBRO COSTOS DE PAPELERIA POR REGULARIZACION DE TRANSFERENCIA DEL EXTERIOR POR ORDEN DE MINGA GAS S.A., FECHA VALOR 03/03/2023 REF:NO DE ORDEN YPFB OV UEHL-03-2023 LIB. 00513062001 YPFB-OPERACIONES PLANTA DE SEPARACION DE LIQUIDOS RIO GRANDE</t>
  </si>
  <si>
    <t>COBRO COSTOS DE PAPELERIA POR REGULARIZACION DE TRANSFERENCIA DEL EXTERIOR POR ORDEN DE COPA ENERGÍA DISTRIBUIDORA DE GAS S.A. FECHA VALOR 02/03/2023 REF:INV 614,615, 616,617 LIB. 00513062001 YPFB-OPERACIONES PLANTA DE SEPARACION DE LIQUIDOS RIO GRANDE</t>
  </si>
  <si>
    <t>COBRO COSTOS DE PAPELERIA POR REGULARIZACION DE TRANSFERENCIA DEL EXTERIOR POR ORDEN DE ENERGIA ARGENTINA SA REF.: INV EXA-GJA-137/22 INV CGS-GJA-087/22 GAS NATURAL FECHA VALOR 9/02/20223 LIB. 00513012007 YPFB - RECURSOS NACIONALIZACIÓN</t>
  </si>
  <si>
    <t>COBRO COSTOS DE PAPELERIA POR REGULARIZACION DE TRANSFERENCIA DEL EXTERIOR POR ORDEN DE OILY LUBRIFICANTES E QUÍMICOS LTDA, FECHA VALOR 02/03/2023 REF:INV N 001/2023 LIB. 00513062001 YPFB-OPERACIONES PLANTA DE SEPARACION DE LIQUIDOS RIO GRANDE</t>
  </si>
  <si>
    <t>COBRO COSTOS DE PAPELERIA POR REGULARIZACION DE TRANSFERENCIA DEL EXTERIOR POR ORDEN DE ENERGIA ARGENTINA SA REF.: INV EXA-GJA-138/22 INV CGS-GJA-088/22 GAS NATURAL FECHA VALOR 13/02/20223 LIB. 00513012007 YPFB - RECURSOS NACIONALIZACIÓN</t>
  </si>
  <si>
    <t>COBRO COSTOS DE PAPELERIA POR REGULARIZACION DE TRANSFERENCIA DEL EXTERIOR POR ORDEN DE ENERGIA ARGENTINA SA REF.: INV EXA-GJA-137/22 CGS-GJA-087/22 GAS NATURAL FECHA VALOR 9/02/20223 LIB. 00513012007 YPFB - RECURSOS NACIONALIZACIÓN</t>
  </si>
  <si>
    <t>COBRO COSTOS DE PAPELERIA POR REGULARIZACION DE TRANSFERENCIA DEL EXTERIOR POR ORDEN DE COPA ENERGIA DISTRIBUIDORA DE GAS SA (SAO PAULO) REF.: INV 555, 561, 560, 559, 558, 557 FECHA VALOR 9/02/2023 LIB. 00513062001 YPFB-OPERACIONES PLANTA DE SEPARACION DE LIQUIDOS RIO GRANDE</t>
  </si>
  <si>
    <t>COBRO COSTOS DE PAPELERIA POR REGULARIZACION DE TRANSFERENCIA DEL EXTERIOR POR ORDEN DE COPA ENERGIA DISTRIBUIDORA DE GAS SA (SAO APULO) REF.: INV 571, 568, 565 FECHA VALOR 10/02/2023 LIB. 00513062001 YPFB-OPERACIONES PLANTA DE SEPARACION DE LIQUIDOS RIO GRANDE</t>
  </si>
  <si>
    <t>COBRO COSTOS DE PAPELERIA POR REGULARIZACION DE TRANSFERENCIA DEL EXTERIOR POR ORDEN DE COPA ENERGIA DISTRIBUIDORA DE GAS SA (SAO APOLO) REF.: INV 577, 576, 574, 573, 572 FECHA VALOR 14/02/2023 LIB. 00513062001 YPFB-OPERACIONES PLANTA DE SEPARACION DE LIQUIDOS RIO GRANDE</t>
  </si>
  <si>
    <t>||TRANSFERENCIA DE FONDOS SEGÚN MENSAJE SWIFT N°6503 DE LA FECHA Y NOTA CITE: DGAC-10774/2022 (HRE-TGL-5031) DE FECHA 31/3/2022 DE LA DIRECCIÓN GENERAL DE AERONÁUTICA CIVIL. (SECTOR PÚBLICO-SOBREVUELOS). DÉBITO DE LA LIBRETA 0117012001 DGAC, REPOSICIÓN DE ÚTILES DE ESCRITORIO.</t>
  </si>
  <si>
    <t>COBRO COSTOS DE PAPELERIA POR REGULARIZACION DE TRANSFERENCIA DEL EXTERIOR POR ORDEN DE VITOL ENERGIA AMERICAS SA (SWITZERLAND) REF.: ATS OF 23/02/15 FECHA VALOR 15/02/2023 LIB. 00513012007 YPFB - RECURSOS NACIONALIZACIÓN</t>
  </si>
  <si>
    <t>COBRO COSTOS DE PAPELERIA POR REGULARIZACION DE TRANSFERENCIA DEL EXTERIOR POR ORDEN DE COPA ENERGÍA DISTRIBUIDORA DE GAS SA, FECHA VALOR 01/03/2023 REF:613, 612, 609, 610, 611 LIB. 00513062001 YPFB-OPERACIONES PLANTA DE SEPARACION DE LIQUIDOS RIO GRANDE</t>
  </si>
  <si>
    <t>COBRO COSTOS DE PAPELERIA POR REGULARIZACION DE TRANSFERENCIA DEL EXTERIOR POR ORDEN DE OILY LUBRIFICANTES E QUÍMICOS LTDA, FECHA VALOR 02/03/2023 REF:INV 002/2023 LIB. 00513012007 YPFB - RECURSOS NACIONALIZACIÓN</t>
  </si>
  <si>
    <t>COBRO COSTOS DE PAPELERIA POR REGULARIZACION DE TRANSFERENCIA DEL EXTERIOR POR ORDEN DE ENERGÍA ARGENTINA S.A., FECHA VALOR 01/03/2023 REF:INV EXA GJA 138/22 INV CGS-GJA-088/22 GAS NATURAL LIB. 00513012007 YPFB - RECURSOS NACIONALIZACIÓN</t>
  </si>
  <si>
    <t>COBRO COSTOS DE PAPELERIA POR REGULARIZACION DE TRANSFERENCIA DEL EXTERIOR POR ORDEN DE COPA ENERGÍA DISTRIBUIDORA DE GAS SA, FECHA VALOR 28/02/2023 REF:605, 606, 607, 608 LIB. 00513062001 YPFB-OPERACIONES PLANTA DE SEPARACION DE LIQUIDOS RIO GRANDE</t>
  </si>
  <si>
    <t>COBRO COSTOS DE PAPELERIA POR REGULARIZACION DE TRANSFERENCIA DEL EXTERIOR POR ORDEN DE ENERGÍA ARGENTINA S.A., FECHA VALOR 27/02/2023 REF:INV EXA GJA 138/22, INV CGS-GJA-088/22 GAS NATURAL LIB. 00513012007 YPFB - RECURSOS NACIONALIZACIÓN</t>
  </si>
  <si>
    <t>COBRO COSTOS DE PAPELERIA POR REGULARIZACION DE TRANSFERENCIA DEL EXTERIOR POR ORDEN DE ENERGÍA ARGENTINA S.A., FECHA VALOR 24/02/2023 REF:INV EXA GJA 138/22, INV CGS-GJA-088/22 GAS NATURAL LIB. 00513012007 YPFB - RECURSOS NACIONALIZACIÓN</t>
  </si>
  <si>
    <t>COBRO COSTOS DE PAPELERIA POR REGULARIZACION DE TRANSFERENCIA DEL EXTERIOR POR ORDEN DE COPA ENERGÍA DISTRIBUIDORA DE GAS SA, FECHA VALOR 24/02/2023 REF:INV 592 LIB. 00513062001 YPFB-OPERACIONES PLANTA DE SEPARACION DE LIQUIDOS RIO GRANDE</t>
  </si>
  <si>
    <t>COBRO COSTOS DE PAPELERIA POR REGULARIZACION DE TRANSFERENCIA DEL EXTERIOR POR ORDEN DE COPA ENERGIA DISTRIBUIDORA DE GAS SA (SAO PAULO) REF.: INV 591, 593, 594 AND OTHERS FECHA VALOR 22/02/2023 LIB. 00513062001 YPFB-OPERACIONES PLANTA DE SEPARACION DE LIQUIDOS RIO GRANDE</t>
  </si>
  <si>
    <t>COBRO COSTOS DE PAPELERIA POR REGULARIZACION DE TRANSFERENCIA DEL EXTERIOR POR ORDEN DE GAS TOTAL S A (SAN ANTONIO PARAGUAY) REF.: PAGO FACTURA PROFORMA 124 2023 FECHA VALOR 16/02/2023 LIB. 00513062001 YPFB-OPERACIONES PLANTA DE SEPARACION DE LIQUIDOS RIO GRANDE</t>
  </si>
  <si>
    <t>COBRO COSTOS DE PAPELERIA POR REGULARIZACION DE TRANSFERENCIA DEL EXTERIOR POR ORDEN DE ENERGIA ARGENTINA SA REF.: RTGSMT230322255N FECHA VALOR 1/02/20223 LIB. 00513012007 YPFB - RECURSOS NACIONALIZACIÓN</t>
  </si>
  <si>
    <t>COBRO COSTOS DE PAPELERIA POR REGULARIZACION DE TRANSFERENCIA DEL EXTERIOR POR ORDEN DE COMPANHIA MATOGROSSENSE DE GAS , FECHA VALOR 18/04/2023 REF:INV EXB MT 14/23 LIB. 00513012007 YPFB - RECURSOS NACIONALIZACIÓN</t>
  </si>
  <si>
    <t>COBRO COSTOS DE PAPELERIA POR REGULARIZACION DE TRANSFERENCIA DEL EXTERIOR POR ORDEN DE COMPANHIA MATOGROSSENSE DE GAS , FECHA VALOR 18/04/2023 REF:INV EXBMT1423 LIB. 00513012007 YPFB - RECURSOS NACIONALIZACIÓN</t>
  </si>
  <si>
    <t>COBRO COSTOS DE PAPELERIA POR REGULARIZACION DE TRANSFERENCIA DEL EXTERIOR POR ORDEN DE LLAMA GAS S.A., FECHA VALOR 18/04/2023 LIB. 00513062001 YPFB-OPERACIONES PLANTA DE SEPARACION DE LIQUIDOS RIO GRANDE</t>
  </si>
  <si>
    <t>COBRO COSTOS DE PAPELERIA POR REGULARIZACION DE TRANSFERENCIA DEL EXTERIOR POR ORDEN DE SOLGAS SA, FECHA VALOR 18/04/2023 LIB. 00513062001 YPFB-OPERACIONES PLANTA DE SEPARACION DE LIQUIDOS RIO GRANDE</t>
  </si>
  <si>
    <t>COBRO COSTOS DE PAPELERIA POR REGULARIZACION DE TRANSFERENCIA DEL EXTERIOR POR ORDEN DE GAS CORONA S A E C A (ASUNCION PARAGUAY) REF.: S063032317FD01 FECHA VALOR 01/02/2023 LIB. 00513062001 YPFB-OPERACIONES PLANTA DE SEPARACION DE LIQUIDOS RIO GRANDE</t>
  </si>
  <si>
    <t>COBRO COSTOS DE PAPELERIA POR REGULARIZACION DE TRANSFERENCIA DEL EXTERIOR POR ORDEN DE COMPANHIA MATOGROSSENSE DE GAS , FECHA VALOR 18/04/2023 REF:INV EXP-TOPMT 02/23 LIB. 00513012007 YPFB - RECURSOS NACIONALIZACIÓN</t>
  </si>
  <si>
    <t>COBRO COSTOS DE PAPELERIA POR REGULARIZACION DE TRANSFERENCIA DEL EXTERIOR POR ORDEN DE COPA ENERGÍA DISTRIBUIDORA DE GAS SA, FECHA VALOR 19/04/2023 REF:INV 739, 742, 743, 744, 745, 747 LIB. 00513062001 YPFB-OPERACIONES PLANTA DE SEPARACION DE LIQUIDOS RIO GRANDE</t>
  </si>
  <si>
    <t>COBRO COSTOS DE PAPELERIA POR REGULARIZACION DE TRANSFERENCIA DEL EXTERIOR POR ORDEN DE COPA ENERGÍA DISTRIBUIDORA DE GAS SA, FECHA VALOR 18/04/2023 REF:INV 730, 731, 732, 733, 734, 741. LIB. 00513062001 YPFB-OPERACIONES PLANTA DE SEPARACION DE LIQUIDOS RIO GRANDE</t>
  </si>
  <si>
    <t>COBRO COSTOS DE PAPELERIA POR REGULARIZACION DE TRANSFERENCIA DEL EXTERIOR POR ORDEN DE ENERGÍA ARGENTINA S.A., FECHA VALOR 18/04/2023 REF:INV EXA GJA 139/22 Y ND 089/22 GAS NATURAL LIB. 00513012007 YPFB - RECURSOS NACIONALIZACIÓN</t>
  </si>
  <si>
    <t>COBRO COSTOS DE PAPELERIA POR REGULARIZACION DE TRANSFERENCIA DEL EXTERIOR POR ORDEN DE LLAMA GAS S.A., FECHA VALOR 14/04/2023 LIB. 00513062001 YPFB-OPERACIONES PLANTA DE SEPARACION DE LIQUIDOS RIO GRANDE</t>
  </si>
  <si>
    <t>COBRO COSTOS DE PAPELERIA POR REGULARIZACION DE TRANSFERENCIA DEL EXTERIOR POR ORDEN DE COPA ENERGÍA DISTRIBUIDORA DE GAS SA, FECHA VALOR 13/04/2023 REF:INV 715, 714, 713, 712, 711, 709, 704 LIB. 00513062001 YPFB-OPERACIONES PLANTA DE SEPARACION DE LIQUIDOS RIO GRANDE</t>
  </si>
  <si>
    <t>COBRO COSTOS DE PAPELERIA POR REGULARIZACION DE TRANSFERENCIA DEL EXTERIOR POR ORDEN DE CORPORACION PETROLERA S.A. (ASUNCION PARAGUAY) REF.: DEPOSITO CUENTA - 0568209 FECHA VALOR 31/01/2023 LIB. 00513062001 YPFB-OPERACIONES PLANTA DE SEPARACION DE LIQUIDOS RIO GRANDE</t>
  </si>
  <si>
    <t>COBRO COSTOS DE PAPELERIA POR REGULARIZACION DE TRANSFERENCIA DEL EXTERIOR POR ORDEN DE CORPORACION PARAGUAYA DISTRIBUIDORA DE DERIVADOS DE PETROLEO S.A. (ASUNCION PARAGUAY) REF.: PAGO A PROVEEDORES FECHA VALOR 01/02/2023 LIB. 00513062001 YPFB-OPERACIONES PLANTA DE SEPARACION DE LIQUIDOS RIO GRANDE</t>
  </si>
  <si>
    <t>COBRO COSTOS DE PAPELERIA POR REGULARIZACION DE TRANSFERENCIA DEL EXTERIOR POR ORDEN DE PARAGUAY ENERGY GAS S.R.L. (PY/ASUNCION) REF.: OPE 0/628417 FECHA VALOR 26/01/2023 LIB. 00513062001 YPFB-OPERACIONES PLANTA DE SEPARACION DE LIQUIDOS RIO GRANDE</t>
  </si>
  <si>
    <t>COBRO COSTOS DE PAPELERIA POR REGULARIZACION DE TRANSFERENCIA DEL EXTERIOR POR ORDEN DE FIDEICOMISO HERCO CK M, FECHA VALOR 13/04/2023 LIB. 00513062001 YPFB-OPERACIONES PLANTA DE SEPARACION DE LIQUIDOS RIO GRANDE</t>
  </si>
  <si>
    <t>COBRO COSTOS DE PAPELERIA POR REGULARIZACION DE TRANSFERENCIA DEL EXTERIOR POR ORDEN DE PETROLEO BRASILEIRO SA PETROBRAS, FECHA VALOR 11/04/2023 REF:INV EXBGAS 28523 LIB. 00513012007 YPFB - RECURSOS NACIONALIZACIÓN</t>
  </si>
  <si>
    <t>COBRO COSTOS DE PAPELERIA POR REGULARIZACION DE TRANSFERENCIA DEL EXTERIOR POR ORDEN DE COPA ENERGÍA DISTRIBUIDORA DE GAS SA, FECHA VALOR 11/04/2023 REF:INV 704, 709, 711, 712, 713, 714 LIB. 00513062001 YPFB-OPERACIONES PLANTA DE SEPARACION DE LIQUIDOS RIO GRANDE</t>
  </si>
  <si>
    <t>COBRO COSTOS DE PAPELERIA POR REGULARIZACION DE TRANSFERENCIA DEL EXTERIOR POR ORDEN DE PETROLEO BRAS SA PETROBRAS, FECHA VALOR 11/04/2023 REF:INV EXB GAS 285/23 LIB. 00513012007 YPFB - RECURSOS NACIONALIZACIÓN</t>
  </si>
  <si>
    <t>COBRO COSTOS DE PAPELERIA POR REGULARIZACION DE TRANSFERENCIA DEL EXTERIOR POR ORDEN DE PETROLEO BRASILEIRO S A PETROBRAS, FECHA VALOR 11/04/2023 REF:INV EXB GAS 28523 LIB. 00513012007 YPFB - RECURSOS NACIONALIZACIÓN</t>
  </si>
  <si>
    <t>COBRO COSTOS DE PAPELERIA POR REGULARIZACION DE TRANSFERENCIA DEL EXTERIOR POR ORDEN DE LLAMA GAS S.A., FECHA VALOR 10/04/2023 REF:ANTICIPO LIB. 00513062001 YPFB-OPERACIONES PLANTA DE SEPARACION DE LIQUIDOS RIO GRANDE</t>
  </si>
  <si>
    <t>COBRO COSTOS DE PAPELERIA POR REGULARIZACION DE TRANSFERENCIA DEL EXTERIOR POR ORDEN DE COPA ENERGÍA DISTRIBUIDORA DE GAS SA, FECHA VALOR 06/04/2023 REF:INV.699,700, 701, 702,703 LIB. 00513062001 YPFB-OPERACIONES PLANTA DE SEPARACION DE LIQUIDOS RIO GRANDE</t>
  </si>
  <si>
    <t>COBRO COSTOS DE PAPELERIA POR REGULARIZACION DE TRANSFERENCIA DEL EXTERIOR POR ORDEN DE COPA ENERGÍA DISTRIBUIDORA DE GAS SA, FECHA VALOR 06/04/2023 REF:INV.697, 696 LIB. 00513062001 YPFB-OPERACIONES PLANTA DE SEPARACION DE LIQUIDOS RIO GRANDE</t>
  </si>
  <si>
    <t>COBRO COSTOS DE PAPELERIA POR REGULARIZACION DE TRANSFERENCIA DEL EXTERIOR POR ORDEN DE PARAGUAY ENERGY GAS S.R.L. (ASUNCION) REF.: OPE 0/632208 FECHA VALOR 17/02/2023 LIB. 00513062001 YPFB-OPERACIONES PLANTA DE SEPARACION DE LIQUIDOS RIO GRANDE</t>
  </si>
  <si>
    <t>COBRO COSTOS DE PAPELERIA POR REGULARIZACION DE TRANSFERENCIA DEL EXTERIOR POR ORDEN DE PUMA ENERGY PARAGUAY S.A. REF.: OPE 0/630250 FECHA VALOR 7/02/2023 LIB. 00513062001 YPFB-OPERACIONES PLANTA DE SEPARACION DE LIQUIDOS RIO GRANDE</t>
  </si>
  <si>
    <t>COBRO COSTOS DE PAPELERIA POR REGULARIZACION DE TRANSFERENCIA DEL EXTERIOR POR ORDEN DE CORPORACION PETROLERA S.A. (ASUNCION PARAGUAY) REF.: HB3185621 FECHA VALOR 03/02/2023 LIB. 00513062001 YPFB-OPERACIONES PLANTA DE SEPARACION DE LIQUIDOS RIO GRANDE</t>
  </si>
  <si>
    <t>COBRO COSTOS DE PAPELERIA POR REGULARIZACION DE TRANSFERENCIA DEL EXTERIOR POR ORDEN DE COMPANHIA MATOGROSSENSE DE GAS , FECHA VALOR 06/04/2023 REF:FACTURA EXB MTT 14 23 LIB. 00513012007 YPFB - RECURSOS NACIONALIZACIÓN</t>
  </si>
  <si>
    <t>COBRO COSTOS DE PAPELERIA POR REGULARIZACION DE TRANSFERENCIA DEL EXTERIOR POR ORDEN DE COPA ENERGÍA DISTRIBUIDORA DE GAS SA, FECHA VALOR 05/04/2023 REF:INV 694, 693, 692, 688, 689 LIB. 00513062001 YPFB-OPERACIONES PLANTA DE SEPARACION DE LIQUIDOS RIO GRANDE</t>
  </si>
  <si>
    <t>COBRO COSTOS DE PAPELERIA POR REGULARIZACION DE TRANSFERENCIA DEL EXTERIOR POR ORDEN DE PARAGUAY ENERGY GAS S.R.L. REF.: OPE 0/630570 FECHA VALOR 9/02/2023 LIB. 00513062001 YPFB-OPERACIONES PLANTA DE SEPARACION DE LIQUIDOS RIO GRANDE</t>
  </si>
  <si>
    <t>COBRO COSTOS DE PAPELERIA POR REGULARIZACION DE TRANSFERENCIA DEL EXTERIOR POR ORDEN DE SOLGAS SA, FECHA VALOR 04/04/2023 LIB. 00513062001 YPFB-OPERACIONES PLANTA DE SEPARACION DE LIQUIDOS RIO GRANDE</t>
  </si>
  <si>
    <t>COBRO COSTOS DE PAPELERIA POR REGULARIZACION DE TRANSFERENCIA DEL EXTERIOR POR ORDEN DE VITOL ENERGÍA AMERICAS S.A., FECHA VALOR 04/04/2023 REF:INV 9/2023 LIB. 00513012007 YPFB - RECURSOS NACIONALIZACIÓN</t>
  </si>
  <si>
    <t>COBRO COSTOS DE PAPELERIA POR REGULARIZACION DE TRANSFERENCIA DEL EXTERIOR POR ORDEN DE LLAMA GAS S.A., FECHA VALOR 04/04/2023 LIB. 00513062001 YPFB-OPERACIONES PLANTA DE SEPARACION DE LIQUIDOS RIO GRANDE</t>
  </si>
  <si>
    <t>COBRO COSTOS DE PAPELERIA POR REGULARIZACION DE TRANSFERENCIA DEL EXTERIOR POR ORDEN DE PUMA ENERGY PARAGUAY S.A. REF.: OPE 0/631393 FECHA VALOR 14/02/2023 LIB. 00513062001 YPFB-OPERACIONES PLANTA DE SEPARACION DE LIQUIDOS RIO GRANDE</t>
  </si>
  <si>
    <t>COBRO COSTOS DE PAPELERIA POR REGULARIZACION DE TRANSFERENCIA DEL EXTERIOR POR ORDEN DE FIDEICOMISO HERCO CK M, FECHA VALOR 04/04/2023 REF:EMB 3 YPFB 2023 5 CIST HERCO CO LIB. 00513062001 YPFB-OPERACIONES PLANTA DE SEPARACION DE LIQUIDOS RIO GRANDE</t>
  </si>
  <si>
    <t>COBRO COSTOS DE PAPELERIA POR REGULARIZACION DE TRANSFERENCIA DEL EXTERIOR POR ORDEN DE LLAMA GAS S.A., FECHA VALOR 31/03/2023 LIB. 00513062001 YPFB-OPERACIONES PLANTA DE SEPARACION DE LIQUIDOS RIO GRANDE</t>
  </si>
  <si>
    <t>COBRO COSTOS DE PAPELERIA POR REGULARIZACION DE TRANSFERENCIA DEL EXTERIOR POR ORDEN DE ENERGÍA ARGENTINA SA, FECHA VALOR 14/04/2023 REF:INV EXA-GJA-139/22 Y ND 089/22 LIB. 00513012007 YPFB - RECURSOS NACIONALIZACIÓN</t>
  </si>
  <si>
    <t>COBRO COSTOS DE PAPELERIA POR REGULARIZACION DE TRANSFERENCIA DEL EXTERIOR POR ORDEN DE ENERGÍA ARGENTINA SA, FECHA VALOR 17/04/2023 REF:INV EXA-GJA-139/22 Y ND 089/22 GAS NATURAL LIB. 00513012007 YPFB - RECURSOS NACIONALIZACIÓN</t>
  </si>
  <si>
    <t>COBRO COSTOS DE PAPELERIA POR REGULARIZACION DE TRANSFERENCIA DEL EXTERIOR POR ORDEN DE PUMA ENERGY PARAGUAY S.A. REF.: SWF OF 23/02/23 FECHA VALOR 23/02/2023 LIB. 00513062001 YPFB-OPERACIONES PLANTA DE SEPARACION DE LIQUIDOS RIO GRANDE</t>
  </si>
  <si>
    <t>COBRO COSTOS DE PAPELERIA POR REGULARIZACION DE TRANSFERENCIA DEL EXTERIOR POR ORDEN DE PUMA ENERGY PARAGUAY S.A. REF.: OPE 0/628333 FECHA VALOR 25/01/2023 LIB. 00513062001 YPFB-OPERACIONES PLANTA DE SEPARACION DE LIQUIDOS RIO GRANDE</t>
  </si>
  <si>
    <t>COBRO COSTOS DE PAPELERIA POR REGULARIZACION DE TRANSFERENCIA DEL EXTERIOR POR ORDEN DE GAS CORONA S A E C A (ASUNCION PARAGUAY) REF.: SWF OF 23/02/08 FECHA VALOR 8/02/2023 LIB. 00513062001 YPFB-OPERACIONES PLANTA DE SEPARACION DE LIQUIDOS RIO GRANDE</t>
  </si>
  <si>
    <t>COBRO COSTOS DE PAPELERIA POR REGULARIZACION DE TRANSFERENCIA DEL EXTERIOR POR ORDEN DE PETROLEOS DEL NORTE S.A.C.I. (PARAGUAY) REF.: FACTURA COMERCIAL DE EXPORTACION 599 FECHA VALOR 14/02/2023 LIB. 00513062001 YPFB-OPERACIONES PLANTA DE SEPARACION DE LIQUIDOS RIO GRANDE</t>
  </si>
  <si>
    <t>COBRO COSTOS DE PAPELERIA POR REGULARIZACION DE TRANSFERENCIA DEL EXTERIOR POR ORDEN DE COPA ENERGIA DISTRIBUIDORA DE GAS S.A. (SAO PAULO) REF.: 07134560056 FECHA VALOR 17/02/2023 LIB. 00513062001 YPFB-OPERACIONES PLANTA DE SEPARACION DE LIQUIDOS RIO GRANDE</t>
  </si>
  <si>
    <t>COBRO COSTOS DE PAPELERIA POR REGULARIZACION DE TRANSFERENCIA DEL EXTERIOR POR ORDEN DE ENERGÍA ARGENTINA S.A.FECHA VALOR 13/04/2023 REF:INV EXA-GJA-139/22 Y ND 089/22 GAS NATURAL LIB. 00513012007 YPFB - RECURSOS NACIONALIZACIÓN</t>
  </si>
  <si>
    <t>A:00373024108 Transferencia de recursos a requerimiento del Fondo de Desarrollo Indígena s/g nota CITE: FDI/DGE/EXT/Nos. 0188, 193, y 194/2023 para el desembolso de recursos al Fondo de Desarrollo Indígena para Programas y/o Proyectos Productivos, en el marco de convenios suscritos con diferentes Gobierno Autónomos Municipales y en virtud al Informe MEFP/VTCP/DGPOT/UPCFTGN/INF/Nº31/2023 (H.R. 6-8487-R; 6-8689-R; 6-8690-R).</t>
  </si>
  <si>
    <t>A:00373024105 Transferencia de recursos a requerimiento del Fondo de Desarrollo Indígena s/g nota CITE: FDI/DGE/EXT/Nos. 0188, 193, y 194/2023 para el desembolso de recursos al Fondo de Desarrollo Indígena para Programas y/o Proyectos Productivos, en el marco de convenios suscritos con diferentes Gobierno Autónomos Municipales y en virtud al Informe MEFP/VTCP/DGPOT/UPCFTGN/INF/Nº31/2023 (H.R. 6-8487-R; 6-8689-R; 6-8690-R).</t>
  </si>
  <si>
    <t>00041031107 DEPOSITO DE EFECTIVO, DEPOSITANTE: JHESENIA CHOQUE QUISBERT-IBMETRO, CONCEPTO: DEVOLUCION GASTOS DE TRANSPORTE, CUENTA DE DEPOSITO: CUENTA UNICA DEL TESORO</t>
  </si>
  <si>
    <t>00099021001 DEPOSITO DE EFECTIVO, DEPOSITANTE: MINISTERIO DE MEDIO AMBIENTE Y AGUA, CONCEPTO: DEVOLUCION DE SALDO FONDOS EN AVANCE, CUENTA DE DEPOSITO: CUENTA UNICA DEL TESORO</t>
  </si>
  <si>
    <t>00046171101 DEPOSITO DE EFECTIVO, DEPOSITANTE: VIIVVA INTERNATIONAL S.R.L., CONCEPTO: SANCION POR INCUMPLIMIENTO A REISCRIPCION GESTION 2022-2023, CUENTA DE DEPOSITO: CUENTA UNICA DEL TESORO</t>
  </si>
  <si>
    <t>00046171101 DEPOSITO DE EFECTIVO, DEPOSITANTE: EMPRESA:ULTRA, CONCEPTO: SANCION POR INCUMPLIMIENTO A REINSCRIPCION GESTION 2023, CUENTA DE DEPOSITO: CUENTA UNICA DEL TESORO</t>
  </si>
  <si>
    <t>00099021001 DEPOSITO DE EFECTIVO, DEPOSITANTE: ELIANA JUCHANI MOLINA, CONCEPTO: DEVOLUCION DE PAGO EN EXCESO DE REFRIGERIO DE LA GESTION 2022, CUENTA DE DEPOSITO: CUENTA UNICA DEL TESORO</t>
  </si>
  <si>
    <t>00099021001 DEPOSITO DE EFECTIVO, DEPOSITANTE: ALVAREZ ROMERO JORGE, CONCEPTO: DOBLE PERCEPCION POR LOS PERIODOS JULIO/2016 A AGOSTO/2016, CUENTA DE DEPOSITO: CUENTA UNICA DEL TESORO</t>
  </si>
  <si>
    <t>00099021001 DEPOSITO DE EFECTIVO, DEPOSITANTE: EDDA IRENE BALLON PEÑALOZA, CONCEPTO: SOLICITUD DE PAGO DE COBROS INDEBIDOS, CUENTA DE DEPOSITO: CUENTA UNICA DEL TESORO</t>
  </si>
  <si>
    <t>00099021001 DEPOSITO DE EFECTIVO, DEPOSITANTE: ELIAS JALLASI YUJRA, CONCEPTO: DOBLE PERCEPCION POR LOS PERIODOS DE DICIEMBRE A ENERO 2023, CUENTA DE DEPOSITO: CUENTA UNICA DEL TESORO</t>
  </si>
  <si>
    <t>00099021001 DEPOSITO DE EFECTIVO, DEPOSITANTE: MARIA ROSA GONZALES RAMOS, CONCEPTO: ´DEVOLUCION DE FONDOS NO EJECUTADOS C31-10, CUENTA DE DEPOSITO: CUENTA UNICA DEL TESORO</t>
  </si>
  <si>
    <t>00041031107 DEPOSITO DE EFECTIVO, DEPOSITANTE: JORGE LUIS CUSI SARZURI, CONCEPTO: DEVOLUCION DE RECURSOS NO UTILIZADOS (PASAJES TERRESTRES), CUENTA DE DEPOSITO: CUENTA UNICA DEL TESORO</t>
  </si>
  <si>
    <t>00041031107 DEPOSITO DE EFECTIVO, DEPOSITANTE: LUIS ESTEBAN FLORES SAMO, CONCEPTO: DEVOLUCION DE RECURSOS NO UTILIZADOS-PASAJES TERRESTRES, CUENTA DE DEPOSITO: CUENTA UNICA DEL TESORO</t>
  </si>
  <si>
    <t>00041031107 DEPOSITO DE EFECTIVO, DEPOSITANTE: OMAR CESAR CALLISAYA MAMANI, CONCEPTO: DEVOLUCION DE RECURSOS NO UTILIZADOS-PASAJES TERRESTRES, CUENTA DE DEPOSITO: CUENTA UNICA DEL TESORO</t>
  </si>
  <si>
    <t>00041031107 DEPOSITO DE EFECTIVO, DEPOSITANTE: GERMAN EINAR MICHEL ESPINOZA, CONCEPTO: DEVOLUCION DE RECURSOS NO UTILIZADOS-PASAJES TERRESTRES, CUENTA DE DEPOSITO: CUENTA UNICA DEL TESORO</t>
  </si>
  <si>
    <t>00041031107 DEPOSITO DE EFECTIVO, DEPOSITANTE: WILMER PACIFICO POMA MAQUERA, CONCEPTO: DEVOLUCON DE RECURSOS NO UTILIZADOS (PASAJES), CUENTA DE DEPOSITO: CUENTA UNICA DEL TESORO</t>
  </si>
  <si>
    <t>00046024204 DEPOSITO DE EFECTIVO, DEPOSITANTE: MINISTERIO DE SALUD Y DEPORTES, CONCEPTO: DEVOLUCION DE GASTOS ( SALDO), CUENTA DE DEPOSITO: CUENTA UNICA DEL TESORO</t>
  </si>
  <si>
    <t>00099021001 DEPOSITO DE EFECTIVO, DEPOSITANTE: AGENCIA ESTATAL DE VIVIENDA, CONCEPTO: PAGO DE SERVICIO DE AGUA POTABLE (EPSAS) AGENCIA ESTATAL DE VIVIENDA 02/23, CUENTA DE DEPOSITO: CUENTA UNICA DEL TESORO</t>
  </si>
  <si>
    <t>00046024204 DEPOSITO DE EFECTIVO, DEPOSITANTE: MAXIMO MAMANI CHAMBI, CONCEPTO: REVERSION DE SALDO FONDOS EN AVANCE C-31-1518, CUENTA DE DEPOSITO: CUENTA UNICA DEL TESORO</t>
  </si>
  <si>
    <t>00046171101 DEPOSITO DE EFECTIVO, DEPOSITANTE: MEDIMUND PARA BOLIVIA, CONCEPTO: RESOLUCION AD. POR SANCION JURIDICA S/172/2022 DE FECHA 24/04/2023, CUENTA DE DEPOSITO: CUENTA UNICA DEL TESORO</t>
  </si>
  <si>
    <t>00287100065 DEPOSITO DE EFECTIVO, DEPOSITANTE: EMPRESA CONSTRUCTORA RAVEL S.R.L., CONCEPTO: DEVOLUCION DE PAGO EN DEMASIA, CUENTA DE DEPOSITO: CUENTA UNICA DEL TESORO</t>
  </si>
  <si>
    <t>00099021001 DEPOSITO DE EFECTIVO, DEPOSITANTE: LUCRECIA VELARDE DVA DE FLORES, CONCEPTO: NUEVAS NUPCIAS, CUENTA DE DEPOSITO: CUENTA UNICA DEL TESORO</t>
  </si>
  <si>
    <t>NUMERO DE LIBRETA CUT: 00086018704 OPERACIÓN E18 TRANSFERENCIA DEL SISTEMA FINANCIERO POR CUENTA DE TERCEROS A LA CUT TRANSFERENCIA DESEMBOLSO PARA EL PROYECTO CONTRIBUCION AL RESTABLECIMIENTO DE LA COBERTURA BOSCOSA EN MUNICIPIOS DE LAS CINCO MACRO REGIONES DE BOLIVIA SOLICITUD BDP SAM - FIDEICO</t>
  </si>
  <si>
    <t>00016011101 DEPOSITO DE EFECTIVO, DEPOSITANTE: AGAMDEPAZ, CONCEPTO: A.M. SALON AVELINO SIÑANI, CUENTA DE DEPOSITO: CUENTA UNICA DEL TESORO</t>
  </si>
  <si>
    <t>00099021001 DEPOSITO DE EFECTIVO, DEPOSITANTE: JAVIER YAPU PATON CI 6146037LP, CONCEPTO: DEVOLUCION VIATICOS, CUENTA DE DEPOSITO: CUENTA UNICA DEL TESORO</t>
  </si>
  <si>
    <t>TRANSFERENCIA DEL EXTERIOR SEGUN SWIFT NO.6540 Y NO.6539 DE FECHA 24/04/2023 ORDENANTE: YASTER TRADING S A (URUGUAY) REF.: CRED SWF OF 23/04/24 FINANCIAL/RFB/BANCO CENTRAL DE BOLIVIA FT2311035149 LIB. 00597012001 RECURSOS PROPIOS VENTAS YLB</t>
  </si>
  <si>
    <t>TRANSFERENCIA DEL EXTERIOR SEGUN SWIFT NO.6525 Y NO.6524 DE FECHA 24/04/2023 ORDENANTE: CAMMESA P C O MEM (AR/CAPITAL FEDERAL) REF.: CRED INV 10 LIB. 00514012005 ENDE-Bs. ING EGR INTERCAMBIO INTERNAL ENERGIA ELECTRICA</t>
  </si>
  <si>
    <t>00099021001 DEPOSITO DE EFECTIVO, DEPOSITANTE: JOSE CORO LARA CI9122319LP, CONCEPTO: DEVOLUCION DE VIATICOS, CUENTA DE DEPOSITO: CUENTA UNICA DEL TESORO</t>
  </si>
  <si>
    <t>COBRO COSTOS DE PAPELERIA POR REGULARIZACION DE TRANSFERENCIA DEL EXTERIOR POR ORDEN DE SECCIÓN CONSULAR DE BOLIVIA EN ALEMANIA BERLIN REF.: RECAUDACIÓN GESTORÍA CONSULAR POR EL MES DE MARZO 2023 LIB. 00010011102 MIN.RELACIONES EXTERIORES - GESTORIA CONSULAR LEY Nº 3108</t>
  </si>
  <si>
    <t>COBRO COSTOS DE PAPELERIA SEGUN TRANSFERENCIA DEL EXTERIOR POR ORDEN DE YASTER TRADING S A (URUGUAY) REF.: CRED SWF OF 23/04/24 FINANCIAL/RFB/BANCO CENTRAL DE BOLIVIA FT2311035149 LIB. 00597012001 RECURSOS PROPIOS VENTAS YLB</t>
  </si>
  <si>
    <t>COBRO COSTOS DE PAPELERIA SEGUN TRANSFERENCIA DEL EXTERIOR POR ORDEN DE CAMMESA P C O MEM (AR/CAPITAL FEDERAL) REF.: CRED INV 10 LIB. 00514012005 ENDE-Bs. ING EGR INTERCAMBIO INTERNAL ENERGIA ELECTRICA</t>
  </si>
  <si>
    <t>COBRO COSTOS DE PAPELERIA POR REGULARIZACION DE TRANSFERENCIA DEL EXTERIOR POR ORDEN DE CONSULADO DE BOLIVIA EN ESPAÑA BILBAO REF.: RECAUDACION GESTORÍA CONSULAR POR EL MES DE MARZO 2023 LIB. 00010011102 MIN.RELACIONES EXTERIORES - GESTORIA CONSULAR LEY Nº 3108</t>
  </si>
  <si>
    <t>VENTA DE DIVISAS CON TRANSFERENCIA DE FONDOS A SOLICITUD DE AGENCIA BOLIVIANA ESPACIAL - ABE SEGUN SOLICITUD 18089 REF: PAGO A LA EMPRESA UNION INTERNACIONAL DE TELECOMUNICACIONES POR LA SUSCRIPCION ANUAL A LA CIRCULAR DE INFORMACION Y FRECUENCIA BR IFIC SEGUN CIN DID 07 2023 FACTURA PROFORMA 42190 LIB. 00585012002 ABE - VENTA DE SERVICIOS COMUNICACIÓN POR DIFERENCIAL CAMBIARIO</t>
  </si>
  <si>
    <t>00070011102 DEP.DE CHEQ.AJENOS,RET.DE CAM.,CONCEPTO: DEPÓSITO CARLOS ARDILES-LUIS FRANCO SEGUN INFORME MTEPS-UAI-13/21,DEP.: MINISTERIO DE TRABAJO , PROCEDENCIA: BANCO UNION S.A., CHEQUE: 10933, FECHA DE EMISION:20/04/2023</t>
  </si>
  <si>
    <t>00070011102 DEP.DE CHEQ.AJENOS,RET.DE CAM.,CONCEPTO: DEPÓSITO DE VICTOR JORGE GONZALES-INFORME MTEPS/UAI-013/20 HR 2023/17772,DEP.: MINISTERIO DE TRABAJO , PROCEDENCIA: BANCO UNION S.A., CHEQUE: 10927, FECHA DE EMISION:18/04/2023</t>
  </si>
  <si>
    <t>00070011102 DEP.DE CHEQ.AJENOS,RET.DE CAM.,CONCEPTO: DEVOLUCION DE JOSE RIVERA ETEROVIC SEGÚN INFORME MTEPS/UAI 06/2021 (MTEPS/2023-02121),DEP.: MINISTERIO DE TRABAJO , PROCEDENCIA: BANCO UNION S.A., CHEQUE: 10934, FECHA DE EMISION:21/04/2023</t>
  </si>
  <si>
    <t>00514012004 DEP.DE CHEQ.AJENOS,RET.DE CAM.,CONCEPTO: TRANSF ENTRE CUENTAS PARA CUMPLIR CON OBLIGACIONES FINANCIERAS DE LA EMPRESA,DEP.: ENDE , PROCEDENCIA: BANCO UNION S.A., CHEQUE: 11623, FECHA DE EMISION:21/04/2023</t>
  </si>
  <si>
    <t>00514012004 DEP.DE CHEQ.AJENOS,RET.DE CAM.,CONCEPTO: TRANSF ENTRE CUENTAS PARA CUMPLIR CON OBLIGACIONES FINANCIERAS DE LA EMPRESA,DEP.: ENDE , PROCEDENCIA: BANCO UNION S.A., CHEQUE: 11624, FECHA DE EMISION:21/04/2023</t>
  </si>
  <si>
    <t>00597012001 DEP.DE CHEQ.AJENOS,RET.DE CAM.,CONCEPTO: EJECUCION DE POLIZA DE GARANTIA,DEP.: SEGUROS ILLIMANI S.A. , PROCEDENCIA: BANCO BISA S.A., CHEQUE: 45775, FECHA DE EMISION:21/04/2023</t>
  </si>
  <si>
    <t>00099021001 DEP.DE CHEQ.AJENOS,RET.DE CAM.,CONCEPTO: FERNANDO SUAREZ SAAVEDRA,DEP.: BANCO UNION S.A. , PROCEDENCIA: BANCO UNION S.A., CHEQUE: 191477, FECHA DE EMISION:24/04/2023</t>
  </si>
  <si>
    <t>00587012013 DEP.DE CHEQ.AJENOS,RET.DE CAM.,CONCEPTO: DEP. PLANILLAS MUYUPAMPA (DIC/22-ENE/23),DEP.: E.B.C. , PROCEDENCIA: BANCO UNION S.A., CHEQUE: 1798, FECHA DE EMISION:24/04/2023</t>
  </si>
  <si>
    <t>00587012012 DEP.DE CHEQ.AJENOS,RET.DE CAM.,CONCEPTO: DEP. PLANILLAS SAN IGNACIO (SEP/22-FEB/23),DEP.: E.B.C. , PROCEDENCIA: BANCO UNION S.A., CHEQUE: 1797, FECHA DE EMISION:24/04/2023</t>
  </si>
  <si>
    <t>00299014101 DEP.DE CHEQ.AJENOS,RET.DE CAM.,CONCEPTO: TRANSFERENCIA DEL GOBIERNO AUTONOMO DEPARTAMENTAL DE LA PAZ A LA LIBRETA 00299014101,DEP.: SERVICIO DEPARTAMENTAL DE RIEGO LA PAZ , PROCEDENCIA: BANCO UNION S.A., CHEQUE: 583, FECHA DE EMISION:24/04/2023</t>
  </si>
  <si>
    <t>COBRO COSTOS DE PAPELERIA SEGUN TRANSFERENCIA DEL EXTERIOR POR ORDEN DE PATRIMONIO EN FIDEICOMISO RENTA COMBUSTIBLE (LIMA PERÚ) REF.: EMBARQUE 05 YPFB 2023 5 CIST HERCO COMBUSTIBLE SA CONTRATO N 048 FECHA VALOR 24/04/2023 LIB. 00513062001 YPFB-OPERACIONES PLANTA DE SEPARACION DE LIQUIDOS RIO GRANDE</t>
  </si>
  <si>
    <t>COBRO COSTOS DE PAPELERIA SEGUN TRANSFERENCIA DEL EXTERIOR POR ORDEN DE CONSULADO DEL ESTADO PLURINACIONAL (ILO MOQUEGUA PERU) REF.: DEVOLUCIÓN GASTOS DE FUNCIONAMIENTO GESTIÓN 2022 LIB. 00099021001 TGN-RECURSOS ORDINARIOS (3987)</t>
  </si>
  <si>
    <t>COBRO DE OBLIGACIONES A LA NAVEGACIÓN AÉREA Y AEROPUERTOS BOLIVIANOS - NAABOL, PRÉSTAMO ICO 01020033.0 EQUIP. AEROPUERTO J. WILSTERMAN, VCTO. 24/04/2023, CUT 3987 LIBRETA Nº 00389012001 NAABOL - ADMINISTRACIÓN CENTRAL, SEGÚN NOTA CITE:CAR/DGE-DNAF N° 0081/2023 DE 10 DE ABRIL DE 2023. (CENTRO 96).</t>
  </si>
  <si>
    <t>00047081101 DEPOSITO DE EFECTIVO, DEPOSITANTE: TERESA ISABEL MOLLO CONDORI CI.7057124LP, CONCEPTO: DEVOLUCION DE VIATICOS SEGUN PREVENTIVO N°1392.1.1.1, CUENTA DE DEPOSITO: CUENTA UNICA DEL TESORO</t>
  </si>
  <si>
    <t>00047081101 DEPOSITO DE EFECTIVO, DEPOSITANTE: FLORENTINO MARTINEZ JANCO CI. 5591410BN, CONCEPTO: DEVOLUCION DE VIATICOS SEGUN PREVENTIVO N°1392.1.1.2, CUENTA DE DEPOSITO: CUENTA UNICA DEL TESORO</t>
  </si>
  <si>
    <t>00047081101 DEPOSITO DE EFECTIVO, DEPOSITANTE: NESTOR CHAMBI CALLE CI. 4905730LP, CONCEPTO: DEVOLUCION DE VIATICOS SEGUN PREVENTIVO N°1392.1.1.3, CUENTA DE DEPOSITO: CUENTA UNICA DEL TESORO</t>
  </si>
  <si>
    <t>00047081101 DEPOSITO DE EFECTIVO, DEPOSITANTE: DANNY ARMANDO DELLIEN LLANOS CI.7601348BN, CONCEPTO: DEVOLUCION DE VIATICOS SEGUN PREVENTIVO N°1392.1.1.4, CUENTA DE DEPOSITO: CUENTA UNICA DEL TESORO</t>
  </si>
  <si>
    <t>00053011102 DEPOSITO DE EFECTIVO, DEPOSITANTE: MCDYD EUSEBIO CHALLA, CONCEPTO: DEVOLUCION SALDOS FONDOS EN AVANCE, CUENTA DE DEPOSITO: CUENTA UNICA DEL TESORO</t>
  </si>
  <si>
    <t>00047081101 DEPOSITO DE EFECTIVO, DEPOSITANTE: ALEJANDRO POLONIO A. PINEDO ALACA CI 1939603BN, CONCEPTO: DEVOLUCION DE VIATICOS SEGUN PREVENTIVO N°1405, CUENTA DE DEPOSITO: CUENTA UNICA DEL TESORO</t>
  </si>
  <si>
    <t>00099021001 DEPOSITO DE EFECTIVO, DEPOSITANTE: ESPERANZA AGUILAR ZEBALLOS, CONCEPTO: DEVOLUCION DE HABERES POR SOBREPASAR LETRA A DE LA POLICIA BOLIVIANA, CUENTA DE DEPOSITO: CUENTA UNICA DEL TESORO</t>
  </si>
  <si>
    <t>00099021001 DEPOSITO DE EFECTIVO, DEPOSITANTE: MAMANI AGUILAR MARIELA MARIA, CONCEPTO: DEVOLUCION DE SUBSIDIO DE FRONTERA NOVIEMBRE C31-6221, CUENTA DE DEPOSITO: CUENTA UNICA DEL TESORO</t>
  </si>
  <si>
    <t>00099021001 DEPOSITO DE EFECTIVO, DEPOSITANTE: MAMANI AGUILAR MARIELA MARIA, CONCEPTO: DEVOLUCION DE SUBSIDIO DE FRONTERA DICIEMBRE C31-6426, CUENTA DE DEPOSITO: CUENTA UNICA DEL TESORO</t>
  </si>
  <si>
    <t>00099021001 DEPOSITO DE EFECTIVO, DEPOSITANTE: CAMARA DE SENADORES, CONCEPTO: DEVOLUCION FONDOS EN AVANCE ENTREGADOS MEDIANTE C-31 N°400, CUENTA DE DEPOSITO: CUENTA UNICA DEL TESORO</t>
  </si>
  <si>
    <t>00099021001 DEPOSITO DE EFECTIVO, DEPOSITANTE: RUTHN ABIGAIL RODRIGUEZ TORREZ, CONCEPTO: DEVOLUCION DE FONDOS NO EJECUTADOS DE C31 DEV 18, CUENTA DE DEPOSITO: CUENTA UNICA DEL TESORO</t>
  </si>
  <si>
    <t>00423012001 DEPOSITO DE EFECTIVO, DEPOSITANTE: SERGIO FABIAN SILES RIVERO, CONCEPTO: DEVOLUCION DE FONDOS, CUENTA DE DEPOSITO: CUENTA UNICA DEL TESORO</t>
  </si>
  <si>
    <t>00046171101 DEPOSITO DE EFECTIVO, DEPOSITANTE: LABORATORIO GEOTERMA, CONCEPTO: SANCION POR INCUMPLIMIENTO REINSCRIPCION GESTION 2022, CUENTA DE DEPOSITO: CUENTA UNICA DEL TESORO</t>
  </si>
  <si>
    <t>||REGISTRO PAGO COMISIONES BANCARIAS BANCO BISA S.A. LC EXPORTACION REF.:ILC82919ACHL P/C FABRICA DE ENVASES FOSKO S.A. A/F CARTONBOL (BCB:E-2023-01),S/G NOTA SEDEM/GG/CB N°0246/2023,19/04/2023. LIB.00576012002 CARTONBOL - RECAUDADORA REF.:PAGO COMISIONES BANCARIAS LC EXP ILC82919ACHL</t>
  </si>
  <si>
    <t>'COBRO DE UTILES DE ESCRITORIO POR´||BS50.-PAGO COMISIONES BANCARIAS BANCO BISA S.A. LC EXPORTACION ILC82919ACHL P/C FABRICA DE ENVASES FOSKO S.A. A/F CARTONBOL (BCB:E-2023-01),EN COMPL.A COMP.1059048,25/04/2023. LIB.00576012002 CARTONBOL - RECAUDADORA REF.:EMIS.COMP.CONT.PAGO COMIS.LC EXP ILC82919ACHL</t>
  </si>
  <si>
    <t>00378012002 DEPOSITO DE EFECTIVO, DEPOSITANTE: ADHEMAR EMILIO ATORA QUISPE, CONCEPTO: DEVOLUCION DE CREDITO FISCAL DE LA FACTUA N°9302409110303 DE BOA SENATEX -I/2023-01904, CUENTA DE DEPOSITO: CUENTA UNICA DEL TESORO</t>
  </si>
  <si>
    <t>00378012002 DEPOSITO DE EFECTIVO, DEPOSITANTE: ADHEMAR EMILIO ATORA QUISPE, CONCEPTO: DEVOLUCION DE CREDITO FISCAL DE LA FACTURA N°9302409110257 DE BOA CON SENATEX -I/2023-01904, CUENTA DE DEPOSITO: CUENTA UNICA DEL TESORO</t>
  </si>
  <si>
    <t>00378012002 DEPOSITO DE EFECTIVO, DEPOSITANTE: ADHEMAR EMILIO ATORA QUISPE, CONCEPTO: DEVOLUCION DE CREDITO FISCAL DE LA FACTUA N°9302409110280 DE BOA CON SENATEX -I/2023-01904, CUENTA DE DEPOSITO: CUENTA UNICA DEL TESORO</t>
  </si>
  <si>
    <t>00213012001 DEPOSITO DE EFECTIVO, DEPOSITANTE: AGUILAR MORALES LUIS JAVIER, CONCEPTO: DEVOLUCION DE FONDOS EN AVANCE, CUENTA DE DEPOSITO: CUENTA UNICA DEL TESORO</t>
  </si>
  <si>
    <t>00213012001 DEPOSITO DE EFECTIVO, DEPOSITANTE: ADRIAN WILSON MAMANI CONDE, CONCEPTO: DEVOLUCION DE FONDOS EN AVANCE, CUENTA DE DEPOSITO: CUENTA UNICA DEL TESORO</t>
  </si>
  <si>
    <t>00041031107 DEPOSITO DE EFECTIVO, DEPOSITANTE: JULIAN ERNESTO MORALES ALARCON, CONCEPTO: DEVOLUCION GASTOS OPERATIVOS, CUENTA DE DEPOSITO: CUENTA UNICA DEL TESORO</t>
  </si>
  <si>
    <t>00046171101 DEPOSITO DE EFECTIVO, DEPOSITANTE: CESAR QUISPE GUAYNOCA, CONCEPTO: SANCION POR INCUMPLIMIENTO A LA NORMA, SEGUN MULTA POR FALTA DE REINSCRIPCION, CUENTA DE DEPOSITO: CUENTA UNICA DEL TESORO</t>
  </si>
  <si>
    <t>00212012001 DEPOSITO DE EFECTIVO, DEPOSITANTE: LUIS ALFREDO PACO VISALUQUE, CONCEPTO: REPOCISION DE CREDENCIAL, CUENTA DE DEPOSITO: CUENTA UNICA DEL TESORO</t>
  </si>
  <si>
    <t>TRANSFERENCIA DEL EXTERIOR SEGUN SWIFT NO.6577 Y NO.6574 DE FECHA 25/04/2023 ORDENANTE: BRASILQUIMICA INDUSTRIA E COMERCIO LTDA REF.: CRED INV YLB-GCO-0066-ODV/23-VEX LIB. 00597012001 RECURSOS PROPIOS VENTAS YLB</t>
  </si>
  <si>
    <t>00099021001 DEPOSITO DE EFECTIVO, DEPOSITANTE: SILENE PAOLA CONDORI VILLANUEVA, CONCEPTO: DEVOLUCION DE VIATICOS, CUENTA DE DEPOSITO: CUENTA UNICA DEL TESORO</t>
  </si>
  <si>
    <t>TRANSFERENCIA DE FONDOS AL EXTERIOR A SOLICITUD DE AGENCIA BOLIVIANA DE ENERGIA SEGUN SOLICITUD 18119 REF: NUCADVISOR PAGO CORRESPONDIENTE AL AC N 36 DEL CONTRATO DE ADHESION SERVICIO DE SEGUIMIENTO Y MONITOREO Y CONTROL CON NUCADVISOR PARA EL CONTRATO DE CIDTN SEGUN INFORME 073 2023 NOTA INTERNA 01 LIB. 00099021001 TGN-RECURSOS ORDINARIOS (3987)</t>
  </si>
  <si>
    <t>COBRO COSTOS DE PAPELERIA SEGUN TRANSFERENCIA DEL EXTERIOR POR ORDEN DE BRASILQUIMICA INDUSTRIA E COMERCIO LTDA REF.: CRED INV YLB-GCO-0066-ODV/23-VEX LIB. 00597012001 RECURSOS PROPIOS VENTAS YLB</t>
  </si>
  <si>
    <t>TRANSFERENCIA DE FONDOS AL EXTERIOR A SOLICITUD DE AGENCIA BOLIVIANA DE ENERGIA SEGUN SOLICITUD 18118 REF: NUCADVISOR PAGO CORRESPONDIENTE AL AC N 38 DEL CONTRATO DE ADHESION SERVICIO DE SEGUIMIENTO Y MONITOREO Y CONTROL CON NUCADVISOR PARA EL CONTRATO DE CIDTN SEGUN INFORME 074 2023 NOTA INTERNA 01 LIB. 00099021001 TGN-RECURSOS ORDINARIOS (3987)</t>
  </si>
  <si>
    <t>00132032001 DEPOSITO DE EFECTIVO, DEPOSITANTE: MAMANI CALLISAYA MARIA CHANTAL, CONCEPTO: DEVOLUCION DE VIATICOS, CUENTA DE DEPOSITO: CUENTA UNICA DEL TESORO</t>
  </si>
  <si>
    <t>00099021001 DEPOSITO DE EFECTIVO, DEPOSITANTE: ROLANDO SERGIO COLQUE SOLDADO, CONCEPTO: POR REMUNERACION - MARZO 2023, CUENTA DE DEPOSITO: CUENTA UNICA DEL TESORO</t>
  </si>
  <si>
    <t>00290012001 DEP.DE CHEQ.AJENOS,RET.DE CAM.,CONCEPTO: TRAMITE N°9015057 C-21 SIP N°89, OTROS INGRESOS,DEP.: SERVICIO DE IMPUESTOS NACIONALES , PROCEDENCIA: BANCO UNION S.A., CHEQUE: 7142, FECHA DE EMISION:18/04/2023</t>
  </si>
  <si>
    <t>00099021001 DEP.DE CHEQ.AJENOS,RET.DE CAM.,CONCEPTO: DEPÓSITO POR DOBLE PERCEPCION BENEFICIARIO:PASCUAL MARQUEZ TICONA,DEP.: GOBIERNO AUTONOMO MUNICIPAL DE LA PAZ , PROCEDENCIA: BANCO UNION S.A., CHEQUE: 66699, FECHA DE EMISION:18/04/2023</t>
  </si>
  <si>
    <t>00099021001 DEP.DE CHEQ.AJENOS,RET.DE CAM.,CONCEPTO: CARLOS FERNANDO ROMERO VARGAS,DEP.: BANCO UNION S.A. , PROCEDENCIA: BANCO UNION S.A., CHEQUE: 191480, FECHA DE EMISION:25/04/2023</t>
  </si>
  <si>
    <t>00099021001 DEP.DE CHEQ.AJENOS,RET.DE CAM.,CONCEPTO: DEPÓSITO POR DOBLE PERCEPCION BENEFICIARIO:PASCUAL MARQUEZ TICONA,DEP.: GOBIERNO AUTONOMO MUNICIPAL DE LA PAZ , PROCEDENCIA: BANCO UNION S.A., CHEQUE: 66700, FECHA DE EMISION:18/04/2023</t>
  </si>
  <si>
    <t>00099021001 DEP.DE CHEQ.AJENOS,RET.DE CAM.,CONCEPTO: DEPÓSITO POR DOBLE PERCEPCION BENEFICIARIO:PASCUAL MARQUEZ TICONA,DEP.: GOBIERNO AUTONOMO MUNICIPAL DE LA PAZ , PROCEDENCIA: BANCO UNION S.A., CHEQUE: 66701, FECHA DE EMISION:18/04/2023</t>
  </si>
  <si>
    <t>00580012001 DEP.DE CHEQ.AJENOS,RET.DE CAM.,CONCEPTO: DESCUENTO POR LICENCIA SIN GOCE DE HABERES MESES FEBRERO Y MARZO/2023,DEP.: DEPÓSITOS ADUANEROS BOLIVIANOS , PROCEDENCIA: BANCO UNION S.A., CHEQUE: 977, FECHA DE EMISION:24/04/2023</t>
  </si>
  <si>
    <t>00099021001 DEP.DE CHEQ.AJENOS,RET.DE CAM.,CONCEPTO: REVERSION POR CONCEPTO DE DESCUENTO DE HABERES POR PASAJES Y VIATICOS DE GESTIONES PASADAS,DEP.: FUERZA AEREA BOLIVIANA , PROCEDENCIA: BANCO UNION S.A., CHEQUE: 15774, FECHA DE EMISION:11/04/2023</t>
  </si>
  <si>
    <t>00099021001 DEP.DE CHEQ.AJENOS,RET.DE CAM.,CONCEPTO: VIVIAN RIBERA MENACHO,DEP.: BANCO UNION S.A. , PROCEDENCIA: BANCO UNION S.A., CHEQUE: 191479, FECHA DE EMISION:25/04/2023</t>
  </si>
  <si>
    <t>00086031101 DEP.DE CHEQ.AJENOS,RET.DE CAM.,CONCEPTO: INGRESO POR MULTAS Y SANCIONES POR INGRESO A ÁREAS PROTEGIDAS,DEP.: PARQUE NACIONAL APOLOBAMBA SERNAP , PROCEDENCIA: BANCO UNION S.A., CHEQUE: 1851, FECHA DE EMISION:24/04/2023</t>
  </si>
  <si>
    <t>00086031101 DEP.DE CHEQ.AJENOS,RET.DE CAM.,CONCEPTO: INGRESO POR MULTAS Y SANCIONES POR INGRESO A ÁREAS PROTEGIDAS,DEP.: PARQUE NACIONAL COTAPATA SERNAP , PROCEDENCIA: BANCO UNION S.A., CHEQUE: 1251, FECHA DE EMISION:24/04/2023</t>
  </si>
  <si>
    <t>00086031101 DEP.DE CHEQ.AJENOS,RET.DE CAM.,CONCEPTO: INGRESO GENERADOS POR LAS AUTORIZACIONES DE INGRESO A PN DE MES DE MARZO,DEP.: PN FAUNA ANDINA EDUARDO AVAROA SERNAP , PROCEDENCIA: BANCO UNION S.A., CHEQUE: 1076, FECHA DE EMISION:21/04/2023</t>
  </si>
  <si>
    <t>00086031101 DEP.DE CHEQ.AJENOS,RET.DE CAM.,CONCEPTO: INGRESO GENERADOS POR LAS AUTORIZACIONES A PN DE MES DE MARZO UNIDAD CENTRAL,DEP.: UNIDAD CENTRAL SERNAP , PROCEDENCIA: BANCO UNION S.A., CHEQUE: 1077, FECHA DE EMISION:21/04/2023</t>
  </si>
  <si>
    <t>REGULARIZACION DE TRANSFERENCIA DEL EXTERIOR SEGUN SWIFT NO.5986 DE FECHA 25/04/2023 ORDENANTE: CONSULADO DE BOLIVIA EN ROSARIO ARGENTINA REF.: GOVERNMENT SERVIC LIB. 00594012001 ASP-B FONDO DE OPERACIONES</t>
  </si>
  <si>
    <t>COBRO COSTOS DE PAPELERIA POR REGULARIZACION DE TRANSFERENCIA DEL EXTERIOR POR ORDEN DE CONSULADO DE BOLIVIA EN ROSARIO ARGENTINA REF.: GOVERNMENT SERVIC LIB. 00594012001 ASP-B FONDO DE OPERACIONES</t>
  </si>
  <si>
    <t>||TRANSFERENCIAS DEL EXTERIOR SEGUN MENSAJES SWIFT NROS. 6607 Y 6606 DE LA FECHA Y NOTA CITE: DGAC-10774/2022 DE FECHA 31/03/2022. (HRE-TGL-5031) REMITIDA POR DIRECCIÓN GENERAL DE AERONAUTICA CIVIL. (SECTOR PÚBLICO - SOBREVUELOS). DEBITO DE LA LIBRETA 0117012001 DGAC, REPOSICIÓN DE ÚTILES DE ESCRITORIO</t>
  </si>
  <si>
    <t>00383012001 DEPOSITO DE EFECTIVO, DEPOSITANTE: JAVIER FLORES MICHEL, CONCEPTO: REVERSION FONDOS EN AVANCE PREV 17 Y 18, CUENTA DE DEPOSITO: CUENTA UNICA DEL TESORO</t>
  </si>
  <si>
    <t>A:00099021001 TRANSFERENCIA DE RECUPERACIONES SEGÚN NOTA INTERNA GEF-LCR-DYF-0378-NOT/23, POR CONCEPTO DE INTERESES DE ACUERDO A CONTRATO DE FIDEICOMISO “FINANCIMIENTO DE APOYO A LA REACTIVACION DE LA INVERSION PUBLICA” FIRMADO ENTRE EL MPD Y EL FNDR CORRESPONDIENTE AL GAM CHIMORE</t>
  </si>
  <si>
    <t>A:00862012001 TRANSFERENCIA DE RECUPERACIONES SEGÚN NOTA INTERNA GEF-LCR-DYF-0378-NOT/23, POR CONCEPTO DE REMUNERACIONES DE ADMINISTRACION QUE CORRESPONDE AL FNDR DE ACUERDO A CONTRATO DE FIDEICOMISO “FINANCIMIENTO DE APOYO A LA REACTIVACION DE LA INVERSION PUBLICA” CORRESPONDIENTE AL GAM CHIMORE</t>
  </si>
  <si>
    <t>00041031107 DEPOSITO DE EFECTIVO, DEPOSITANTE: JULIAN ERNESTO MORALES ALARCON, CONCEPTO: DEVOLUCION PASAJE TERRESTRE, CUENTA DE DEPOSITO: CUENTA UNICA DEL TESORO</t>
  </si>
  <si>
    <t>00046134201 DEPOSITO DE EFECTIVO, DEPOSITANTE: RODRIGO ZURITA AREVALO CI 8010992 CBBA, CONCEPTO: DEVOLUCION DE FONDOS NO EJECUTADOS PNFRFSS -MSYD, CUENTA DE DEPOSITO: CUENTA UNICA DEL TESORO</t>
  </si>
  <si>
    <t>00132072001 DEPOSITO DE EFECTIVO, DEPOSITANTE: CLAUDIA YUCRA MERAS, CONCEPTO: DEVOLUCION DE SALDO NO UTILIZADO DE PREV 326, CUENTA DE DEPOSITO: CUENTA UNICA DEL TESORO</t>
  </si>
  <si>
    <t>A:00862012001 TRANSFERENCIA DE RECUPERACIONES SEGÚN NOTA INTERNA GEF-LCR-DYF-0378-NOT/23, POR CONCEPTO DE REMUNERACIONES DE ADMINISTRACION QUE CORRESPONDE AL FNDR DE ACUERDO A CONTRATO DE FIDEICOMISO “FINANCIMIENTO DE APOYO A LA REACTIVACION DE LA INVERSION PUBLICA” CORRESPONDIENTE AL GAM FERNANDEZ ALONSO</t>
  </si>
  <si>
    <t>A:00099021001 TRANSFERENCIA DE RECUPERACIONES SEGÚN NOTA INTERNA GEF-LCR-DYF-0378-NOT/23, POR CONCEPTO DE INTERESES DE ACUERDO A CONTRATO DE FIDEICOMISO “FINANCIMIENTO DE APOYO A LA REACTIVACION DE LA INVERSION PUBLICA” FIRMADO ENTRE EL MPD Y EL FNDR CORRESPONDIENTE AL GAM FERNANDEZ ALONSO</t>
  </si>
  <si>
    <t>A:00099021001 TRANSFERENCIA DE RECUPERACIONES SEGÚN NOTA INTERNA GEF-LCR-DYF-0378-NOT/23, POR CONCEPTO DE INTERESES DE ACUERDO A CONTRATO DE FIDEICOMISO “FINANCIMIENTO DE APOYO A LA REACTIVACION DE LA INVERSION PUBLICA” FIRMADO ENTRE EL MPD Y EL FNDR CORRESPONDIENTE AL GAM SAPAHAQUI</t>
  </si>
  <si>
    <t>00099021001 DEPOSITO DE EFECTIVO, DEPOSITANTE: MINISTERIO DE MEDIO AMBIENTE Y AGUA, CONCEPTO: DEVOLUCION DE SALDO DE FONDO EN AVANCE, CUENTA DE DEPOSITO: CUENTA UNICA DEL TESORO</t>
  </si>
  <si>
    <t>00099021001 DEPOSITO DE EFECTIVO, DEPOSITANTE: CAFETERIA "ELY", CONCEPTO: SERVICIOS, CUENTA DE DEPOSITO: CUENTA UNICA DEL TESORO</t>
  </si>
  <si>
    <t>00599012001 DEPOSITO DE EFECTIVO, DEPOSITANTE: EMPRESA BOLIVIANA DE ALIMENTOS Y DERIVADOS EBA, CONCEPTO: DEVOLUCION DE RECURSOS NO UTILIZADOS, CUENTA DE DEPOSITO: CUENTA UNICA DEL TESORO</t>
  </si>
  <si>
    <t>00513012003 DEPOSITO DE EFECTIVO, DEPOSITANTE: LIBERTAD ALEJANDRA BUENO FLORES, CONCEPTO: REVERSION DE SALDOS NO EJECUTADOS, CUENTA DE DEPOSITO: CUENTA UNICA DEL TESORO</t>
  </si>
  <si>
    <t>00373024101 DEPOSITO DE EFECTIVO, DEPOSITANTE: DEHEZA GARCIA JHONNY, CONCEPTO: DEVOLUCION DE FONDOS DE COMBUSTIBLES, CUENTA DE DEPOSITO: CUENTA UNICA DEL TESORO</t>
  </si>
  <si>
    <t>NUMERO DE LIBRETA CUT: 00265024201 OPERACIÓN E75 TRANSFERENCIA DE LA CUENTA FISCAL BUN A LA CUT EN MN TRANSFERENCIA DE FONDOS A SOLICITUD DE: EMPRESA LOCAL DE AGUA POTABLE Y ALCANTARILLADO SUCRE, CITE:ELAPAS-G.A.F.NÂ°121/2023 CUENTA CUT 3987 LIBRETA NÂ° 00265024201 D.D.E. CHUQUISACA - ADMINISTR</t>
  </si>
  <si>
    <t>NUMERO DE LIBRETA CUT: 00046058003 OPERACIÓN E75 TRANSFERENCIA DE LA CUENTA FISCAL BUN A LA CUT EN MN TRANSFERENCIA DE FONDOS AL BCB A SOLICITUD DEL GOBIERNO AUTONOMO MUNICIPAL DE SAN ANTONIO DE LOMERIO SEGÃN CARTA CITE. GAMSAL. EXT. NÂ°098/2023 A LA CUENTA ÃNICA DEL TESORO CUT 3987 LIBRETA NÂ°</t>
  </si>
  <si>
    <t>COBRO COSTOS DE PAPELERIA SEGUN TRANSFERENCIA DEL EXTERIOR POR ORDEN DE ENERGIA ARGENTINA SA REF.: CRED EXA-GJA-139/22 Y ND 089/22 FECHA VALOR 25/04/2023 LIB. 00513012007 YPFB - RECURSOS NACIONALIZACIÓN</t>
  </si>
  <si>
    <t>A:00862012001 TRANSFERENCIA DE RECUPERACIONES SEGÚN NOTA INTERNA GEF-LCR-DYF-0378-NOT/23, POR CONCEPTO DE REMUNERACIONES DE ADMINISTRACION QUE CORRESPONDE AL FNDR DE ACUERDO A CONTRATO DE FIDEICOMISO “FINANCIMIENTO DE APOYO A LA REACTIVACION DE LA INVERSION PUBLICA” CORRESPONDIENTE AL GAM SAPAHAQUI</t>
  </si>
  <si>
    <t>00099021001 DEPOSITO DE EFECTIVO, DEPOSITANTE: CARLOS PELAEZ PACHECO, CONCEPTO: RENUMERACION MAXIMA PERMITIDA MES MARZO 2023, CUENTA DE DEPOSITO: CUENTA UNICA DEL TESORO</t>
  </si>
  <si>
    <t>00206012001 DEPOSITO DE EFECTIVO, DEPOSITANTE: INSTITUTO NACIONAL DE ESTADISTICA, CONCEPTO: DEPÓSITO POR VENTA DE LA OFICINA CENTRAL LA PAZ DE FECHA 25/04/2023, CUENTA DE DEPOSITO: CUENTA UNICA DEL TESORO</t>
  </si>
  <si>
    <t>00099021001 DEPOSITO DE EFECTIVO, DEPOSITANTE: GLORIA MARIA SAAVEDRA GONZALES, CONCEPTO: DEVOLUCION DE RECURSOS POR SOBRE GIRO EN EL PAGO POR EL SERVICIO DE FOTOCOPIAS,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</si>
  <si>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</si>
  <si>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00099021001 DEPOSITO DE EFECTIVO, DEPOSITANTE: VANESSA ZAMBRANA FLORES, CONCEPTO: DEVOLUCION DE PAGO EN DEMASIA DE REFRIGERIO MES DE JULIO DE LA GESTION 2022, CUENTA DE DEPOSITO: CUENTA UNICA DEL TESORO</t>
  </si>
  <si>
    <t>||LIBRETA CUT N°00578019201, DESEMBOLSO DE PRESTAMO EN EL MARCO DEL FIDEICOMISO FINPRO N°21 CON LA EMPRESA BOA-PROYECTO "INCENTIVO AL DESARROLLO TURISTICO ATRAVES DE LA RENOVACION Y MODERNIZACION DE LA FLOTA DE AERONAVES SEGUN NOTA: BDP/GO/JNPC/2271/2023.</t>
  </si>
  <si>
    <t>COBRO COSTOS DE PAPELERIA POR REGULARIZACION DE TRANSFERENCIA DEL EXTERIOR POR ORDEN DE VICECONSULADO DE BOLIVIA EN EL PILAR ARGENTINA REF.: RECAUDACION GESTORÍA CONSULAR POR EL MES DE MARZO 2023 LIB. 00010011102 MIN.RELACIONES EXTERIORES - GESTORIA CONSULAR LEY Nº 3108</t>
  </si>
  <si>
    <t>COBRO COSTOS DE PAPELERIA POR REGULARIZACION DE TRANSFERENCIA DEL EXTERIOR POR ORDEN DE CONSULADO GENERAL DE BOLIVIA EN LIMA PERU REF.: RECAUDACIONES GESTORÍA CONSULAR MARZO/23 LIB. 00010011102 MIN.RELACIONES EXTERIORES - GESTORIA CONSULAR LEY Nº 3108</t>
  </si>
  <si>
    <t>COBRO COSTOS DE PAPELERIA SEGUN TRANSFERENCIA DEL EXTERIOR POR ORDEN DE SOLGAS SA (LIMA PERU) REF.: CRED 550 2163224 FECHA VALOR 25/04/2023 LIB. 00513062001 YPFB-OPERACIONES PLANTA DE SEPARACION DE LIQUIDOS RIO GRANDE</t>
  </si>
  <si>
    <t>00099021001 DEPOSITO DE EFECTIVO, DEPOSITANTE: YASSER IBRAHIM GARCIA MUJICA, CONCEPTO: DEVOLUCION POR PAGO EN DEMASIA DE REFRIGERIO MES DE JULIO DE LA GESTION 2022, CUENTA DE DEPOSITO: CUENTA UNICA DEL TESORO</t>
  </si>
  <si>
    <t>NÚMERO DE LIBRETA CUT: 99031009.00 OPERACIÓN T01 TRANSFERENCIA DE FONDOS A LA CUT - TESORO DIRECTO DE BANCO UNION S.A. A CUENTA UNICA DEL TESORO CON NUMERO DE SOLICITUD = 8008944 Y NUMERO CORRELATIVO = 91320026042023016 TRANSFERENCIA TGN RECURSOS ORDINARIOS POR CUENTA DE VALORES UNION SA OPERACIONES</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</si>
  <si>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FERNANDEZ ALONSO.</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</si>
  <si>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ALALAY.</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</si>
  <si>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FERNANDEZ ALONSO.</t>
  </si>
  <si>
    <t>A:00862012001 TRANSFERENCIA DE RECUPERACIONES SEGÚN NOTA INTERNA GEF-LCR-DYF-0378-NOT/23, POR CONCEPTO DE REMUNERACIONES DE ADMINISTRACION QUE CORRESPONDE AL FNDR DE ACUERDO A CONTRATO DE FIDEICOMISO “FINANCIMIENTO DE APOYO A LA REACTIVACION DE LA INVERSION PUBLICA” CORRESPONDIENTE AL GAM VILLA AZURDUY</t>
  </si>
  <si>
    <t>A:00099021001 TRANSFERENCIA DE RECUPERACIONES SEGÚN NOTA INTERNA GEF-LCR-DYF-0378-NOT/23, POR CONCEPTO DE INTERESES DE ACUERDO A CONTRATO DE FIDEICOMISO “FINANCIMIENTO DE APOYO A LA REACTIVACION DE LA INVERSION PUBLICA” FIRMADO ENTRE EL MPD Y EL FNDR CORRESPONDIENTE AL GAM TIQUIPAYA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</si>
  <si>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TIQUIPAYA.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</si>
  <si>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CARAPARI.</t>
  </si>
  <si>
    <t>A:00862012001 TRANSFERENCIA DE RECUPERACIONES SEGÚN NOTA INTERNA GEF-LCR-DYF-0378-NOT/23, POR CONCEPTO DE REMUNERACIONES DE ADMINISTRACION QUE CORRESPONDE AL FNDR DE ACUERDO A CONTRATO DE FIDEICOMISO “FINANCIMIENTO DE APOYO A LA REACTIVACION DE LA INVERSION PUBLICA” CORRESPONDIENTE AL GAM TARIJA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</si>
  <si>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TIQUIPAYA.</t>
  </si>
  <si>
    <t>A:00099021001 TRANSFERENCIA DE RECUPERACIONES SEGÚN NOTA INTERNA GEF-LCR-DYF-0378-NOT/23, POR CONCEPTO DE INTERESES DE ACUERDO A CONTRATO DE FIDEICOMISO “FINANCIMIENTO DE APOYO A LA REACTIVACION DE LA INVERSION PUBLICA” FIRMADO ENTRE EL MPD Y EL FNDR CORRESPONDIENTE AL GAM TARIJA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</si>
  <si>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CARAPARI.</t>
  </si>
  <si>
    <t>A:00099021001 TRANSFERENCIA DE RECUPERACIONES SEGÚN NOTA INTERNA GEF-LCR-DYF-0378-NOT/23, POR CONCEPTO DE INTERESES DE ACUERDO A CONTRATO DE FIDEICOMISO “FINANCIMIENTO DE APOYO A LA REACTIVACION DE LA INVERSION PUBLICA” FIRMADO ENTRE EL MPD Y EL FNDR CORRESPONDIENTE AL GAM VILLA AZURDUY</t>
  </si>
  <si>
    <t>A:00862012001 TRANSFERENCIA DE RECUPERACIONES SEGÚN NOTA INTERNA GEF-LCR-DYF-0378-NOT/23, POR CONCEPTO DE REMUNERACIONES DE ADMINISTRACION QUE CORRESPONDE AL FNDR DE ACUERDO A CONTRATO DE FIDEICOMISO “FINANCIMIENTO DE APOYO A LA REACTIVACION DE LA INVERSION PUBLICA” CORRESPONDIENTE AL GAM TIQUIPAYA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</si>
  <si>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ALALAY.</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</si>
  <si>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COBIJA.</t>
  </si>
  <si>
    <t>A:00099021001 TRANSFERENCIA DE RECUPERACIONES SEGÚN NOTA INTERNA GEF-LCR-CMD-0382-NOT/23, POR CONCEPTO DE CAPITAL E INTERESES DE ACUERDO A CONTRATO DE FIDEICOMISO “FINANCIMIENTO UNIVERSIDADES PUBLICAS AUTONOMAS” FIRMADO ENTRE EL MPD Y EL FNDR CORRESPONDIENTE A UNIVERSIDAD SIGLO XX.</t>
  </si>
  <si>
    <t>A:00862012001 TRANSFERENCIA DE RECUPERACIONES SEGÚN NOTA INTERNA GEF-LCR-CMD-0382-NOT/23, POR CONCEPTO DE REMUNERACION DE ADMINISTRACION QUE CORRESPONDE AL FNDR DE ACUERDO A CONTRATO DE FIDEICOMISO “FINANCIAMIENTO UNIVERSIDADES PUBLICAS AUTONOMAS” CORRESPONDIENTE A UNIVERSIDAD SIGLO XX.</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</si>
  <si>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CHIMORE.</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</si>
  <si>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CHIMORE.</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</si>
  <si>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COBIJA.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</si>
  <si>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CULPINA.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</si>
  <si>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CULPINA.</t>
  </si>
  <si>
    <t>COBRO COSTOS DE PAPELERIA POR REGULARIZACION DE TRANSFERENCIA DEL EXTERIOR POR ORDEN DE VICECONSULADO DEL ESTADO PLURINACIONAL EN LA MATANZA-ARGENTINA REF: GESTORÍA CONSULAR MES DE MARZO DE 2023 LIB. 00010011102 MIN.RELACIONES EXTERIORES - GESTORIA CONSULAR LEY Nº 3108</t>
  </si>
  <si>
    <t>COBRO COSTOS DE PAPELERIA SEGUN TRANSFERENCIA DEL EXTERIOR POR ORDEN DE ENERGIA ARGENTINA SA REF.: RTGSMT23116XDQJ5 FECHA VALOR 26/04/2023 LIB. 00513012007 YPFB - RECURSOS NACIONALIZACIÓN</t>
  </si>
  <si>
    <t>VENTA DE DIVISAS S/G NOTA SEDEM/GG/EV N°0122/2023,06/04/2023 Y AUT.VTA.DIV.EFECT.P/MEFP DE 26/04/2023.REF.:EMISION CARTA DE CREDITO I-2023-19,COMISION EMISION L/C 0,15% S/USD245.216,07.-POR 95 DIAS,REEMB.GSTS.COMUNICACION BS220.-Y EMISION COMP.C LIB. 00132072001 SEDEM-ADMINISTRACION RECAUDACION ENVIBOL EN BOLIVIANOS REF: COMISIONES EMISION I-2023-19</t>
  </si>
  <si>
    <t>00099021001 DEP.DE CHEQ.AJENOS,RET.DE CAM.,CONCEPTO: DEVOLUCION DE VIATICOS POR VIAJE BERMEJO - TARIJA,DEP.: CAMARA DE DIPUTADOS , PROCEDENCIA: BANCO UNION S.A., CHEQUE: 999, FECHA DE EMISION:24/04/2023</t>
  </si>
  <si>
    <t>00099021001 DEP.DE CHEQ.AJENOS,RET.DE CAM.,CONCEPTO: COSTO DE PASAJE NO UTILIZADO POR COMISION NACIONAL,DEP.: CAMARA DE DIPUTADOS , PROCEDENCIA: BANCO UNION S.A., CHEQUE: 998, FECHA DE EMISION:24/04/2023</t>
  </si>
  <si>
    <t>00099021001 DEP.DE CHEQ.AJENOS,RET.DE CAM.,CONCEPTO: DEPÓSITO DE LICENCIA SIN GOCE DE HABERES Y TARJETAS DE INGRESO S/INFORME AISEM/DAF/INF/284-282/23,DEP.: AISEM , PROCEDENCIA: BANCO UNION S.A., CHEQUE: 397, FECHA DE EMISION:19/04/2023</t>
  </si>
  <si>
    <t>00382014302 DEP.DE CHEQ.AJENOS,RET.DE CAM.,CONCEPTO: LICENCIA SIN GOCE DE HABERES DEL PERSONAL DE BANCO MUNDIAL SEGUN INFORME AISEM/DAF/INF/282/23,DEP.: AISEM , PROCEDENCIA: BANCO UNION S.A., CHEQUE: 398, FECHA DE EMISION:19/04/2023</t>
  </si>
  <si>
    <t>00046171101 DEP.DE CHEQ.AJENOS,RET.DE CAM.,CONCEPTO: AGENCIA ESTATAL DE MEDICAMENTOS Y TECNOLOGIA EN SALUD AGEMED,DEP.: CAJA PETROLERA DE SALUD , PROCEDENCIA: BANCO UNION S.A., CHEQUE: 20386, FECHA DE EMISION:19/04/2023</t>
  </si>
  <si>
    <t>00099021001 DEP.DE CHEQ.AJENOS,RET.DE CAM.,CONCEPTO: AUTORIDAD IMPUGNACION TRIBUTARIA,DEP.: CAJA PETROLERA DE SALUD , PROCEDENCIA: BANCO UNION S.A., CHEQUE: 20253, FECHA DE EMISION:19/04/2023</t>
  </si>
  <si>
    <t>00099021001 DEP.DE CHEQ.AJENOS,RET.DE CAM.,CONCEPTO: AGENIA DE GOBIERNO ELECTRONICO Y TECNOLOGICO(AGETIC),DEP.: CAJA PETROLERA DE SALUD , PROCEDENCIA: BANCO UNION S.A., CHEQUE: 20252, FECHA DE EMISION:19/04/2023</t>
  </si>
  <si>
    <t>00670012002 DEP.DE CHEQ.AJENOS,RET.DE CAM.,CONCEPTO: DESCUENTO MEDIANTE PLANILLA POR PERMISO SIN GOCE DE HABERES,DEP.: BARRON-RISCO , PROCEDENCIA: BANCO UNION S.A., CHEQUE: 587, FECHA DE EMISION:25/04/2023</t>
  </si>
  <si>
    <t>00046171101 DEP.DE CHEQ.AJENOS,RET.DE CAM.,CONCEPTO: AGENCIA ESTATAL DE MEDICAMENTOS Y TECNOLOGIA EN SALUD AGEMED,DEP.: CAJA PETROLERA DE SALUD , PROCEDENCIA: BANCO UNION S.A., CHEQUE: 20292, FECHA DE EMISION:19/04/2023</t>
  </si>
  <si>
    <t>00670012002 DEP.DE CHEQ.AJENOS,RET.DE CAM.,CONCEPTO: DEVOLUCION DE PAGO DE SUBSIDIO FRONTERA-MARZO 2023,DEP.: CALDERON CRUZ CLEDY , PROCEDENCIA: BANCO UNION S.A., CHEQUE: 585, FECHA DE EMISION:25/04/2023</t>
  </si>
  <si>
    <t>00046171101 DEP.DE CHEQ.AJENOS,RET.DE CAM.,CONCEPTO: AGENCIA ESTATAL DE MEDICAMENTOS Y TECNOLOGIA EN SALUD AGEMED,DEP.: CAJA PETROLERA DE SALUD , PROCEDENCIA: BANCO UNION S.A., CHEQUE: 20257, FECHA DE EMISION:19/04/2023</t>
  </si>
  <si>
    <t>00670012002 DEP.DE CHEQ.AJENOS,RET.DE CAM.,CONCEPTO: DEVOLUCION DE PAGO DE SUBSIDIO FRONTERA -MARZO 2023,DEP.: MORON SARCO JOSEPH L. , PROCEDENCIA: BANCO UNION S.A., CHEQUE: 586, FECHA DE EMISION:25/04/2023</t>
  </si>
  <si>
    <t>00099021001 DEP.DE CHEQ.AJENOS,RET.DE CAM.,CONCEPTO: MINISTERIO DE HIDROCARBUROS,DEP.: CAJA PETROLERA DE SALUD , PROCEDENCIA: BANCO UNION S.A., CHEQUE: 20256, FECHA DE EMISION:19/04/2023</t>
  </si>
  <si>
    <t>00099021001 DEP.DE CHEQ.AJENOS,RET.DE CAM.,CONCEPTO: MINISTERIO DE HIDROCARBUROS,DEP.: CAJA PETROLERA DE SALUD , PROCEDENCIA: BANCO UNION S.A., CHEQUE: 20326, FECHA DE EMISION:19/04/2023</t>
  </si>
  <si>
    <t>00099021001 DEP.DE CHEQ.AJENOS,RET.DE CAM.,CONCEPTO: MINISTERIO DE HIDROCARBUROS,DEP.: CAJA PETROLERA DE SALUD , PROCEDENCIA: BANCO UNION S.A., CHEQUE: 20385, FECHA DE EMISION:19/04/2023</t>
  </si>
  <si>
    <t>00099021001 DEP.DE CHEQ.AJENOS,RET.DE CAM.,CONCEPTO: DEVOLUCION DE RECURSOS POR ATRASOS DE CONSULTORES DE LINEA (FEBRERO 2023),DEP.: MEFP , PROCEDENCIA: BANCO UNION S.A., CHEQUE: 949, FECHA DE EMISION:26/04/2023</t>
  </si>
  <si>
    <t>00099021001 DEP.DE CHEQ.AJENOS,RET.DE CAM.,CONCEPTO: CARLA ELIANA QUIROGA PAZ,DEP.: BANCO UNION S.A. , PROCEDENCIA: BANCO UNION S.A., CHEQUE: 191481, FECHA DE EMISION:26/04/2023</t>
  </si>
  <si>
    <t>TRANSFERENCIA AUTOMATICA SEGUN INSTRUCCION DEL MINISTERIO DE ECONOMIA Y FINANZAS PUBLICAS LIBRETA 00253014315 EMAGUA - FONDOS DE DISPOSICION KFW PACC II</t>
  </si>
  <si>
    <t>'COBRO DE'||ÚTILES DE ESCRITORIO POR EL COMPROBANTE NRO. 1059173 DE LA FECHA, S/G. NOTA CITE CITE PRS/GAFC-3496/2022 DE FECHA 16/12/2022 (HRE-TGL-19648) ENVIADA POR YACIMIENTOS PETROLIFEROS FISCALES BOLIVIANOS. DEBITO DE LA LIBRETA 00513022001 YPFB  OPERACIONES.</t>
  </si>
  <si>
    <t>||REGULARIZACION DE NUESTRA OPERACIÓN NRO.1058865 DE FECHA 21/4/2023 EN ATENCION A NOTA ASP-B/CE-759/2023 DE FECHA 25/4/2023(HRE-TGL-6834), ENVIADA POR LA ADMINISTRACIÓN DE SERVICIOS PORTUARIOS-BOLIVIA. A LA CUT LIBRETA N°00594012001 ASP-B FONDO DE OPERACIONES, P/TALSEN INTERNATIONAL GROUP LIMITED.</t>
  </si>
  <si>
    <t>||REGULARIZACION DE NUESTRA OPERACION N°1058576 DE F.20/4/2023 S/G NOTAS CITE: DGAC/002384/2023 DE F.25/4/2023 (HRE-TSO-652) Y CITE: DGAC-10774/2022 DE F.31/3/2022 (HRE-TGL-5031) REMITIDAS POR DIRECCIÓN GENERAL DE AERONAUTICA CIVIL. (SECTOR PÚBLICO - SOBREVUELOS). DEBITO DE LA LIBRETA 0117012001 DGAC, REPOSICIÓN DE ÚTILES DE ESCRITORIO</t>
  </si>
  <si>
    <t>||REGULARIZACION DE NUESTRA OP. N°1058905 DE F.21/4/2023 S/G NOTAS CITE: DGAC/002384/2023 DE F.25/4/2023 (HRE-TSO-652) (ORIG.CURSA EN CBTE N°1059140) Y CITE: DGAC-10774/2022 DE F.31/3/2022 (HRE-TGL-5031) REMITIDAS POR LA DIRECCIÓN GENERAL DE AERONAUTICA CIVIL (SECTOR PÚBLICO - SOBREVUELOS). DEBITO DE LA LIBRETA 0117012001 DGAC, REPOSICIÓN DE ÚTILES DE ESCRITORIO</t>
  </si>
  <si>
    <t>||REGULARIZACION DE NUESTRA OPERACIÓN NRO.1058865 DE FECHA 21/4/2023 EN ATENCION A NOTA ASP-B/CE-759/2023 DE FECHA 25/4/2023(HRE-TGL-6834), ENVIADA POR LA ADMINISTRACIÓN DE SERVICIOS PORTUARIOS-BOLIVIA. DEBITO DE LA CUT LIBRETA N°00594012001 ASP-B FONDO DE OPERACIONES, COBRO DE ÚTILES DE ESCRITORIO.</t>
  </si>
  <si>
    <t>||TRANSFERENCIA DE FONDOS S/G MENSAJE SWIFT NRO.6674 Y NOTAS CON CITE: NAABOL-DNAF/N°0117/2022 DE F.4/4/2022 (HRE-TGL-5306) Y NAABOL-DNAF/N°0112/2022 DE F. 30/03/2022 (HRE-TGL-4950) ENVIADAS POR NAVEGACION AEREA Y AEROPUERTOS BOLIVIANOS (SECTOR PÚBLICO). DEBITO DE LA LIBRETA 00389012001 NAABOL-ADMINISTRACION CENTRAL, REPOSICION ÚTILES DE ESCRITORIO.</t>
  </si>
  <si>
    <t>||REGULARIZACIÓN DE NUESTRA OPERACIÓN NRO.1058239 DE FECHA 17/4/2023 EN ATENCION A NOTAS DGAC/002384/2023 DE FECHA 25/4/2023 (HRE-TSO-652) (ORIGINAL CURSA EN EL CBTE.N°1059140), Y CAR/DGE-UNC N°0069/2023 DE F. 18/4/2023 (HRE-TSO-552) (ORIG.CURSA EN EL CBTE.N°1058352) DEBITO DE LA LIBRETA 00389012001 NAABOL-ADMINISTRACION CENTRAL, COBRO DE ÚTILES DE ESCRITORIO.</t>
  </si>
  <si>
    <t>||REGULARIZACION DE NUESTRA OP. N°1058851 DE F.21/4/2023 S/G NOTAS CITE: DGAC/002384/2023 DE F.25/4/2023 (HRE-TSO-652) (ORIG. CURSA EN CBTE N°1059140) Y CITE: DGAC-10774/2022 DE F.31/3/2022 (HRE-TGL-5031) REMITIDAS POR LA DIRECCIÓN GENERAL DE AERONAUTICA CIVIL. (SECTOR PUBLICO-SOBREVUELOS). DEBITO DE LA LIBRETA 0117012001 DGAC, REPOSICIÓN DE ÚTILES DE ESCRITORIO</t>
  </si>
  <si>
    <t>||REGULARIZACION DE NUESTRA OPERACIÓN NRO. 1057875 DE FECHA 5/4/2023 S/G NOTAS: DGAC/002384/2023 DE FECHA 25/4/2023 (HRE-TSO-652) (ORIGINAL CURSA EN EL CBTE.N°1059140) Y DGAC/10774/2022 DE F. 31/3/2022 (HRE-TGL-5031) ENVIADAS POR LA DIRECCION GENERAL DE AERONAUTICA CIVIL DEBITO DE LA LIBRETA 0117012001 DGAC, REPOSICION DE UTILES DE ESCRITORIO.</t>
  </si>
  <si>
    <t>||REGULARIZACION DE NUESTRA OP. N°1058864 DE F.21/4/2023 S/G NOTAS CITE: DGAC/002384/2023 DE F.25/4/2023 (HRE-TSO-652) (ORIG. CURSA EN CBTE N°1059140) Y CITE: DGAC-10774/2022 DE F.31/3/2022 (HRE-TGL-5031) REMITIDAS POR LA DIRECCIÓN GENERAL DE AERONAUTICA CIVIL (SECTOR PUBLICO). DEBITO DE LA LIBRETA 0117012001 DGAC, REPOSICIÓN DE ÚTILES DE ESCRITORIO</t>
  </si>
  <si>
    <t>||REGULARIZACION DE NUESTRA OPERACIÓN NRO. 1058347 DE FECHA 18/4/2023 S/G NOTAS: DGAC/002384/2023 DE FECHA 25/4/2023 (HRE-TSO-652) (ORIGINAL CURSA EN EL CBTE.N°1059140)Y DGAC/10774/2022 DE F. 31/3/2022 (HRE-TGL-5031) ENVIADAS POR LA DIRECCION GENERAL DE AERONAUTICA CIVIL DEBITO DE LA LIBRETA 0117012001 DGAC, REPOSICION DE UTILES DE ESCRITORIO.</t>
  </si>
  <si>
    <t>||REG.DE NUESTRA OPERACIÓN NRO.1058239 DE FECHA 17/4/2023S/G NOTAS DGAC/002384/2023 DE FECHA 25/4/2023 (HRE-TSO-652) (ORIGINAL CURSA EN EL CBTE.N°1059140), DGAC/10774/2022 DE F. 31/3/2022 (HRE-TGL-5031) Y CAR/DGE-UNC N°0069/2023 DE F.18/4/2023 (HRE-TSO-552) (ORIG.CURSA EN EL CBTE.N°1058352) DEBITO DE LA LIBRETA 0117012001 DGAC, REPOSICION DE UTILES DE ESCRITORIO.</t>
  </si>
  <si>
    <t>||REGULARIZACION DE NUESTRA OPERACIÓN NRO. 1058849 DE FECHA 21/4/2023 S/G NOTAS: DGAC/002384/2023 DE FECHA 25/4/2023 (HRE-TSO-652) (ORIGINAL CURSA EN EL CBTE.N°1059140) Y DGAC/10774/2022 DE F. 31/3/2022 (HRE-TGL-5031) ENVIADAS POR LA DIRECCION GENERAL DE AERONAUTICA CIVIL DEBITO DE LA LIBRETA 0117012001 DGAC, REPOSICION DE UTILES DE ESCRITORIO.</t>
  </si>
  <si>
    <t>'COBRO DE'||UTILES DE ESCRITORIO POR EL COMPROBANTE N° 1059178 DE LA FECHA, S/G.NOTA CITE: PRS/GAFC-3496/2022 DE FECHA 16/12/2022 (HRE-TGL-19648) ENVIADO POR YACIMIENTOS PETROLIFEROS FISCALES BOLIVIANOS. (SECTOR PÚBLICO). DÉBITO DE LA LIBRETA 00513022001 YPFB - OPERACIONES.</t>
  </si>
  <si>
    <t>||COMISION TRANSFERENCIA FDOS.AL EXTERIOR 0,10% S/USD107.000.-,REEMB.GSTS.COMUNICACION BS220.-Y EMISION COMP.CONTABLE BS50.-REF.:PAGO 2 LC I-2022-11 P/C ECEBOL A/F URANEL S.A.,EN COMPL.A COMP.1059144,26/04/2023. LIB.00132039201 SEDEM-ECEBOL-FINPRO REF.:COMISIONES PAGO 2 LC I-2022-11</t>
  </si>
  <si>
    <t>00081011101 DEPOSITO DE EFECTIVO, DEPOSITANTE: LUIS CARLOS MAMANI MIRANDA, CONCEPTO: REPOSICION DE GAFETE PORTA CREDENCIAL, CUENTA DE DEPOSITO: CUENTA UNICA DEL TESORO</t>
  </si>
  <si>
    <t>00046024204 DEPOSITO DE EFECTIVO, DEPOSITANTE: MINISTERIO DE SALUD Y DEPORTES, CONCEPTO: RECURSOS NO UTILIZADOS C-31 1086/2023 CBTE:249/2023, CUENTA DE DEPOSITO: CUENTA UNICA DEL TESORO</t>
  </si>
  <si>
    <t>00586012001 DEPOSITO DE EFECTIVO, DEPOSITANTE: EMPRESA AZUCARERA DE SAN BUENAVENTURA, CONCEPTO: DEVOLUCION DE FONDOS C31 N°141, CUENTA DE DEPOSITO: CUENTA UNICA DEL TESORO</t>
  </si>
  <si>
    <t>00548132001 DEPOSITO DE EFECTIVO, DEPOSITANTE: LUIS GALLO OLAGUIBEL, CONCEPTO: DEVOLUCION DEL 13% POR VIATICOS, CUENTA DE DEPOSITO: CUENTA UNICA DEL TESORO</t>
  </si>
  <si>
    <t>00548132001 DEPOSITO DE EFECTIVO, DEPOSITANTE: MARCELINO LARUTA ESPINO, CONCEPTO: DEVOLUCION POR VIATICOS DEL 13%, CUENTA DE DEPOSITO: CUENTA UNICA DEL TESORO</t>
  </si>
  <si>
    <t>00548132001 DEPOSITO DE EFECTIVO, DEPOSITANTE: NELSON AMBA CONDORI, CONCEPTO: DEVOLUCION DE VIATICOS DEL 13%, CUENTA DE DEPOSITO: CUENTA UNICA DEL TESORO</t>
  </si>
  <si>
    <t>00046171101 DEPOSITO DE EFECTIVO, DEPOSITANTE: EMPRESA: EVOLUCIONMEDIC S.R.L., CONCEPTO: SANCION POR INCUMPLIMIENTO A LA NORMA SEGUN RES. ADM S/175 DE FECHA 23/12/2022, CUENTA DE DEPOSITO: CUENTA UNICA DEL TESORO</t>
  </si>
  <si>
    <t>00046171101 DEPOSITO DE EFECTIVO, DEPOSITANTE: EMPRESA: VMDENT, CONCEPTO: SANCION POR INCUMPLIMIENTO A LA NORMA SEGUN RES. ADM. 047/2022 DE FECHA 25/11/2022, CUENTA DE DEPOSITO: CUENTA UNICA DEL TESORO</t>
  </si>
  <si>
    <t>00373024101 DEPOSITO DE EFECTIVO, DEPOSITANTE: RAUL TECEROS COYO, CONCEPTO: DEVOLUCION DE RECURSOS CAJA CHICA, CUENTA DE DEPOSITO: CUENTA UNICA DEL TESORO</t>
  </si>
  <si>
    <t>00099021001 DEPOSITO DE EFECTIVO, DEPOSITANTE: ADALID HUAYNOCA AMARU, CONCEPTO: DEVOLUCION DE VIATICOS, CUENTA DE DEPOSITO: CUENTA UNICA DEL TESORO</t>
  </si>
  <si>
    <t>00046171101 DEPOSITO DE EFECTIVO, DEPOSITANTE: DULCIFARMA S.R.L., CONCEPTO: VENTA DE SERVICIOS, CUENTA DE DEPOSITO: CUENTA UNICA DEL TESORO</t>
  </si>
  <si>
    <t>00099021001 DEPOSITO DE EFECTIVO, DEPOSITANTE: JOSE OSCAR MONTECINOS MONTAÑO, CONCEPTO: DEVOLUCION POR CONCEPTO DE PASAJE AEREO NO UTILIZADO, CUENTA DE DEPOSITO: CUENTA UNICA DEL TESORO</t>
  </si>
  <si>
    <t>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t>
  </si>
  <si>
    <t>A:00373024104 Transferencia de recursos al FDI para las UNIBOL en aplicación a los D.S. Nros. 29664 de 02 de agosto de 2008 y 2493 de 26 de agosto de 2015, correspondiente al mes de marzo 2023, en virtud al Informe MEFP/VTCP/DGPOT/UPCFTGN/INF/N° 34/2023, H.R. 389-8-D</t>
  </si>
  <si>
    <t>A:00373024101 Transferencia de recursos para gastos de funcionamiento del FDI, correspondiente al mes marzo 2023, en virtud al Informe MEFP/VTCP/DGPOT/UPCFTGN/INF/N° 33/2023, H.R. 389-7-D</t>
  </si>
  <si>
    <t>00099021001 DEPOSITO DE EFECTIVO, DEPOSITANTE: CELESTE LIZ CORTEZ CASAS - DIREMAR, CONCEPTO: DEVOLUCION RECURSOS NO EJECUTADOS DEL SR. GEORGE MATHIAS KONDOLF, CUENTA DE DEPOSITO: CUENTA UNICA DEL TESORO</t>
  </si>
  <si>
    <t>00099021001 DEPOSITO DE EFECTIVO, DEPOSITANTE: CELESTE LIZ CORTEZ CASAS- DIREMAR, CONCEPTO: DEVOLUCION RECURSOS NO EJCUTADOS DEL SR. SCOTT PORTER WALLS, CUENTA DE DEPOSITO: CUENTA UNICA DEL TESORO</t>
  </si>
  <si>
    <t>00099021001 DEPOSITO DE EFECTIVO, DEPOSITANTE: CELESTE LIZ CORTEZ CASAS, CONCEPTO: DEVOLUCION RECURSOS NO EJCUTADOS DEL SR. EDGARDO SOBENES OBREGON, CUENTA DE DEPOSITO: CUENTA UNICA DEL TESORO</t>
  </si>
  <si>
    <t>00046104203 DEPOSITO DE EFECTIVO, DEPOSITANTE: JUAN CARLOS CHACON CONTRERAS, CONCEPTO: REVERSION, CUENTA DE DEPOSITO: CUENTA UNICA DEL TESORO</t>
  </si>
  <si>
    <t>||TRANSFERENCIA DE FONDOS S/G.CITE: MEFP/VTCP/DGPOT/UPCFTGN/N°659/2023 DE LA FECHA DEL MIN.DE ECONOMIA Y FINANZAS PUBLICAS.(HRE-TSO-672) Y CORREO ELECTRONICO DE LA FECHA REMITIDO POR YACIMIENTOS PETROLIFEROS FISCALES BOLIVIANOS. DEBITO DE LA LIBRETA N°00513012015 YPFB - HEROES DEL CHACO - BS. (VENTA DIVISAS)</t>
  </si>
  <si>
    <t>||TRANSFERENCIA DE FONDOS S/G.CITE: MEFP/VTCP/DGPOT/UPCFTGN/N°659/2023 DE LA FECHA DEL MIN.DE ECONOMIA Y FINANZAS PUBLICAS.(HRE-TSO-672) Y CORREO ELECTRONICO DE LA FECHA REMITIDO POR YACIMIENTOS PETROLIFEROS FISCALES BOLIVIANOS. DEBITO DE LA LIBRETA N°00513012007 YPFB RECURSOS NACIONALIZACIÓN. REPOSICION UTILES DE ESCRITORIO.</t>
  </si>
  <si>
    <t>00099021001 DEPOSITO DE EFECTIVO, DEPOSITANTE: JHILLMAR SIMONS ALARCON PIZARROSO, CONCEPTO: DEVOLUCION DE FONDOS EN AVANCE, CUENTA DE DEPOSITO: CUENTA UNICA DEL TESORO</t>
  </si>
  <si>
    <t>00046024204 DEPOSITO DE EFECTIVO, DEPOSITANTE: LUCY ALEJANDRA GARCIA SEGALES, CONCEPTO: REVERSION DE SALDO DE FONDOS EN AVANCE, CUENTA DE DEPOSITO: CUENTA UNICA DEL TESORO</t>
  </si>
  <si>
    <t>00373024101 DEPOSITO DE EFECTIVO, DEPOSITANTE: GUTIERREZ MARCOS ALEJANDRO, CONCEPTO: DEVOLUCION DE FONDOS EN AVANCE NO EJECUTADOS, CUENTA DE DEPOSITO: CUENTA UNICA DEL TESORO</t>
  </si>
  <si>
    <t>00099021001 DEPOSITO DE EFECTIVO, DEPOSITANTE: GREGORIO LOVERA TUPA, CONCEPTO: COBRO DE DOBLE PERCEPCION, CUENTA DE DEPOSITO: CUENTA UNICA DEL TESORO</t>
  </si>
  <si>
    <t>00213012001 DEPOSITO DE EFECTIVO, DEPOSITANTE: SOLIZ PRICE OMAR RAMIRO, CONCEPTO: DEVOLUCION DE FONDOS EN AVANCE, CUENTA DE DEPOSITO: CUENTA UNICA DEL TESORO</t>
  </si>
  <si>
    <t>NUMERO DE LIBRETA CUT: 00099021001 OPERACIÓN E75 TRANSFERENCIA DE LA CUENTA FISCAL BUN A LA CUT EN MN TRANSFERENCIA DE FONDOS A SOLICITUD DE: GOBIERNO AUTONOMO MUNICIPAL DE SORATA CITE: G.A.M.S./DESP/E.H.P. NÂ°256/2023 CUENTA CUT 3987 LIBRETA NÂ° 00099021001 TGN RECURSOS ORDINARIOS</t>
  </si>
  <si>
    <t>00099021001 DEPOSITO DE EFECTIVO, DEPOSITANTE: LUIS RUBEN LOPEZ GUACHALLA, CONCEPTO: DEVOLUCION DE VIATICOS, CUENTA DE DEPOSITO: CUENTA UNICA DEL TESORO</t>
  </si>
  <si>
    <t>00099021001 DEPOSITO DE EFECTIVO, DEPOSITANTE: LUCIA CANCARI HUANCA C.I.10008440 LP, CONCEPTO: REVERSION DE BOLETA HABER MENSUAL, CUENTA DE DEPOSITO: CUENTA UNICA DEL TESORO</t>
  </si>
  <si>
    <t>00099021001 DEPOSITO DE EFECTIVO, DEPOSITANTE: ALEJANDRA G. PADILLA SANDOVAL CI10388405CH, CONCEPTO: DEVOLUCION DE SUELDO, CUENTA DE DEPOSITO: CUENTA UNICA DEL TESORO</t>
  </si>
  <si>
    <t>A:00099021001 Pago de capital e interés corriente a favor del TGN, adeudados por el GAD Beni, correspondiente al Préstamo Convenio Subsidiario CAF 2324, Proyecto de Electrificación ITUBA.</t>
  </si>
  <si>
    <t>00046171101 DEPOSITO DE EFECTIVO, DEPOSITANTE: EQUIPAMED, CONCEPTO: SANCION POR REINSCRIPCION GESTION 2022, CUENTA DE DEPOSITO: CUENTA UNICA DEL TESORO</t>
  </si>
  <si>
    <t>00046171101 DEPOSITO DE EFECTIVO, DEPOSITANTE: LABORATORIOS DELTA SA, CONCEPTO: VENTA DE SERVICIOS, CUENTA DE DEPOSITO: CUENTA UNICA DEL TESORO</t>
  </si>
  <si>
    <t>00099021001 DEPOSITO DE EFECTIVO, DEPOSITANTE: MARI SOL VILLCA ACUÑA, CONCEPTO: DEVOLUCION POR PAGO EN DEMASIA DE REFRIGERIO MES DE JULIO DE LA GESTION 2022, CUENTA DE DEPOSITO: CUENTA UNICA DEL TESORO</t>
  </si>
  <si>
    <t>00099021001 DEP.DE CHEQ.AJENOS,RET.DE CAM.,CONCEPTO: LIDIA MAGALY MENDOZA SOLIZ PARA BAJA DE CUENTA POR COBRAR,DEP.: DEFENSORIA DEL PUEBLO , PROCEDENCIA: BANCO UNION S.A., CHEQUE: 2657, FECHA DE EMISION:30/03/2023</t>
  </si>
  <si>
    <t>00099021001 DEP.DE CHEQ.AJENOS,RET.DE CAM.,CONCEPTO: LIDIA MAGALY MENDOZA SOLIZ PARA BAJA DE CUENTA POR COBRAR,DEP.: DEFENSORIA DEL PUEBLO , PROCEDENCIA: BANCO UNION S.A., CHEQUE: 2664, FECHA DE EMISION:11/04/2023</t>
  </si>
  <si>
    <t>00099021001 DEP.DE CHEQ.AJENOS,RET.DE CAM.,CONCEPTO: DEPÓSITO VARIOS POR DEVOLUCION VIATICOS DE FIN DE SEMANA Y SALDO DE PASAJES,DEP.: DEFENSORIA DEL PUEBLO , PROCEDENCIA: BANCO UNION S.A., CHEQUE: 2656, FECHA DE EMISION:30/03/2023</t>
  </si>
  <si>
    <t>00660012006 DEP.DE CHEQ.AJENOS,RET.DE CAM.,CONCEPTO: RECUPERACION DE VIATICOS DE ROMMEL MURILLO GARVIZU GESTION 2011,DEP.: ORGANO JUDICIAL-DAF NACIONAL , PROCEDENCIA: BANCO UNION S.A., CHEQUE: 669, FECHA DE EMISION:24/04/2023</t>
  </si>
  <si>
    <t>00389012001 DEP.DE CHEQ.AJENOS,RET.DE CAM.,CONCEPTO: DEPÓSITO DE GARANTIAS REGIONAL LA PAZ,DEP.: NAABOL/LPZ/GARANTIAS , PROCEDENCIA: BANCO UNION S.A., CHEQUE: 247, FECHA DE EMISION:24/04/2023</t>
  </si>
  <si>
    <t>00595012002 DEP.DE CHEQ.AJENOS,RET.DE CAM.,CONCEPTO: DEVOLUCION DE FONDOS POR SUBSIDIOS DE INCAPACIDAD TEMPORAL DE CSBP REGIONAL POTOSI,DEP.: CAJA DE SALUD DE LA BANCA PRIVADA REGIONAL POTOSI</t>
  </si>
  <si>
    <t>00595012002 DEP.DE CHEQ.AJENOS,RET.DE CAM.,CONCEPTO: DEVOLUCION DE FONDOS POR SUBSIDIOS DE INCAPACIDAD TEMPORAL DE CSBP REGIONAL TRINIDAD,DEP.: CAJA DE SALUD DE LA BANCA PRIVADA-TRINIDAD</t>
  </si>
  <si>
    <t>REGULARIZACION DE TRANSFERENCIA DEL EXTERIOR SEGUN SWIFT NO.6047 DE FECHA 27/04/2023 ORDENANTE: CONSULADO DE BOLIVIA EN ROSARIO ARGENTINA REF.: GOVERNMENT SERVI LIB. 00594012001 ASP-B FONDO DE OPERACIONES</t>
  </si>
  <si>
    <t>COBRO COSTOS DE PAPELERIA SEGUN TRANSFERENCIA DEL EXTERIOR POR ORDEN DE COPA ENERGIA DISTRIBUIDORA DE GAS SA (SAO PAULO) REF.: INV 758, 763, 764, 765, 768 FECHA VALOR 26/04/2023 LIB. 00513062001 YPFB-OPERACIONES PLANTA DE SEPARACION DE LIQUIDOS RIO GRANDE</t>
  </si>
  <si>
    <t>COBRO COSTOS DE PAPELERIA POR REGULARIZACION DE TRANSFERENCIA DEL EXTERIOR POR ORDEN DE CONSULADO DE BOLIVIA EN ROSARIO ARGENTINA REF.: GOVERNMENT SERVI LIB. 00594012001 ASP-B FONDO DE OPERACIONES</t>
  </si>
  <si>
    <t>||TRANSFERENCIA DE FONDOS SEGÚN MENSAJE SWIFT N°6744 DE LA FECHA Y NOTAS CITE NAABOL-DNAF/N°0117/2022 DE F.04/04/2022 (HRE-TGL-5306) Y NAABOL-DNAF/N°0112/2022 DE F.30/03/2022 (HRE-TGL-4950) DE NAVEGACIÓN AEREA Y AEROPUERTOS BOLIVIANOS. (SECTOR PÚBLICO). DÉBITO DE LA LIBRETA 00389012001 NAABOL - ADMINISTRACIÓN, REPOSICIÓN DE ÚTILES DE ESCRITORIO.</t>
  </si>
  <si>
    <t>||TRANSFERENCIA DE FONDOS SEGÚN MENSAJES SWIFT N°6711 Y 6710 DE LA FECHA Y NOTA CITE: DGAC-10774/2022 (HRE-TGL-5031) DE FECHA 31/3/2022 DE LA DIRECCIÓN GENERAL DE AERONÁUTICA CIVIL. (SECTOR PÚBLICO). DÉBITO DE LA LIBRETA 0117012001 DGAC, REPOSICIÓN DE ÚTILES DE ESCRITORIO.</t>
  </si>
  <si>
    <t>||TRANSFERENCIAS DEL EXTERIOR SEGUN MENSAJES SWIFT NROS. 6708 Y 6707 DE LA FECHA Y NOTA CITE: DGAC-10774/2022 DE FECHA 31/03/2022. (HRE-TGL-5031) REMITIDA POR LA DIRECCIÓN GENERAL DE AERONAUTICA CIVIL. (SECTOR PÚBLICO). DEBITO DE LA LIBRETA 0117012001 DGAC, REPOSICIÓN DE ÚTILES DE ESCRITORIO</t>
  </si>
  <si>
    <t>COBRO COSTOS DE PAPELERIA POR REGULARIZACION DE TRANSFERENCIA DEL EXTERIOR POR ORDEN DE LATÍN OIL S.A., FECHA VALOR 05/04/2023 LIB. 00513062001 YPFB-OPERACIONES PLANTA DE SEPARACION DE LIQUIDOS RIO GRANDE</t>
  </si>
  <si>
    <t>COBRO COSTOS DE PAPELERIA SEGUN TRANSFERENCIA DEL EXTERIOR POR ORDEN DE ENERGIA ARGENTINA S.A. REF.: INV EXA-GJA.139/22 Y ND 089/22 FECHA VALOR 27/04/2023 LIB. 00513012007 YPFB - RECURSOS NACIONALIZACIÓN</t>
  </si>
  <si>
    <t>COBRO COSTOS DE PAPELERIA POR REGULARIZACION DE TRANSFERENCIA DEL EXTERIOR POR ORDEN DE LIB. 00513062001 YPFB-OPERACIONES PLANTA DE SEPARACION DE LIQUIDOS RIO GRANDE</t>
  </si>
  <si>
    <t>COBRO COSTOS DE PAPELERIA POR REGULARIZACION DE TRANSFERENCIA DEL EXTERIOR POR ORDEN DE LATÍN OIL S.A., FECHA VALOR 24/03/2023 REF:PROF.216.2023 LIB. 00513062001 YPFB-OPERACIONES PLANTA DE SEPARACION DE LIQUIDOS RIO GRANDE</t>
  </si>
  <si>
    <t>||REGULARIZACIÓN DE NUESTRA OPERACIÓN NRO.1058406 DE F.19/04/2023 S/G.NOTAS CITE:CAR/DGE-UNC N°0074/2023 DE F.27/04/2023(HRE-TGL-6922)(ORIG.CURSA EN COMP.1059354) DE NAABOL Y CITE:DGAC/002384/2023 (HRE-TSO-652) DE F.25/04/23 DE LA DGAC. DÉBITO DE LA LIBRETA 00389012001 NAABOL-ADMINISTRACION, REPOSICIÓN ÚTILES DE ESCRITORIO.</t>
  </si>
  <si>
    <t>||REGULARIZACIÓN DE NUESTRA OPERACIÓN NRO.1058406 DE F.19/04/2023 S/G.NOTAS CITE:DGAC/002384/2023 F.25/04/23 (HRE-TSO-652) Y DGAC-10774/2022 DE F. 31/03/22 (HRE-TGL-2031) DE LA DGAC, Y CITE:CAR/DGE-UNC N°0074/2023 DE F.27/04/2023(HRE-TGL-6922) DE NAABOL (ORIG. CURSA EN COMP.1059354). DÉBITO DE LA LIBRETA 0117012001 DGAC, REPOSICIÓN ÚTILES DE ESCRITORIO.</t>
  </si>
  <si>
    <t>||REGULARIZACIÓN DE NUESTRA OPERACIÓN NRO. 1058867 DE FECHA 21/04/2023 EN ATENCIÓN A NOTA REMITIDA POR NAVEGACIÓN AEREA Y AEROPUERTOS BOLIVIANOS CITE: CAR/DGE-UNC N°0074/2023 DE FECHA 27/04/2023 (HRE-TGL-6922) ORIGINAL CURSA EN COMPROBANTE NRO.1059354. DÉBITO DE LA LIBRETA 00389012001 NAABOL-ADMINISTRACION, REPOSICIÓN ÚTILES DE ESCRITORIO.</t>
  </si>
  <si>
    <t>||REGULARIZACIÓN DE NUESTRA OPERACIÓN NRO. 1058944 DE FECHA 24/04/2023 EN ATENCIÓN A NOTA REMITIDA POR NAVEGACIÓN AEREA Y AEROPUERTOS BOLIVIANOS CITE: CAR/DGE-UNC N°0074/2023 DE FECHA 27/04/2023 (HRE-TGL-6922) ORIGINAL CURSA EN COMPROBANTE NRO. 1059354. DÉBITO DE LA LIBRETA 00389012001 NAABOL-ADMINISTRACION, REPOSICIÓN ÚTILES DE ESCRITORIO.</t>
  </si>
  <si>
    <t>||REGULARIZACION DE NUESTRA OPERACIÓN NRO.1058353 DE FECHA 18/4/2023 EN ATENCION A NOTA CAR/DGE-UNC N°0074/2023 DE FECHA 27/4/2023 (HRE-TGL-6922), ENVIADA POR NAVEGACION AEREA Y AEROPUERTOS BOLIVIANOS DEBITO DE LA LIBRETA 00389012001 NAABOL-ADMINISTRACION CENTRAL, COBRO DE ÚTILES DE ESCRITORIO.</t>
  </si>
  <si>
    <t>||REGULARIZACION DE NUESTRA OPERACIÓN NRO.1058858 DE FECHA 21/4/2023 EN ATENCION A NOTA CAR/DGE-UNC N°0074/2023 DE FECHA 27/4/2023 (HRE-TGL-6922), ENVIADA POR NAVEGACION AEREA Y AEROPUERTOS BOLIVIANOS (ORIGINAL CURSA EN EL CBTE.N°1059354) DEBITO DE LA LIBRETA 00389012001 NAABOL-ADMINISTRACION CENTRAL, COBRO DE ÚTILES DE ESCRITORIO.</t>
  </si>
  <si>
    <t>||REGULARIZACIÓN DE NUESTRA OPERACIÓN NRO. 1058850 DE FECHA 21/04/2023 EN ATENCIÓN A NOTA REMITIDA POR NAVEGACIÓN AEREA Y AEROPUERTOS BOLIVIANOS CITE: CAR/DGE-UNC N°0074/2023 DE FECHA 27/04/2023 (HRE-TGL-6922) ORIGINAL CURSA EN COMPROBANTE NRO. 1059354. DÉBITO DE LA LIBRETA 00389012001 NAABOL-ADMINISTRACION, REPOSICIÓN ÚTILES DE ESCRITORIO.</t>
  </si>
  <si>
    <t>00660102001 DEP.DE CHEQ.AJENOS,RET.DE CAM.,CONCEPTO: DEVOLUCION DE VIATICOS ASIGNADOS DE Z. CARDENAS, R. QUISPE, A. PACHECO, G.FELIX,DEP.: ORGANO JUDICIAL-DISTRITO POTOSI , PROCEDENCIA: BANCO UNION S.A., CHEQUE: 302, FECHA DE EMISION:25/04/2023</t>
  </si>
  <si>
    <t>A:00099021001 Transferencia que realizamos a solicitud de la Unidad de Administración e Información Salarial mediante nota CITE: MEFP/VTCP/DGPOT/UAIS/No 798/2023, informe MEFP/VTCP/DGPOT/UAIS/No.57/2023 para la reversión definitiva de las Boletas de Pago solicitadas por el SENASIR consignadas en el comprobante de pago No. 71961 H.R. 6-7270-R</t>
  </si>
  <si>
    <t>00099021001 DEPOSITO DE EFECTIVO, DEPOSITANTE: JEANNETH MIRIAM ZARATE RADA, CONCEPTO: REEMBOLSO DE BECA OTORGADO POR EL MINISTERIO DE EDUCACION, CUENTA DE DEPOSITO: CUENTA UNICA DEL TESORO</t>
  </si>
  <si>
    <t>00514014302 DEPOSITO DE EFECTIVO, DEPOSITANTE: FELIX CLAUDIO MEZA MEDIETA, CONCEPTO: DEVOLUCION DE SALDO VIATICO N°SV-GPME-04013-R01 DE MEZA MEDIETA FELIX CLAUDIO, CUENTA DE DEPOSITO: CUENTA UNICA DEL TESORO</t>
  </si>
  <si>
    <t>00514014302 DEPOSITO DE EFECTIVO, DEPOSITANTE: ROBERTO TICONA APATA, CONCEPTO: DEVOLUCION DE SALDO VIATICO N°SV-GPME-04014-R01 DE TICONA APATA ROBERTO, CUENTA DE DEPOSITO: CUENTA UNICA DEL TESORO</t>
  </si>
  <si>
    <t>00514014302 DEPOSITO DE EFECTIVO, DEPOSITANTE: ELISA DAZA SAAVEDRA, CONCEPTO: DEVOLUCION DE SALDO N°SU-GPME-0415-R01 DE DAZA SAAVEDRA ELISA, CUENTA DE DEPOSITO: CUENTA UNICA DEL TESORO</t>
  </si>
  <si>
    <t>00514014302 DEPOSITO DE EFECTIVO, DEPOSITANTE: LORGIO ANDRE VILAR GONZALES, CONCEPTO: DEVOLUCION DE SALDO VIATICO N°SV-GPME-04018-R01 DE VILAR GONZALES LORGIO ANDRE, CUENTA DE DEPOSITO: CUENTA UNICA DEL TESORO</t>
  </si>
  <si>
    <t>00514014302 DEPOSITO DE EFECTIVO, DEPOSITANTE: FRANCISCO VEGA SEGOVIA, CONCEPTO: DEVOLUCION DE SALDO VIATICO N°SV-GPME-04017-R01 DE VEGA SEGOVIA FRANCISCO, CUENTA DE DEPOSITO: CUENTA UNICA DEL TESORO</t>
  </si>
  <si>
    <t>00514014302 DEPOSITO DE EFECTIVO, DEPOSITANTE: ELISA DAZA SAAVEDRA, CONCEPTO: DEVOLUCION DE SALDO DE FONDO EN AVANCE N°FA-GPME-GPME-04003-R01 DE DAZA SAAVEDRA ELISA, CUENTA DE DEPOSITO: CUENTA UNICA DEL TESORO</t>
  </si>
  <si>
    <t>00514014302 DEPOSITO DE EFECTIVO, DEPOSITANTE: ROBERTO TICONA APATA, CONCEPTO: DEVOLUCION DE SALDO DE FONDO EN AVANCE N°FA-GPME-04002-R01 DE TICONA APATA ROBERTO, CUENTA DE DEPOSITO: CUENTA UNICA DEL TESORO</t>
  </si>
  <si>
    <t>00514014302 DEPOSITO DE EFECTIVO, DEPOSITANTE: WILMA VIVIANA MALDONADO ALBA, CONCEPTO: DEVOLUCION SALDO DE VIATICO N°SV-GPME-04016-R01 DE MALDONADO ALBA WILMA VIVIANA, CUENTA DE DEPOSITO: CUENTA UNICA DEL TESORO</t>
  </si>
  <si>
    <t>00514014302 DEPOSITO DE EFECTIVO, DEPOSITANTE: CAMILO MOLINA RUIZ, CONCEPTO: DEVOLUCION SALDO DE VIATICO N°SV-GPME-04010-R01 DE MOLINA RUIZ CAMILO, CUENTA DE DEPOSITO: CUENTA UNICA DEL TESORO</t>
  </si>
  <si>
    <t>00047137003 DEPOSITO DE EFECTIVO, DEPOSITANTE: PROYECTO DE ALIANZAS RURALES, CONCEPTO: DEVOLUCION DE PAGOS EN EXCESO DE VIATICOS DE LA GESTION 2022 PAR II - VARIOS PREVENTIVOS, CUENTA DE DEPOSITO: CUENTA UNICA DEL TESORO</t>
  </si>
  <si>
    <t>00047137003 DEPOSITO DE EFECTIVO, DEPOSITANTE: EDGAR ROLANDO MAMANI CONDORI, CONCEPTO: DEVOLUCION DE VIATICOS EN EXCESO GESTION 2022, PAR II PREVENTIVO 660, CUENTA DE DEPOSITO: CUENTA UNICA DEL TESORO</t>
  </si>
  <si>
    <t>00086018043 DEPOSITO DE EFECTIVO, DEPOSITANTE: EDWIN CARLOS CHAVEZ VARGAS, CONCEPTO: DEVOLUCION DE FONDOS EN AVANCE POR LA COMPRA DE COMBUSTIBLE, CUENTA DE DEPOSITO: CUENTA UNICA DEL TESORO</t>
  </si>
  <si>
    <t>00099021001 DEPOSITO DE EFECTIVO, DEPOSITANTE: OCTAVIO MOGRO ORTEGA, CONCEPTO: DEVOLUCION DE SALDO DE FONDOS EN AVANCE, CUENTA DE DEPOSITO: CUENTA UNICA DEL TESORO</t>
  </si>
  <si>
    <t>00599042001 DEPOSITO DE EFECTIVO, DEPOSITANTE: EMPRESA BOLIVIANA DE ALIMENTOS Y DERIVADOS EBA, CONCEPTO: DEVOLUCION DE RECURSOS NO UTILIZADOS RUDDY FRANZ QUISPE PORCO, CUENTA DE DEPOSITO: CUENTA UNICA DEL TESORO</t>
  </si>
  <si>
    <t>00086038009 DEPOSITO DE EFECTIVO, DEPOSITANTE: VALERIA DIMELZA ROJAS-SERNAP, CONCEPTO: PAGO POR DEVOLUCION A LA CUENTA DE MANURIPI, CUENTA DE DEPOSITO: CUENTA UNICA DEL TESORO</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</si>
  <si>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MONTEAGUDO.</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</si>
  <si>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VILLA CHARCAS.</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</si>
  <si>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BERMEJO.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</si>
  <si>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CHUQUISACA.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</si>
  <si>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VILLA TUNARI.</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</si>
  <si>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MONTEAGUDO.</t>
  </si>
  <si>
    <t>00862012001 DEPOSITO DE EFECTIVO, DEPOSITANTE: MAGDALENA CALLIZAYA TARQUI, CONCEPTO: DEPÓSITO POR DEVOLUCION DE PAGO DE ANTIGUEDAD, CUENTA DE DEPOSITO: CUENTA UNICA DEL TESORO</t>
  </si>
  <si>
    <t>00099021001 DEPOSITO DE EFECTIVO, DEPOSITANTE: MEFP-UCPP, CONCEPTO: DEVOLUCION DE RETENCION DE VIATICOS C31-N°169, CUENTA DE DEPOSITO: CUENTA UNICA DEL TESORO</t>
  </si>
  <si>
    <t>00035051101 DEPOSITO DE EFECTIVO, DEPOSITANTE: SENASIR, CONCEPTO: DEVOLUCION DE RETENCIONES POR EL PAGO DEL SERVICIO MANUAL (SOLDADURA DE CANALETA), CUENTA DE DEPOSITO: CUENTA UNICA DEL TESORO</t>
  </si>
  <si>
    <t>00293014201 DEPOSITO DE EFECTIVO, DEPOSITANTE: JHONNY QUINO CHOQUE, CONCEPTO: DEVOLUCION DE VIATICOS POR ERROR EN EL REGISTRO DEL BENEFICIARIO, CUENTA DE DEPOSITO: CUENTA UNICA DEL TESORO</t>
  </si>
  <si>
    <t>00099021001 DEPOSITO DE EFECTIVO, DEPOSITANTE: MINISTERIO DE GOBIERNO-DIPREVCON, CONCEPTO: DEVOLUCION DEL TOTAL DE LA ASIGNACION DE FONDOS POR SUSPENSION DEL OPERATIVO, CUENTA DE DEPOSITO: CUENTA UNICA DEL TESORO</t>
  </si>
  <si>
    <t>NUMERO DE LIBRETA CUT: 00513012007 OPERACIÓN E18 TRANSFERENCIA DEL SISTEMA FINANCIERO POR CUENTA DE TERCEROS A LA CUT TRANSFERENCIA DEVOLUCION DE RECURSOS A YPFB DEL PAGO DE GTB TRANSPORTE DE GAS NATURAL</t>
  </si>
  <si>
    <t>00099021001 DEPOSITO DE EFECTIVO, DEPOSITANTE: FEDERICO GUACHALLA YUPANQUI, CONCEPTO: DEVOLUCION POR DOBLE PERCEPCION, CUENTA DE DEPOSITO: CUENTA UNICA DEL TESORO</t>
  </si>
  <si>
    <t>00099021001 DEPOSITO DE EFECTIVO, DEPOSITANTE: REYNALDO FLORES MOYA, CONCEPTO: DEVOLUCION POR DOBLE PERCEPCION, CUENTA DE DEPOSITO: CUENTA UNICA DEL TESORO</t>
  </si>
  <si>
    <t>00086011102 DEPOSITO DE EFECTIVO, DEPOSITANTE: TRANSPORTE PESADO VERACRUZ SRL, CONCEPTO: MULTA POR CONTRAVENCIONES A LA LEY DEL MEDIO AMBIENTE, CUENTA DE DEPOSITO: CUENTA UNICA DEL TESORO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</si>
  <si>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MOJOCOYA.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</si>
  <si>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TUNARI.</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</si>
  <si>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VILLA MOJOCOYA.</t>
  </si>
  <si>
    <t>00099021001 DEPOSITO DE EFECTIVO, DEPOSITANTE: LIZARDO EMILIO RUIZ TERRAZAS, CONCEPTO: DEVOLUCION DE VIATICOS, CUENTA DE DEPOSITO: CUENTA UNICA DEL TESORO</t>
  </si>
  <si>
    <t>00099021001 DEPOSITO DE EFECTIVO, DEPOSITANTE: MJTI, CONCEPTO: DEVOLUCION POR PAGO EN DEMASIA C31 432, CUENTA DE DEPOSITO: CUENTA UNICA DEL TESORO</t>
  </si>
  <si>
    <t>00099021001 DEPOSITO DE EFECTIVO, DEPOSITANTE: JUAN APAZA MAMANI, CONCEPTO: DEVOLUCION POR DOBLE PERCEPCION, CUENTA DE DEPOSITO: CUENTA UNICA DEL TESORO</t>
  </si>
  <si>
    <t>00134012001 DEPOSITO DE EFECTIVO, DEPOSITANTE: CARLOS ALBERTO RODRIGUEZ ICHAZU, CONCEPTO: DEVOLUCION DE VIATICOS DEL LIC. CARLOS ALBERTO RODRIGUEZ ICHAZU-DAF COVIPOL, CUENTA DE DEPOSITO: CUENTA UNICA DEL TESORO</t>
  </si>
  <si>
    <t>00099021001 DEPOSITO DE EFECTIVO, DEPOSITANTE: SIMON VENTURA CONDORI, CONCEPTO: DEVOLUCION DE SALARIO, CUENTA DE DEPOSITO: CUENTA UNICA DEL TESORO</t>
  </si>
  <si>
    <t>00132032001 DEPOSITO DE EFECTIVO, DEPOSITANTE: SOSSA MORALES ALBERTO, CONCEPTO: DEVOLUCION DE VIATICO, CUENTA DE DEPOSITO: CUENTA UNICA DEL TESORO</t>
  </si>
  <si>
    <t>TRANSFERENCIA DEL EXTERIOR SEGUN SWIFT NO.6750 - 6748 DE FECHA 28/04/2023 ORDENANTE: CAMMESA PCO MEM AR/CAPITAL FEDERAL. REF.: RFB/FACTURA NO.8 LIB. 00514012005 ENDE-Bs. ING EGR INTERCAMBIO INTERNAL ENERGIA ELECTRICA</t>
  </si>
  <si>
    <t>COBRO COSTOS DE PAPELERIA SEGUN TRANSFERENCIA DEL EXTERIOR POR ORDEN DE CAMMESA PCO MEM AR/CAPITAL FEDERAL. REF.: RFB/FACTURA NO.8 LIB. 00514012005 ENDE-Bs. ING EGR INTERCAMBIO INTERNAL ENERGIA ELECTRICA</t>
  </si>
  <si>
    <t>COBRO COSTOS DE PAPELERIA SEGUN TRANSFERENCIA DEL EXTERIOR POR ORDEN DE FIDEICOMISO HERCO-CK M (LIMA PERU) REF.: CRED EMB 6A - YPFB 2023 - 5 CIST -HERCO FECHA VALOR 28/04/2023 LIB. 00513062001 YPFB-OPERACIONES PLANTA DE SEPARACION DE LIQUIDOS RIO GRANDE</t>
  </si>
  <si>
    <t>00016011101 DEPOSITO DE EFECTIVO, DEPOSITANTE: EDGAR ANCE CRUZ - MINISTERIO DE EDUCACION, CONCEPTO: DEVOLUCION DE CARGO A CUENTA, CUENTA DE DEPOSITO: CUENTA UNICA DEL TESORO</t>
  </si>
  <si>
    <t>00099021001 DEPOSITO DE EFECTIVO, DEPOSITANTE: CAMARA DE SENADORES, CONCEPTO: DEVOLUCION POR PAGO EN EXCESO DE BONO REFRIGERIO, CUENTA DE DEPOSITO: CUENTA UNICA DEL TESORO</t>
  </si>
  <si>
    <t>00132042002 DEPOSITO DE EFECTIVO, DEPOSITANTE: HUGO RAUL MARIN IBAÑEZ, CONCEPTO: SALDOS NO EJECUTADOS, CUENTA DE DEPOSITO: CUENTA UNICA DEL TESORO</t>
  </si>
  <si>
    <t>00548132001 DEPOSITO DE EFECTIVO, DEPOSITANTE: FERNANDO GUTIERREZ SALAS, CONCEPTO: DEVOLUCION DEL 13% POR VIATICOS, CUENTA DE DEPOSITO: CUENTA UNICA DEL TESORO</t>
  </si>
  <si>
    <t>00099021001 DEPOSITO DE EFECTIVO, DEPOSITANTE: JANE LEONOR ROQUE MAMANI, CONCEPTO: DEVOLUCION DEPÓSITO A CUENTA DEL PROGRAMA 100 BECAS DEL MINISTERIO DE EDUCACION, CUENTA DE DEPOSITO: CUENTA UNICA DEL TESORO</t>
  </si>
  <si>
    <t>00548012001 DEPOSITO DE EFECTIVO, DEPOSITANTE: ISAAC HENRY OLIDEN TORREZ, CONCEPTO: DEVOLUCION DE VIATICOS, CUENTA DE DEPOSITO: CUENTA UNICA DEL TESORO</t>
  </si>
  <si>
    <t>De: 00099021001 De: 00099021001 A: 0759069001 Transferencia de recursos para la reposición de recursos que fueron transferidos a la Libreta de RROO en fecha 11-04-2023 (adjunto reporte).</t>
  </si>
  <si>
    <t>||REGISTRO COBRO COMISION AVISO ENMIENDA CARTA DE CREDITO DE EXPORTACION BS220 Y EMISION COMP.CONTABLE BS50.- A/F EMPRESA PUBLICA PRODUCTIVA CARTONES DE BOLIVIA-CARTONBOL REF.:ILC82919ACHL (BCB:E-2023-01),S/G NOTA G.O.I.T./0023/23/LP,25/04/2023. LIB.00576012002 CARTONBOL - RECAUDADORA REF.:COMISIONES AVISO ENMIENDA LC EXP ILC82919ACHL</t>
  </si>
  <si>
    <t>00070057001 DEPOSITO DE EFECTIVO, DEPOSITANTE: BARBARITA ALURRALDE DE MERCADO PAE II, CONCEPTO: DEVOLUCION DE FONDOS POR UN DÍA DE PERMISO SIN GOCE DE HABERES, AGOSTO 2022, CUENTA DE DEPOSITO: CUENTA UNICA DEL TESORO</t>
  </si>
  <si>
    <t>00099021001 DEPOSITO DE EFECTIVO, DEPOSITANTE: OSCAR NIGOEVIC HEREDIA, CONCEPTO: DEVOLUCION DEMASIA HABERES MAXIMA RENUMERACION SECTOR PUBLICO, CUENTA DE DEPOSITO: CUENTA UNICA DEL TESORO</t>
  </si>
  <si>
    <t>NUMERO DE LIBRETA CUT: 00099021001 OPERACIÓN E75 TRANSFERENCIA DE LA CUENTA FISCAL BUN A LA CUT EN MN TRANSFERENCIA DE FONDOS A SOLICITUD DE: GOB. AUTONOMO DEPTAL. POTOSI - CUENTA UNICA GOBERNACION - CUG CITE:/GADP/SAF/TES/ NÂ°153/2023 CTA. 3987 LIBRETA NÂ°00099021001 BANCO CENTRAL DE BOLIVIA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</si>
  <si>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SACABA.</t>
  </si>
  <si>
    <t>A:00099021001 Reversión de recursos al GAM Mecapaca,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</si>
  <si>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GAD DE TARIJA.</t>
  </si>
  <si>
    <t>A:00099021001 TRANSFERENCIA DE RECUPERACIONES SEGÚN NOTA GEF-LCR-CMD-0367-NOT/23 POR CONCEPTO DE PAGO DE INTERES DE ACUERDO A CONTRATO DE FIDEICOMISO “PROGRAMA APOYO A LA EJECUCION DE LA INVERSION PUBLICA” FIRMADO ENTRE MINISTERIO DE PLANIFICACION Y EL FNDR, CORRESPONDIENTE AL GAM DE YUNCHARA.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</si>
  <si>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TARIJA.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</si>
  <si>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YUNCHARA.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</si>
  <si>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LA GUARDIA.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</si>
  <si>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LA GUARDIA.</t>
  </si>
  <si>
    <t>A:00862012001 TRANSFERENCIA DE RECUPERACIONES SEGÚN NOTA INTERNA GEF-LCR-CMD-0382-NOT/23, POR CONCEPTO DE REMUNERACION DE ADMINISTRACION QUE CORRESPONDE AL FNDR DE ACUERDO A CONTRATO DE FIDEICOMISO “FINANCIAMIENTO UNIVERSIDADES PUBLICAS AUTONOMAS” CORRESPONDIENTE A UNIV. TOMAS FRIAS</t>
  </si>
  <si>
    <t>A:00099021001 Reversión de recursos al GAM El Alto de La Paz,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</si>
  <si>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GAD DE CHUQUISACA.</t>
  </si>
  <si>
    <t>A:00099021001 TRANSFERENCIA DE RECUPERACIONES SEGÚN NOTA INTERNA GEF-LCR-DYF-0378-NOT/23, POR CONCEPTO DE INTERESES DE ACUERDO A CONTRATO DE FIDEICOMISO “FINANCIMIENTO DE APOYO A LA REACTIVACION DE LA INVERSION PUBLICA” FIRMADO ENTRE EL MPD Y EL FNDR CORRESPONDIENTE AL GAM ACHACACHI</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</si>
  <si>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ACHACACHI</t>
  </si>
  <si>
    <t>A:00099021001 TRANSFERENCIA DE RECUPERACIONES SEGÚN NOTA INTERNA GEF-LCR-CMD-0382-NOT/23, POR CONCEPTO DE CAPITAL E INTERESES DE ACUERDO A CONTRATO DE FIDEICOMISO “FINANCIMIENTO UNIVERSIDADES PUBLICAS AUTONOMAS” FIRMADO ENTRE EL MPD Y EL FNDR CORRESPONDIENTE A UNIV. AMAZONICA PANDO</t>
  </si>
  <si>
    <t>A:00099021001 Reversión de recursos al GAM Guaqui,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</si>
  <si>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CAIROMA</t>
  </si>
  <si>
    <t>A:00099021001 Reversión de recursos al GAM Umala,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</si>
  <si>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BATALLAS</t>
  </si>
  <si>
    <t>00155010001 DEP.DE CHEQ.AJENOS,RET.DE CAM.,CONCEPTO: DEPÓSITO FIANZA ECONOMICA,DEP.: DIRNOPLU , PROCEDENCIA: BANCO UNION S.A., CHEQUE: 817, FECHA DE EMISION:26/04/2023</t>
  </si>
  <si>
    <t>00572012001 DEP.DE CHEQ.AJENOS,RET.DE CAM.,CONCEPTO: EJECUCION DE POLIZA DE GARANTIA N°COP-LPR0308582 SEGUROS Y REASEGUROS CREDINFORM,DEP.: EMAPA , PROCEDENCIA: BANCO UNION S.A., CHEQUE: 1479, FECHA DE EMISION:17/04/2023</t>
  </si>
  <si>
    <t>00155012001 DEP.DE CHEQ.AJENOS,RET.DE CAM.,CONCEPTO: DESCUENTO POR PERMISOS SIN GOCE DE HABERES,DEP.: DIRNOPLU , PROCEDENCIA: BANCO UNION S.A., CHEQUE: 819, FECHA DE EMISION:27/04/2023</t>
  </si>
  <si>
    <t>00041011103 DEP.DE CHEQ.AJENOS,RET.DE CAM.,CONCEPTO: TRANSFERENCIA DE RECURSOS POR LA EMISION DE AUTORIZACIONES PREVIAS DE IMPORTACION MES DE MARZO 2023,DEP.: MDPYEP , PROCEDENCIA: BANCO UNION S.A., CHEQUE: 1248, FECHA DE EMISION:25/04/2023</t>
  </si>
  <si>
    <t>00099021001 DEP.DE CHEQ.AJENOS,RET.DE CAM.,CONCEPTO: CRISTOBAL FIDENCIO ROCHA FLORES,DEP.: BANCO UNION S.A. , PROCEDENCIA: BANCO UNION S.A., CHEQUE: 191483, FECHA DE EMISION:28/04/2023</t>
  </si>
  <si>
    <t>00041011104 DEP.DE CHEQ.AJENOS,RET.DE CAM.,CONCEPTO: TRANSFERENCIA DE RECURSOS POR LA EMISION DE CERTIFICACION SELLO HECHO EN BOLIVIA MES DE MARZO 2023,DEP.: MDPYEP , PROCEDENCIA: BANCO UNION S.A., CHEQUE: 1249, FECHA DE EMISION:25/04/2023</t>
  </si>
  <si>
    <t>00099021001 DEP.DE CHEQ.AJENOS,RET.DE CAM.,CONCEPTO: CRISTOBAL FIDENCIO ROCHA FLORES,DEP.: BANCO UNION S.A. , PROCEDENCIA: BANCO UNION S.A., CHEQUE: 191484, FECHA DE EMISION:28/04/2023</t>
  </si>
  <si>
    <t>00099021001 DEP.DE CHEQ.AJENOS,RET.DE CAM.,CONCEPTO: CRISTOBAL FIDENCIO ROCHA FLORES,DEP.: BANCO UNION S.A. , PROCEDENCIA: BANCO UNION S.A., CHEQUE: 191485, FECHA DE EMISION:28/04/2023</t>
  </si>
  <si>
    <t>00086031101 DEP.DE CHEQ.AJENOS,RET.DE CAM.,CONCEPTO: INGRESO GENERADOS POR MULTAS DE PN IÑAO,DEP.: PARQUE NACIONAL IÑAO-SERNAP , PROCEDENCIA: BANCO UNION S.A., CHEQUE: 961, FECHA DE EMISION:18/04/2023</t>
  </si>
  <si>
    <t>00514012004 DEP.DE CHEQ.AJENOS,RET.DE CAM.,CONCEPTO: TRANSFERENCIA CUENTAS PARA CUMPLIR OBLIGACIONES FINANCIERAS DE LA EMPRESA,DEP.: ENDE , PROCEDENCIA: BANCO UNION S.A., CHEQUE: 25058, FECHA DE EMISION:27/04/2023</t>
  </si>
  <si>
    <t>00099021001 DEP.DE CHEQ.AJENOS,RET.DE CAM.,CONCEPTO: DEVOLUCION BONO JUANCITO PINTO,DEP.: MINISTERIO DE EDUCACION , PROCEDENCIA: BANCO UNION S.A., CHEQUE: 511, FECHA DE EMISION:26/04/2023</t>
  </si>
  <si>
    <t>00099021001 DEP.DE CHEQ.AJENOS,RET.DE CAM.,CONCEPTO: DEVOLUCION BONO JUANCITO PINTO,DEP.: MINISTERIO DE EDUCACION , PROCEDENCIA: BANCO UNION S.A., CHEQUE: 512, FECHA DE EMISION:26/04/2023</t>
  </si>
  <si>
    <t>00016014101 DEP.DE CHEQ.AJENOS,RET.DE CAM.,CONCEPTO: DIPLOMAS DE BACHILLER GAD BENI,DEP.: MINISTERIO DE EDUCACION , PROCEDENCIA: BANCO UNION S.A., CHEQUE: 514, FECHA DE EMISION:27/04/2023</t>
  </si>
  <si>
    <t>00016014201 DEP.DE CHEQ.AJENOS,RET.DE CAM.,CONCEPTO: DIPLOMAS DE BACHILLER GAD PANDO,DEP.: MINISTERIO DE EDUCACION , PROCEDENCIA: BANCO UNION S.A., CHEQUE: 515, FECHA DE EMISION:27/04/2023</t>
  </si>
  <si>
    <t>00016014201 DEP.DE CHEQ.AJENOS,RET.DE CAM.,CONCEPTO: DIPLOMAS DE BACHILLER GAD CHUQUISACA,DEP.: MINISTERIO DE EDUCACION , PROCEDENCIA: BANCO UNION S.A., CHEQUE: 516, FECHA DE EMISION:27/04/2023</t>
  </si>
  <si>
    <t>00016014201 DEP.DE CHEQ.AJENOS,RET.DE CAM.,CONCEPTO: DIPLOMADO BACHILLER GAD ORURO,DEP.: MINISTERIO DE EDUCACION , PROCEDENCIA: BANCO UNION S.A., CHEQUE: 513, FECHA DE EMISION:27/04/2023</t>
  </si>
  <si>
    <t>A:00099021001 Reversión de recursos al GAM Colquencha,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</si>
  <si>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PUERTO VILLARROEL</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</si>
  <si>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PUERTO VILLARROEL</t>
  </si>
  <si>
    <t>A:00099021001 TRANSFERENCIA DE RECUPERACIONES SEGÚN NOTA INTERNA GEF-LCR-DYF-0378-NOT/23, POR CONCEPTO DE INTERESES DE ACUERDO A CONTRATO DE FIDEICOMISO “FINANCIMIENTO DE APOYO A LA REACTIVACION DE LA INVERSION PUBLICA” FIRMADO ENTRE EL MPD Y EL FNDR CORRESPONDIENTE AL GAM SANTIAGO DE CALLAPA</t>
  </si>
  <si>
    <t>A:00099021001 Reversión de recursos al GAM Collana,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</si>
  <si>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Cajuata,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</si>
  <si>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GAD TARIJA</t>
  </si>
  <si>
    <t>A:00099021001 TRANSFERENCIA DE RECUPERACIONES SEGÚN NOTA INTERNA GEF-LCR-DYF-0378-NOT/23, POR CONCEPTO DE INTERESES DE ACUERDO A CONTRATO DE FIDEICOMISO “FINANCIMIENTO DE APOYO A LA REACTIVACION DE LA INVERSION PUBLICA” FIRMADO ENTRE EL MPD Y EL FNDR CORRESPONDIENTE AL GAD CHUQUISACA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</si>
  <si>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GAD CHUQUISACA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</si>
  <si>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SANTIAGO DE CALLAPA</t>
  </si>
  <si>
    <t>A:00099021001 TRANSFERENCIA DE RECUPERACIONES SEGÚN NOTA INTERNA GEF-LCR-DYF-0378-NOT/23, POR CONCEPTO DE INTERESES DE ACUERDO A CONTRATO DE FIDEICOMISO “FINANCIMIENTO DE APOYO A LA REACTIVACION DE LA INVERSION PUBLICA” FIRMADO ENTRE EL MPD Y EL FNDR CORRESPONDIENTE AL GAM SANTIVAÑEZ</t>
  </si>
  <si>
    <t>A:00099021001 TRANSFERENCIA DE RECUPERACIONES SEGÚN NOTA INTERNA GEF-LCR-DYF-0378-NOT/23, POR CONCEPTO DE INTERESES DE ACUERDO A CONTRATO DE FIDEICOMISO “FINANCIMIENTO DE APOYO A LA REACTIVACION DE LA INVERSION PUBLICA” FIRMADO ENTRE EL MPD Y EL FNDR CORRESPONDIENTE AL GAM ACHOCALLA</t>
  </si>
  <si>
    <t>A:00099021001 Reversión de recursos al GAM Ancoraimes,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</si>
  <si>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Colquiri,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</si>
  <si>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Ayo Ayo,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</si>
  <si>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ACHOCALLA</t>
  </si>
  <si>
    <t>A:00099021001 Reversión de recursos al GAM Patacamaya,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</si>
  <si>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GAD TARIJA</t>
  </si>
  <si>
    <t>A:00099021001 TRANSFERENCIA DE RECUPERACIONES SEGÚN NOTA INTERNA GEF-LCR-DYF-0378-NOT/23, POR CONCEPTO DE INTERESES DE ACUERDO A CONTRATO DE FIDEICOMISO “FINANCIMIENTO DE APOYO A LA REACTIVACION DE LA INVERSION PUBLICA” FIRMADO ENTRE EL MPD Y EL FNDR CORRESPONDIENTE AL GAM ARBIETO</t>
  </si>
  <si>
    <t>A:00099021001 Reversión de recursos al GAM Ichoca,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</si>
  <si>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ARBIETO</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</si>
  <si>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BERMEJO.</t>
  </si>
  <si>
    <t>A:00099021001 TRANSFERENCIA DE RECUPERACIONES SEGÚN NOTA INTERNA GEF-LCR-DYF-0378-NOT/23, POR CONCEPTO DE INTERESES DE ACUERDO A CONTRATO DE FIDEICOMISO “FINANCIMIENTO DE APOYO A LA REACTIVACION DE LA INVERSION PUBLICA” FIRMADO ENTRE EL MPD Y EL FNDR CORRESPONDIENTE AL GAM SICAYA</t>
  </si>
  <si>
    <t>A:00099021001 PAGO DE LA SEXTA CUOTA, EN EL MARCO DEL DECRETO SUPREMO NO.3671 Y PRIMERA ADENDA AL CONVENIO DE PAGO, FIDEICOMISO KARACHIPAMPA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</si>
  <si>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MECAPACA.</t>
  </si>
  <si>
    <t>A:00862012001 TRANSFERENCIA DE RECUPERACIONES SEGÚN NOTA INTERNA GEF-LCR-CMD-0382-NOT/23, POR CONCEPTO DE REMUNERACION DE ADMINISTRACION QUE CORRESPONDE AL FNDR DE ACUERDO A CONTRATO DE FIDEICOMISO “FINANCIAMIENTO UNIVERSIDADES PUBLICAS AUTONOMAS” CORRESPONDIENTE A UNIV. AMAZONICA PANDO</t>
  </si>
  <si>
    <t>A:00099021001 TRANSFERENCIA DE RECUPERACIONES SEGÚN NOTA INTERNA GEF-LCR-CMD-0382-NOT/23, POR CONCEPTO DE CAPITAL E INTERESES DE ACUERDO A CONTRATO DE FIDEICOMISO “FINANCIMIENTO UNIVERSIDADES PUBLICAS AUTONOMAS” FIRMADO ENTRE EL MPD Y EL FNDR CORRESPONDIENTE A UNIV.TOMAS FRIAS</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</si>
  <si>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TAHUA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</si>
  <si>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VIACHA</t>
  </si>
  <si>
    <t>A:00099021001 TRANSFERENCIA DE RECUPERACIONES SEGÚN NOTA INTERNA GEF-LCR-DYF-0378-NOT/23, POR CONCEPTO DE INTERESES DE ACUERDO A CONTRATO DE FIDEICOMISO “FINANCIMIENTO DE APOYO A LA REACTIVACION DE LA INVERSION PUBLICA” FIRMADO ENTRE EL MPD Y EL FNDR CORRESPONDIENTE AL GAD COCHABAMBA</t>
  </si>
  <si>
    <t>A:00099021001 TRANSFERENCIA DE RECUPERACIONES SEGÚN NOTA INTERNA GEF-LCR-DYF-0378-NOT/23, POR CONCEPTO DE INTERESES DE ACUERDO A CONTRATO DE FIDEICOMISO “FINANCIMIENTO DE APOYO A LA REACTIVACION DE LA INVERSION PUBLICA” FIRMADO ENTRE EL MPD Y EL FNDR CORRESPONDIENTE AL GAM TAHUA</t>
  </si>
  <si>
    <t>A:00099021001 TRANSFERENCIA DE RECUPERACIONES SEGÚN NOTA INTERNA GEF-LCR-DYF-0378-NOT/23, POR CONCEPTO DE INTERESES DE ACUERDO A CONTRATO DE FIDEICOMISO “FINANCIMIENTO DE APOYO A LA REACTIVACION DE LA INVERSION PUBLICA” FIRMADO ENTRE EL MPD Y EL FNDR CORRESPONDIENTE AL GAM VIACHA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</si>
  <si>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GAD COCHABAMBA</t>
  </si>
  <si>
    <t>A:00099021001 TRANSFERENCIA DE RECUPERACIONES SEGÚN NOTA INTERNA GEF-LCR-DYF-0378-NOT/23, POR CONCEPTO DE INTERESES DE ACUERDO A CONTRATO DE FIDEICOMISO “FINANCIMIENTO DE APOYO A LA REACTIVACION DE LA INVERSION PUBLICA” FIRMADO ENTRE EL MPD Y EL FNDR CORRESPONDIENTE AL GAM SACABA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</si>
  <si>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SACABA</t>
  </si>
  <si>
    <t>A:00099021001 TRANSFERENCIA DE RECUPERACIONES SEGÚN NOTA INTERNA GEF-LCR-DYF-0378-NOT/23, POR CONCEPTO DE INTERESES DE ACUERDO A CONTRATO DE FIDEICOMISO “FINANCIMIENTO DE APOYO A LA REACTIVACION DE LA INVERSION PUBLICA” FIRMADO ENTRE EL MPD Y EL FNDR CORRESPONDIENTE AL GAM SAN BENITO</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</si>
  <si>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SAN BENITO</t>
  </si>
  <si>
    <t>A:00099021001 Reversión de recursos al GAM Monteagudo,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</si>
  <si>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Pablo de Huacareta,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</si>
  <si>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CAIROMA</t>
  </si>
  <si>
    <t>A:00099021001 Reversión de recursos al GAM Camargo,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</si>
  <si>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CHARCAS.</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</si>
  <si>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MECAPACA.</t>
  </si>
  <si>
    <t>A:00099021001 Reversión de recursos al GAM Incahuasi,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</si>
  <si>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BATALLAS</t>
  </si>
  <si>
    <t>A:00099021001 TRANSFERENCIA DE RECUPERACIONES SEGÚN NOTA INTERNA GEF-LCR-CMD-0382-NOT/23, POR CONCEPTO DE CAPITAL E INTERESES DE ACUERDO A CONTRATO DE FIDEICOMISO “FINANCIMIENTO UNIVERSIDADES PUBLICAS AUTONOMAS” FIRMADO ENTRE EL MPD Y EL FNDR CORRESPONDIENTE A UNIV.TENICA DE ORURO</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</si>
  <si>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RIBERALTA.</t>
  </si>
  <si>
    <t>A:00862012001 TRANSFERENCIA DE RECUPERACIONES SEGÚN NOTA INTERNA GEF-LCR-CMD-0382-NOT/23, POR CONCEPTO DE REMUNERACION DE ADMINISTRACION QUE CORRESPONDE AL FNDR DE ACUERDO A CONTRATO DE FIDEICOMISO “FINANCIAMIENTO UNIVERSIDADES PUBLICAS AUTONOMAS” CORRESPONDIENTE A UNIV. TECNICA ORURO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</si>
  <si>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ENTRE RIOS (TARIJA).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</si>
  <si>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RIBERALTA.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</si>
  <si>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ENTRE RIOS (TARIJA).</t>
  </si>
  <si>
    <t>A:00862012001 TRANSFERENCIA DE RECUPERACIONES SEGÚN NOTA GEF-LCR-CMD-0367-NOT/23 POR CONCEPTO DE REMUNERACIÓN POR ADMINISTRACION DE FIDEICOMISO QUE CORRESPONDEN AL FNDR DE ACUERDO A CONTRATO DE FIDEICOMISO “PROGRAMA APOYO A LA EJECUCION DE LA INVERSION PUBLICA” CORRESPONDIENTE AL GAM DE SACABA.</t>
  </si>
  <si>
    <t>A:00099021001 Reversión de recursos al GAM Machareti,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</si>
  <si>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MORO MORO</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</si>
  <si>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GAD PANDO</t>
  </si>
  <si>
    <t>A:00099021001 TRANSFERENCIA DE RECUPERACIONES SEGÚN NOTA INTERNA GEF-LCR-DYF-0378-NOT/23, POR CONCEPTO DE INTERESES DE ACUERDO A CONTRATO DE FIDEICOMISO “FINANCIMIENTO DE APOYO A LA REACTIVACION DE LA INVERSION PUBLICA” FIRMADO ENTRE EL MPD Y EL FNDR CORRESPONDIENTE AL GAD PANDO</t>
  </si>
  <si>
    <t>A:00099021001 TRANSFERENCIA DE RECUPERACIONES SEGÚN NOTA INTERNA GEF-LCR-DYF-0378-NOT/23, POR CONCEPTO DE INTERESES DE ACUERDO A CONTRATO DE FIDEICOMISO “FINANCIMIENTO DE APOYO A LA REACTIVACION DE LA INVERSION PUBLICA” FIRMADO ENTRE EL MPD Y EL FNDR CORRESPONDIENTE AL GAM TIRAQUE</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</si>
  <si>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TIRAQUE</t>
  </si>
  <si>
    <t>A:00099021001 TRANSFERENCIA DE RECUPERACIONES SEGÚN NOTA INTERNA GEF-LCR-DYF-0378-NOT/23, POR CONCEPTO DE INTERESES DE ACUERDO A CONTRATO DE FIDEICOMISO “FINANCIMIENTO DE APOYO A LA REACTIVACION DE LA INVERSION PUBLICA” FIRMADO ENTRE EL MPD Y EL FNDR CORRESPONDIENTE AL GAM URIONDO</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</si>
  <si>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URIONDO</t>
  </si>
  <si>
    <t>A:00099021001 TRANSFERENCIA DE RECUPERACIONES SEGÚN NOTA INTERNA GEF-LCR-DYF-0378-NOT/23, POR CONCEPTO DE INTERESES DE ACUERDO A CONTRATO DE FIDEICOMISO “FINANCIMIENTO DE APOYO A LA REACTIVACION DE LA INVERSION PUBLICA” FIRMADO ENTRE EL MPD Y EL FNDR CORRESPONDIENTE AL GAD ORURO</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</si>
  <si>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GAD ORURO</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</si>
  <si>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SANTIVAÑEZ</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</si>
  <si>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SICAYA</t>
  </si>
  <si>
    <t>A:00099021001 Reversión de recursos al GAM Tipuani,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</si>
  <si>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SUCRE</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</si>
  <si>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SUCRE</t>
  </si>
  <si>
    <t>A:00099021001 Reversión de recursos al GAM Guanay,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</si>
  <si>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Pedro de Tiquina,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</si>
  <si>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Tito Yupanqui,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</si>
  <si>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Aucapata,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</si>
  <si>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Corocoro,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</si>
  <si>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Caquiaviri,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</si>
  <si>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YUNCHARA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</si>
  <si>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YUNCHARA</t>
  </si>
  <si>
    <t>A:00099021001 Reversión de recursos al GAM Calacoto,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</si>
  <si>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Apolo,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</si>
  <si>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Malla,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</si>
  <si>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Yaco,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</si>
  <si>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YAPACANI</t>
  </si>
  <si>
    <t>A:00099021001 TRANSFERENCIA DE RECUPERACIONES SEGÚN NOTA INTERNA GEF-LCR-DYF-0378-NOT/23, POR CONCEPTO DE INTERESES DE ACUERDO A CONTRATO DE FIDEICOMISO “FINANCIMIENTO DE APOYO A LA REACTIVACION DE LA INVERSION PUBLICA” FIRMADO ENTRE EL MPD Y EL FNDR CORRESPONDIENTE AL GAM VILLA MOJOCOYA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</si>
  <si>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YAMPARAEZ</t>
  </si>
  <si>
    <t>A:00099021001 Reversión de recursos al GAM Pucarani,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</si>
  <si>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VILLA MOJOCOYA</t>
  </si>
  <si>
    <t>A:00099021001 TRANSFERENCIA DE RECUPERACIONES SEGÚN NOTA INTERNA GEF-LCR-DYF-0378-NOT/23, POR CONCEPTO DE INTERESES DE ACUERDO A CONTRATO DE FIDEICOMISO “FINANCIMIENTO DE APOYO A LA REACTIVACION DE LA INVERSION PUBLICA” FIRMADO ENTRE EL MPD Y EL FNDR CORRESPONDIENTE AL GAM YAMPARAEZ</t>
  </si>
  <si>
    <t>A:00099021001 TRANSFERENCIA DE RECUPERACIONES SEGÚN NOTA INTERNA GEF-LCR-DYF-0378-NOT/23, POR CONCEPTO DE INTERESES DE ACUERDO A CONTRATO DE FIDEICOMISO “FINANCIMIENTO DE APOYO A LA REACTIVACION DE LA INVERSION PUBLICA” FIRMADO ENTRE EL MPD Y EL FNDR CORRESPONDIENTE AL GAM HUANUNI</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</si>
  <si>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BETANZOS</t>
  </si>
  <si>
    <t>A:00099021001 TRANSFERENCIA DE RECUPERACIONES SEGÚN NOTA INTERNA GEF-LCR-DYF-0378-NOT/23, POR CONCEPTO DE INTERESES DE ACUERDO A CONTRATO DE FIDEICOMISO “FINANCIMIENTO DE APOYO A LA REACTIVACION DE LA INVERSION PUBLICA” FIRMADO ENTRE EL MPD Y EL FNDR CORRESPONDIENTE AL GAM YOTALA</t>
  </si>
  <si>
    <t>A:00099021001 Reversión de recursos al GAM Laja,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</si>
  <si>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YOTALA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</si>
  <si>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HUANUNI</t>
  </si>
  <si>
    <t>A:00099021001 TRANSFERENCIA DE RECUPERACIONES SEGÚN NOTA INTERNA GEF-LCR-DYF-0378-NOT/23, POR CONCEPTO DE INTERESES DE ACUERDO A CONTRATO DE FIDEICOMISO “FINANCIMIENTO DE APOYO A LA REACTIVACION DE LA INVERSION PUBLICA” FIRMADO ENTRE EL MPD Y EL FNDR CORRESPONDIENTE AL GAM PUCARANI</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</si>
  <si>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RIBERALTA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</si>
  <si>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VILLA CHARCAS</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</si>
  <si>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SAN PEDRO DE QUEMES</t>
  </si>
  <si>
    <t>A:00099021001 TRANSFERENCIA DE RECUPERACIONES SEGÚN NOTA INTERNA GEF-LCR-DYF-0378-NOT/23, POR CONCEPTO DE INTERESES DE ACUERDO A CONTRATO DE FIDEICOMISO “FINANCIMIENTO DE APOYO A LA REACTIVACION DE LA INVERSION PUBLICA” FIRMADO ENTRE EL MPD Y EL FNDR CORRESPONDIENTE AL GAM VILLA CHARCAS</t>
  </si>
  <si>
    <t>A:00099021001 TRANSFERENCIA DE RECUPERACIONES SEGÚN NOTA INTERNA GEF-LCR-DYF-0378-NOT/23, POR CONCEPTO DE INTERESES DE ACUERDO A CONTRATO DE FIDEICOMISO “FINANCIMIENTO DE APOYO A LA REACTIVACION DE LA INVERSION PUBLICA” FIRMADO ENTRE EL MPD Y EL FNDR CORRESPONDIENTE AL GAM TINGUIPAYA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</si>
  <si>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TOLEDO</t>
  </si>
  <si>
    <t>A:00099021001 Reversión de recursos al GAM Batallas,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</si>
  <si>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BETANZOS</t>
  </si>
  <si>
    <t>A:00099021001 Reversión de recursos al GAM Coipasa,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</si>
  <si>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Carangas,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</si>
  <si>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DE LAS CARRERAS</t>
  </si>
  <si>
    <t>A:00099021001 Reversión de recursos al GAM Quillacollo,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</si>
  <si>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Huayllamarca,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</si>
  <si>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YAPACANI</t>
  </si>
  <si>
    <t>A:00099021001 Reversión de recursos al GAM Yocalla,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</si>
  <si>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Tacachi,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</si>
  <si>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Huatajata,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</si>
  <si>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DEVOLUCION DEUDA AL TGN POR PARTE DEL SR. GUILLERMO ARAMAYO HERRERA CORRESPONDIENTE AL MES DE MARZO/2023. S/G. INF. SENASIR UAF-ITES Nº 0138/2023, DE FECHA 27/04/2023</t>
  </si>
  <si>
    <t>A:00099021001 Reversión de recursos al GAM Urmiri,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</si>
  <si>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MACHACAMARCA</t>
  </si>
  <si>
    <t>A:00099021001 TRANSFERENCIA DE RECUPERACIONES SEGÚN NOTA INTERNA GEF-LCR-DYF-0378-NOT/23, POR CONCEPTO DE INTERESES DE ACUERDO A CONTRATO DE FIDEICOMISO “FINANCIMIENTO DE APOYO A LA REACTIVACION DE LA INVERSION PUBLICA” FIRMADO ENTRE EL MPD Y EL FNDR CORRESPONDIENTE AL GAM YACAPANI</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</si>
  <si>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DE LAS CARRERAS</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</si>
  <si>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TINGUIPAYA</t>
  </si>
  <si>
    <t>A:00099021001 Reversión de recursos al GAM Santiago de Huata,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</si>
  <si>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MONTEAGUDO</t>
  </si>
  <si>
    <t>A:00099021001 Reversión de recursos al GAM Tolata,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</si>
  <si>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Chayanta,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</si>
  <si>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Catacora,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</si>
  <si>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LURIBAY</t>
  </si>
  <si>
    <t>A:00099021001 Reversión de recursos al GAM Tapacari,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</si>
  <si>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LURIBAY</t>
  </si>
  <si>
    <t>A:00099021001 Reversión de recursos al GAM Chacarilla,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</si>
  <si>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MACHACAMARCA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</si>
  <si>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MORO MORO</t>
  </si>
  <si>
    <t>A:00099021001 Reversión de recursos al GAM Curahuara de Carangas,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</si>
  <si>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MONTEAGUDO</t>
  </si>
  <si>
    <t>A:00099021001 Reversión de recursos al GAM Papel Pampa,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</si>
  <si>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Turco,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</si>
  <si>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PAILON</t>
  </si>
  <si>
    <t>A:00099021001 Reversión de recursos al GAM Curva,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</si>
  <si>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PUCARANI</t>
  </si>
  <si>
    <t>A:00099021001 Reversión de recursos al GAM Huachacalla,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</si>
  <si>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A:00862012001 TRANSFERENCIA DE RECUPERACIONES SEGÚN NOTA INTERNA GEF-LCR-DYF-0378-NOT/23, POR CONCEPTO DE REMUNERACION DE ADMINISTRACION QUE CORRESPONDE AL FNDR DE ACUERDO A CONTRATO DE FIDEICOMISO “FINANCIMIENTO DE APOYO A LA REACTIVACION DE LA INVERSION PUBLICA” CORRESPONDIENTE AL GAM PAILON</t>
  </si>
  <si>
    <t>A:00099021001 Reversión de recursos al GAM General Juan José Pérez (Charazani),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</si>
  <si>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Pocoata,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</si>
  <si>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Yunguyo de Litoral,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</si>
  <si>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Esmeralda,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</si>
  <si>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SAN PEDRO DE QUEMES</t>
  </si>
  <si>
    <t>A:00099021001 Reversión de recursos al GAM Puerto Pérez,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</si>
  <si>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TRANSFERENCIA DE RECUPERACIONES SEGÚN NOTA INTERNA GEF-LCR-DYF-0378-NOT/23, POR CONCEPTO DE INTERESES DE ACUERDO A CONTRATO DE FIDEICOMISO “FINANCIMIENTO DE APOYO A LA REACTIVACION DE LA INVERSION PUBLICA” FIRMADO ENTRE EL MPD Y EL FNDR CORRESPONDIENTE AL GAM TOLEDO</t>
  </si>
  <si>
    <t>A:00099021001 TRANSFERENCIA DE RECUPERACIONES SEGÚN NOTA INTERNA GEF-LCR-DYF-0378-NOT/23, POR CONCEPTO DE INTERESES DE ACUERDO A CONTRATO DE FIDEICOMISO “FINANCIMIENTO DE APOYO A LA REACTIVACION DE LA INVERSION PUBLICA” FIRMADO ENTRE EL MPD Y EL FNDR CORRESPONDIENTE AL GAM RIBERALTA</t>
  </si>
  <si>
    <t>A:00099021001 Reversión de recursos al GAM Yanacachi,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</si>
  <si>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COBRO COSTOS DE PAPELERIA SEGUN TRANSFERENCIA DEL EXTERIOR POR ORDEN DE ENERGIA ARGENTINA S.A. REF.: INV EXA-GJA 139-89/22-140/23 GAS NATURAL FECHA VALOR 28/04/2023 LIB. 00513012007 YPFB - RECURSOS NACIONALIZACIÓN</t>
  </si>
  <si>
    <t>COBRO COSTOS DE PAPELERIA SEGUN TRANSFERENCIA DEL EXTERIOR POR ORDEN DE ENERGIA ARGENTINA S.A. REF.: INV EXA-GJA 140/23 GAS NATURAL FECHA VALOR 28/04/2023 LIB. 00513012007 YPFB - RECURSOS NACIONALIZACIÓN</t>
  </si>
  <si>
    <t>A:00099021001 Reversión de recursos al GAM San Borja,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</si>
  <si>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Quirusillas,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</si>
  <si>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Javier,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</si>
  <si>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Comarapa,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</si>
  <si>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Puerto Quijarro,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</si>
  <si>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Pucara,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</si>
  <si>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Reyes,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</si>
  <si>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Antonio de Lomerio,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</si>
  <si>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Juan,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</si>
  <si>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El Carmen Rivero Torrez,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</si>
  <si>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Pedro,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</si>
  <si>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Ramón,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</si>
  <si>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Chuquihuta (Ayllu Jucumani),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</si>
  <si>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Warnes,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</si>
  <si>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Bermejo,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</si>
  <si>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Villamontes,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</si>
  <si>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Acasio,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</si>
  <si>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Miguel (San Miguel de Velasco),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</si>
  <si>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Caiza "D",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</si>
  <si>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Yapacani,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</si>
  <si>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Porco,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</si>
  <si>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Pailon,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</si>
  <si>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Caripuyo,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</si>
  <si>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Santa Rosa del Sara,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</si>
  <si>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Villazón,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</si>
  <si>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Lagunillas,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</si>
  <si>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Uyuni,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</si>
  <si>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Boyuibe,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</si>
  <si>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||TRANSFERENCIA DE FONDOS SEGÚN MENSAJES SWIFT NROS. 6783 Y 6782 DE LA FECHA Y NOTA CITE: DGAC-10774/2022 (HRE-TGL-5031) DE FECHA 31/3/2022 DE LA DIRECCIÓN GENERAL DE AERONÁUTICA CIVIL. (SECTOR PÚBLICO). DÉBITO DE LA LIBRETA 0117012001 DGAC, REPOSICIÓN DE ÚTILES DE ESCRITORIO.</t>
  </si>
  <si>
    <t>'TRANSFERENCIA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00099021001 RECURSOS ORDINARIOS</t>
  </si>
  <si>
    <t>'TRANSFERENCIA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00595012001 GPSSLP RECURSOS ESPECIFICOS, REPOSICION UTILES DE ESCRITORIO.</t>
  </si>
  <si>
    <t>A:00099021001 Reversión de recursos al GAM Puerto Siles,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</si>
  <si>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Joaquin,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</si>
  <si>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Baures,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</si>
  <si>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Exaltación,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</si>
  <si>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Huacaraje,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</si>
  <si>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Cobija,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</si>
  <si>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Bolpebra,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</si>
  <si>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Bella Flor,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</si>
  <si>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Nueva Esperanza,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</si>
  <si>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GAIOC Guaraní Kereimba Iyaambae,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</si>
  <si>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Sena,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</si>
  <si>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San Ignacio,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</si>
  <si>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GAIOC de Salinas,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</si>
  <si>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Loreto,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</si>
  <si>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Filadelfia,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</si>
  <si>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A:00099021001 Reversión de recursos al GAM Achacachi,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t>
  </si>
  <si>
    <t>'COBRO DE'||UTILES DE ESCRITORIO POR EL COMPROBANTE N° 1059502 DE LA FECHA, S/G.NOTA CITE: PRS/GAFC-3496/2022 DE FECHA 16/12/2022 (HRE-TGL-19648) ENVIADO POR YACIMIENTOS PETROLIFEROS FISCALES BOLIVIANOS. (SECTOR PÚBLICO). DÉBITO DE LA LIBRETA 00513022001 YPFB - OPERACIONES.</t>
  </si>
  <si>
    <t>'COBRO DE'||UTILES DE ESCRITORIO POR EL COMPROBANTE N° 1059505 DE LA FECHA, S/G.NOTA CITE: PRS/GAFC-3496/2022 DE FECHA 16/12/2022 (HRE-TGL-19648) ENVIADO POR YACIMIENTOS PETROLIFEROS FISCALES BOLIVIANOS. (SECTOR PÚBLICO). DÉBITO DE LA LIBRETA 00513022001 YPFB - OPERACIONES.</t>
  </si>
  <si>
    <t>'COBRO DE'||UTILES DE ESCRITORIO POR EL COMPROBANTE NRO.1059509 DE LA FECHA, S/G.NOTA PRS/GAFC-3496/2022 DE F.16/12/2022 (HRE-TGL-19648). ENVIADO POR YACIMIENTOS PETROLIFEROS FISCALES BOLIVIANOS. DÉBITO DE LA LIBRETA 00513022001 YPFB-OPERACIONES, COBRO DE ÚTILES DE ESCRITORIO.</t>
  </si>
  <si>
    <t>||TRANSFERENCIA DE FONDOS S/G MENSAJES SWIFT NROS. 6814 Y 6813 DE LA FECHA Y NOTA CITE DGAC/10774/2022 DE F.31.03.2022 (HRE-TGL-5031) DE LA DIRECCION GENERAL DE AERONAUTICA CIVIL (SECTOR PÚBLICO). DEBITO DE LA LIBRETA 0117012001 DGAC, REPOSICIÓN DE ÚTILES DE ESCRITORIO.</t>
  </si>
  <si>
    <t>||TRANSFERENCIA DE FONDOS S/G MENSAJES SWIFTS NROS 6772-6773. ,EN ATENCION A NOTA: DGAC-10774/2022 DE FECHA 31/3/2022 (HRE-TGL-5031) ENVIADO POR LA DIRECCION GENERAL DE AERONAUTICA CIVIL.(SECTOR PÚBLICO). DEBITO DE LA LIBRETA 0117012001 DGAC, REPOSICION ÚTILES DE ESCRITORIO.</t>
  </si>
  <si>
    <t>||TRANSFERENCIA DE RECURSOS A LA FUNDACIÓN CULTURAL DEL BCB CORRESPONDIENTE AL 2° TRIMESTRE 2023 PARA GASTOS CORRIENTES S/G INFORME BCB-GADM-SCONT-DAF-INF-2023-96, NOTA FC-BCB-PDCIA N° 938/2023 DE LA FC.BCB Y F.T. 4 DE LA GADM TRANSFERENCIA A LA LIBRETA N° 00293014201 DE LA FUNDACIÓN CULTURAL DEL BANCO CENTRAL DE BOLIVIA</t>
  </si>
  <si>
    <t>'COBRO DE'||UTILES DE ESCRITORIO POR EL COMPROBANTE NRO.1057801 DE LA FECHA, S/G. NOTA CITE: RIBB-UAF/SCO N°041/22 DE FECHA 7/7/2022 (HRE-TGL-10413) ENVIADA POR EL REGISTRO INTERNACIONAL BOLIVIANO DE BUQUES. DEBITO DE LA LIBRETA 00020061101 MIN.DEF.-RIBB-INGRESOS VARIOS USD, COBRO DE UTILES DE ESCRITORIO.</t>
  </si>
  <si>
    <t>PAGO A CAF PRÉSTAMO CFA010253 VCTO. 04-04-2023 POR CUENTA DE TGN , NTI. 017199 VALOR 04-04-2023 CAPITAL USD 199.409,09 INTERESES USD 126.642,52 CTA. 5970 CUENTA UNICA DEL TESORO DOLARES AMERICANOS LIB. 00099021001</t>
  </si>
  <si>
    <t>AJUSTE COMPLEMENTARIO POR REVALORIZACION SALDOS DE ACTIVOS DE RESERVA Y OBLIGACIONES MONEDA EXTRANJERA (DOLARES) Saldo MO = -140345399.76 ;Bs/Mo: 6.86000000000 ;Saldo Bs: -962769442.36</t>
  </si>
  <si>
    <t>TRANSFERENCIA DE FONDOS AL EXTERIOR A SOLICITUD DE SERVICIO DESARROLLO EMPRESAS PUBLICAS PRODUCTIVAS SEGUN SOLICITUD 18002 REF: TRANSFERENCIA INTERNACIONAL - SEGUNDO PAGO A LA EMPRESA TELEA TECNOVISION S.R.L. POR LA COMPRA DE CAMARA ANALOGICA DE ALTA TEMPERATURA SEGUN CONTRATO SEDEM/ENVIBOL/CDE/2022 LIB. 00132072001 ENVIBOL - VENTAS AL EXTERIOR POR DIFERENCIAL CAMBIARIO</t>
  </si>
  <si>
    <t>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t>
  </si>
  <si>
    <t>REGULARIZACION DE TRANSFERENCIA DEL EXTERIOR SEGUN SWIFT NO.4182 DE FECHA 05/04/2023 ORDENANTE: EMBAJADA DE BOLIVIA EN BERLIN ALEMANIA REF.: RECAUDACIONES GESTORÍA CONSULAR POR EL MES DE FEBRERO 2023 LIB. 00010011102 MIN.REL.EXT.- USD INGRESOS POR GESTORÍA CONSULAR</t>
  </si>
  <si>
    <t>TRANSFERENCIA RECIBIDA DEL EXTERIOR SEGÚN MENSAJES SWIFT Nos. 5329-5328 (REM.EXT.) DE FECHA 05-04-2023 POR DESEMBOLSO DE FIDA PRÉSTAMO 2000000784 RFB/200000078400 LIBRETA N° 00047297001 MDRYT-(PRO-CAMELIDOS)$US PROG.FORT.INT.COMPLEJO CAMELIDOS ALTIPLANO</t>
  </si>
  <si>
    <t>TRANSFERENCIA RECIBIDA DEL EXTERIOR SEGÚN MENSAJES SWIFT Nos. 5329-5328 (REM.EXT.) DE FECHA 05-04-2023 POR DESEMBOLSO DE FIDA PRÉSTAMO 2000000784 RFB/200000078400 LIBRETA N° 00047297001 MDRYT-(PRO-CAMELIDOS)$US PROG.FORT.INT.COMPLEJO CAMELIDOS ALTIPLANO REF.: UTILES DE ESCRITORIO</t>
  </si>
  <si>
    <t>TRANSFERENCIA DE FONDOS AL EXTERIOR A SOLICITUD DE MINISTERIO DE EDUCACION SEGUN SOLICITUD 18008 REF: TRANSF A FAVOR DE LA UNIVERSIDAD CURTIN AUSTRALIA POR CONCEPTO DE PAGO DE COLEGIATURA PRIMER SEMESTRE GESTION 2023 DE BECARIO CHRISTIAN FABIAN CENTELLAS ASLLANI QUIEN CURSA LA MAESTRIA EN CIENCIA GE LIB. 00099021001 TGN-RECURSOS ORDINARIOS-DOLARES AMERICANOS (5970) POR DIFERENCIAL CAMBIARIO</t>
  </si>
  <si>
    <t>TRANSFERENCIA RECIBIDA DEL EXTERIOR SEGÚN MENSAJES SWIFT Nos. 5412-5407 (REM.EXT.) DE FECHA 06-04-2023 POR DESEMBOLSO DE BID PRÉSTAMO 4633/BL-BO REQ 00001 BO 2023143944 LIBRETA N° 00514014306 ENDE-USD LT SAN IGNACIO DE VELASCO AL SIN-4633/BL-BO</t>
  </si>
  <si>
    <t>TRANSFERENCIA RECIBIDA DEL EXTERIOR SEGÚN MENSAJES SWIFT Nos. 5412-5407 (REM.EXT.) DE FECHA 06-04-2023 POR DESEMBOLSO DE BID PRÉSTAMO 4633/BL-BO REQ 00001 BO 2023143944 LIBRETA N° 00514014306 ENDE-USD LT SAN IGNACIO DE VELASCO AL SIN-4633/BL-BO REF.: UTILES DE ESCRITORIO</t>
  </si>
  <si>
    <t>AJUSTE COMPLEMENTARIO POR REVALORIZACION SALDOS DE ACTIVOS DE RESERVA Y OBLIGACIONES MONEDA EXTRANJERA (DOLARES) Saldo MO = -141435785.08 ;Bs/Mo: 6.86000000000 ;Saldo Bs: -970249485.66</t>
  </si>
  <si>
    <t>TRANSFERENCIA RECIBIDA DEL EXTERIOR SEGÚN MENSAJES SWIFT Nos. 5469-5468 (REM.EXT.) DE FECHA 10-04-2023 POR DESEMBOLSO DE CAF PRÉSTAMO CFA010546 PROGRAMA MIAGUA V LIBRETA N° 00086077004 MMAYA-$US PROGRAMA MIAGUA FASE V CFA N°10546</t>
  </si>
  <si>
    <t>TRANSFERENCIA RECIBIDA DEL EXTERIOR SEGÚN MENSAJES SWIFT Nos. 5469-5468 (REM.EXT.) DE FECHA 10-04-2023 POR DESEMBOLSO DE CAF PRÉSTAMO CFA010546 PROGRAMA MIAGUA V LIBRETA N° 00086077004 MMAYA-$US PROGRAMA MIAGUA FASE V CFA N°10546 REF.: UTILES DE ESCRITORIO</t>
  </si>
  <si>
    <t>TRANSFERENCIA RECIBIDA DEL EXTERIOR SEGÚN MENSAJES SWIFT Nos. 5453 - 5432-1 - 5432-2 (REM.EXT.) DE FECHA 10-04-2023 POR DESEMBOLSO DE BID PRÉSTAMO 3722/BL-BO REQ 00032 BO2023142326 LIBRETA N° 00212014302 INRA -USD-BID PRESTAMO Nº 3722/BL-BO REF.: UTILES DE ESCRITORIO</t>
  </si>
  <si>
    <t>AJUSTE COMPLEMENTARIO POR REVALORIZACION SALDOS DE ACTIVOS DE RESERVA Y OBLIGACIONES MONEDA EXTRANJERA (DOLARES) Saldo MO = -144520259.27 ;Bs/Mo: 6.86000000000 ;Saldo Bs: -991408978.60</t>
  </si>
  <si>
    <t>TRANSFERENCIA RECIBIDA DEL EXTERIOR SEGÚN MENSAJES SWIFT Nos. 5644-5643 (REM.EXT.) DE FECHA 11-04-2023 POR DESEMBOLSO DE IDA PRÉSTAMO 4923-BO ABC040 LIBRETA N° 00291014336 ABC-US AIF 4923 CARRET. NAC. E INFRAESTRUCTURA AEROPORTUARIA</t>
  </si>
  <si>
    <t>REGULARIZACION DE TRANSFERENCIA DEL EXTERIOR SEGUN SWIFT NO.2595 DE FECHA 11/04/2023 ORDENANTE: CONSULADO GENERAL DEL ESTADO PLURINACIONAL DE BOLIVIA EN WASHINGTON EE.UU. REF.: DEVOLUCIÓN GASTOS DE FUNCIONAMIENTO GESTIÓN 2022 CENTRO EMISOR DE PASAPORTE EMIPAS LIB. 00010011102 MIN.REL.EXT.- USD INGRESOS POR GESTORÍA CONSULAR</t>
  </si>
  <si>
    <t>AJUSTE COMPLEMENTARIO POR REVALORIZACION SALDOS DE ACTIVOS DE RESERVA Y OBLIGACIONES MONEDA EXTRANJERA (DOLARES) Saldo MO = -149909375.08 ;Bs/Mo: 6.86000000000 ;Saldo Bs: -1028378313.03</t>
  </si>
  <si>
    <t>REGULARIZACION DE TRANSFERENCIA DEL EXTERIOR SEGUN SWIFT NO.5687 DE FECHA 12/04/2023 ORDENANTE: CONSULADO DE BOLIVIA EN COMODORO ARGENTINA REF.: RECAUDACIÓN GESTORIA CONSULAR POR EL MES DE MARZO 2023 LIB. 00010011102 MIN.REL.EXT.- USD INGRESOS POR GESTORÍA CONSULAR</t>
  </si>
  <si>
    <t>REGULARIZACION DE TRANSFERENCIA DEL EXTERIOR SEGUN SWIFT NO.5688 DE FECHA 12/04/2023 ORDENANTE: CONSULADO DE BOLIVIA EN VIEDMA ARGENTINA REF.: RECAUDACIÓN GESTORIA CONSULAR POR EL MES DE MARZO 2023 LIB. 00010011102 MIN.REL.EXT.- USD INGRESOS POR GESTORÍA CONSULAR</t>
  </si>
  <si>
    <t>REGULARIZACION DE TRANSFERENCIA DEL EXTERIOR SEGUN SWIFT NO.5440 DE FECHA 12/04/2023 ORDENANTE: EMBAJADA DE BOLIVIA EN OTTAWA CANADA REF.: RECAUDACION GESTORIA CONSULAR POR EL MES DE MARZO 2023 LIB. 00010011102 MIN.REL.EXT.- USD INGRESOS POR GESTORÍA CONSULAR</t>
  </si>
  <si>
    <t>REGULARIZACION DE TRANSFERENCIA DEL EXTERIOR SEGUN SWIFT NO.5439 DE FECHA 12/04/2023 ORDENANTE: CONSULADO DE BOLIVIA EN HOUSTON ESTADOS UNIDOS REF.: RECAUDACION GESTORÍA CONSULAR POR EL MES DE MARZO 2023 LIB. 00010011102 MIN.REL.EXT.- USD INGRESOS POR GESTORÍA CONSULAR</t>
  </si>
  <si>
    <t>REGULARIZACION DE TRANSFERENCIA DEL EXTERIOR SEGUN SWIFT NO.5476 DE FECHA 12/04/2023 ORDENANTE: CONSULADO DE BOLIVIA EN CÁCERES BRASIL REF.: RECAUDACIÓN GESTORIA CONSULAR POR EL MES DE MARZO 2023 LIB. 00010011102 MIN.REL.EXT.- USD INGRESOS POR GESTORÍA CONSULAR</t>
  </si>
  <si>
    <t>REGULARIZACION DE TRANSFERENCIA DEL EXTERIOR SEGUN SWIFT NO.5480 DE FECHA 12/04/2023 ORDENANTE: CONSULADO DE BOLIVIA EN NUEVA YORK ESTADOS UNIDOS REF.: RECAUDACION GESTORÍA CONSULAR POR EL MES DE MARZO 2023 LIB. 00010011102 MIN.REL.EXT.- USD INGRESOS POR GESTORÍA CONSULAR</t>
  </si>
  <si>
    <t>REGULARIZACION DE TRANSFERENCIA DEL EXTERIOR SEGUN SWIFT NO.5639 DE FECHA 12/04/2023 ORDENANTE: CONSULADO DE BOLIVIA EN LOS ÁNGELES ESTADOS UNIDOS REF.: RECAUDACIÓN GESTORIA CONSULAR POR EL MES DE MARZO 2023 LIB. 00010011102 MIN.REL.EXT.- USD INGRESOS POR GESTORÍA CONSULAR</t>
  </si>
  <si>
    <t>REGULARIZACION DE TRANSFERENCIA DEL EXTERIOR SEGUN SWIFT NO.5575 DE FECHA 12/04/2023 ORDENANTE: EMBAJADA DE BOLIVIA EN BRASILIA BRASIL REF.: RECAUDACION GESTORÍA CONSULAR POR EL MES DE MARZO 2023 LIB. 00010011102 MIN.REL.EXT.- USD INGRESOS POR GESTORÍA CONSULAR</t>
  </si>
  <si>
    <t>AJUSTE COMPLEMENTARIO POR REVALORIZACION SALDOS DE ACTIVOS DE RESERVA Y OBLIGACIONES MONEDA EXTRANJERA (DOLARES) Saldo MO = -148308890.00 ;Bs/Mo: 6.86000000000 ;Saldo Bs: -1017398985.42</t>
  </si>
  <si>
    <t>00212014302 DEPOSITO DE EFECTIVO, DEPOSITANTE: RESP.TESORERIA - CLAUDIA SALCEDO, CONCEPTO: DEPÓSITO DEBITO UTILIES ESCRITORIO 32 DESEMBOLSO BID PTAMO 3722/BC-BO, CUENTA DE DEPOSITO: CUENTA UNICA DEL TESORO EN DOLARES AMERICANOS</t>
  </si>
  <si>
    <t>REGULARIZACION DE TRANSFERENCIA DEL EXTERIOR SEGUN SWIFT NO.5718 DE FECHA 13/04/2023 ORDENANTE: VICECONSULADO DE BOLIVIA EN LA PLATA ARGENTINA REF.: RECAUDACIÓN GESTORÍA CONSULAR POR EL MES DE MARZO 2023 LIB. 00010011102 MIN.REL.EXT.- USD INGRESOS POR GESTORÍA CONSULAR</t>
  </si>
  <si>
    <t>REGULARIZACION DE TRANSFERENCIA DEL EXTERIOR SEGUN SWIFT NO.5753 DE FECHA 13/04/2023 ORDENANTE: CONSULADO DE BOLIVIA EN ANTOFAGASTA CHILE REF.: RECAUDACIÓN GESTORÍA CONSULAR POR EL MES DE MARZO 2023 LIB. 00010011102 MIN.REL.EXT.- USD INGRESOS POR GESTORÍA CONSULAR</t>
  </si>
  <si>
    <t>REGULARIZACION DE TRANSFERENCIA DEL EXTERIOR SEGUN SWIFT NO.5755 DE FECHA 13/04/2023 ORDENANTE: CONSULADO DE BOLIVIA EN CALAMA CHILE REF.: RECAUDACIÓN GESTORÍA CONSULAR POR EL MES DE MARZO 2023 LIB. 00010011102 MIN.REL.EXT.- USD INGRESOS POR GESTORÍA CONSULAR</t>
  </si>
  <si>
    <t>REGULARIZACION DE TRANSFERENCIA DEL EXTERIOR SEGUN SWIFT NO.5719 DE FECHA 13/04/2023 ORDENANTE: CONSULADO DE BOLIVIA EN MENDOZA ARGENTINA REF.: RECAUDACION GESTORÍA CONSULAR POR EL MES DE MARZO 2023 LIB. 00010011102 MIN.REL.EXT.- USD INGRESOS POR GESTORÍA CONSULAR</t>
  </si>
  <si>
    <t>TRANSFERENCIA RECIBIDA DEL EXTERIOR SEGÚN MENSAJES SWIFT Nos. 5826-5825 (REM.EXT.) DE FECHA 13-04-2023 POR DESEMBOLSO DE BIRF PRÉSTAMO 8552-BO 33 LIBRETA N° 00291014371 ABC-USD-8552-BO.PROY. DESARROLLO DE CAPACIDADES EN EL SECTOR VIAL</t>
  </si>
  <si>
    <t>REGULARIZACION DE TRANSFERENCIA DEL EXTERIOR SEGUN SWIFT NO.5769 DE FECHA 13/04/2023 ORDENANTE: CONSULADO GENERAL DE BOLIVIA EN ARICA CHILE REF.: RECAUDACIÓN GESTORÍA CONSULAR POR EL MES DE MARZO 2023 LIB. 00010011102 MIN.REL.EXT.- USD INGRESOS POR GESTORÍA CONSULAR</t>
  </si>
  <si>
    <t>REGULARIZACION DE TRANSFERENCIA DEL EXTERIOR SEGUN SWIFT NO.5494 DE FECHA 13/04/2023 ORDENANTE: CONSULADO GENERAL DE BOLIVIA EN SANTIAGO CHILE REF.: RECAUDACIÓN GESTORÍA CONSULAR POR EL MES DE MARZO 2023 LIB. 00010011102 MIN.REL.EXT.- USD INGRESOS POR GESTORÍA CONSULAR</t>
  </si>
  <si>
    <t>AJUSTE COMPLEMENTARIO POR REVALORIZACION SALDOS DE ACTIVOS DE RESERVA Y OBLIGACIONES MONEDA EXTRANJERA (DOLARES) Saldo MO = -152775195.44 ;Bs/Mo: 6.86000000000 ;Saldo Bs: -1048037840.73</t>
  </si>
  <si>
    <t>NUMERO DE LIBRETACUT: 00291012001 OPERACIÓN E46 TRANSFERENCIA DEL SISTEMA FINANCIERO POR CUENTA DE TERCEROS A LA CUT EN DOLARES AMERICANOS PARA ABONO A LA CUENTA UNICA DEL TESORO CUT 5970034001 LIBRETA 00291012001 DE ADMINISTRADORA BOLIVIANA DE CARRETERAS A SOLICITUD DE SEGUROS Y REASEGUROS CREDIN</t>
  </si>
  <si>
    <t>NUMERO DE LIBRETACUT: 00291012001 OPERACIÓN E46 TRANSFERENCIA DEL SISTEMA FINANCIERO POR CUENTA DE TERCEROS A LA CUT EN DOLARES AMERICANOS PARA ABONO A LA CUENTA UNICA DEL TESORO CUT 5970034001 LIBRETA 00291012001 DE ADMINISTRADORA BOLIVIANA DE CARRETERAS A SOLICITUD DE SEGUROS Y REASEGUROS CREDINF</t>
  </si>
  <si>
    <t>REGULARIZACION DE TRANSFERENCIA DEL EXTERIOR SEGUN SWIFT NO.5472 Y NO.5471 DE FECHA 14/04/2023 ORDENANTE: EMBAJADA DE BOLIVIA EN JAPON TOKIO REF.: RECAUDACIÓN GESTORÍA CONSULAR POR EL MES DE MARZO 2023 LIB. 00010011102 MIN.REL.EXT.- USD INGRESOS POR GESTORÍA CONSULAR</t>
  </si>
  <si>
    <t>REGULARIZACION DE TRANSFERENCIA DEL EXTERIOR SEGUN SWIFT NO.5804 DE FECHA 14/04/2023 ORDENANTE: CONSULADO DE BOLIVIA EN IQUIQUE CHILE REF.: RECAUDACIÓN GESTORÍA CONSULAR POR EL MES DE MARZO 2023 LIB. 00010011102 MIN.REL.EXT.- USD INGRESOS POR GESTORÍA CONSULAR</t>
  </si>
  <si>
    <t>REGULARIZACION DE TRANSFERENCIA DEL EXTERIOR SEGUN SWIFT NO.5790 DE FECHA 14/04/2023 ORDENANTE: CONSULADO DE BOLIVIA EN RIO DE JANEIRO BRASIL REF.: RECAUDACION GESTORÍA CONSULAR POR EL MES DE MARZO 2023 LIB. 00010011102 MIN.REL.EXT.- USD INGRESOS POR GESTORÍA CONSULAR</t>
  </si>
  <si>
    <t>REGULARIZACION DE TRANSFERENCIA DEL EXTERIOR SEGUN SWIFT NO.5493 DE FECHA 14/04/2023 ORDENANTE: CONSULADO DE BOLIVIA EN MEXICO REF.: RECAUDACION GESTORÍA CONSULAR POR EL MES DE MARZO 2023 LIB. 00010011102 MIN.REL.EXT.- USD INGRESOS POR GESTORÍA CONSULAR</t>
  </si>
  <si>
    <t>REGULARIZACION DE TRANSFERENCIA DEL EXTERIOR SEGUN SWIFT NO.5721 Y NO.5720 DE FECHA 14/04/2023 ORDENANTE: CONSULADO DE BOLIVIA BOGOTA COLOMBIA REF.: RECAUDACION GESTORÍA CONSULAR POR EL MES DE FEBRERO Y MARZO 2023 LIB. 00010011102 MIN.REL.EXT.- USD INGRESOS POR GESTORÍA CONSULAR</t>
  </si>
  <si>
    <t>REGULARIZACION DE TRANSFERENCIA DEL EXTERIOR SEGUN SWIFT NO.5789 DE FECHA 14/04/2023 ORDENANTE: CONSULADO DE BOLIVIA EN JUJUY ARGENTINA REF.: RECAUDACIÓN GESTORIA CONSULAR POR EL MES DE MARZO 2023 LIB. 00010011102 MIN.REL.EXT.- USD INGRESOS POR GESTORÍA CONSULAR</t>
  </si>
  <si>
    <t>'COBRO DE'||UTILES DE ESCRITORIO POR EL COMPROBANTE NRO. 1058184 DE LA FECHA, SEGUN NOTA CITE: RIBB/UAF/SCO N° 041/22 DE FECHA 07/07/2022 (HRE-TGL-10413) ENVIADA POR EL REGISTRO INTERNACIONAL BOLIVIANO DE BUQUES. DEBITO DE LA LIBRETA 00020061101 MIN.DEF.-RIBB-INGRESOS VARIOS USD, COBRO DE UTILES DE ESCRITORIO.</t>
  </si>
  <si>
    <t>AJUSTE COMPLEMENTARIO POR REVALORIZACION SALDOS DE ACTIVOS DE RESERVA Y OBLIGACIONES MONEDA EXTRANJERA (DOLARES) Saldo MO = -154391403.01 ;Bs/Mo: 6.86000000000 ;Saldo Bs: -1059125024.64</t>
  </si>
  <si>
    <t>PAGO A BID PRÉSTAMO 4643/BL-BO VCTO. 15-04-2023 POR CUENTA DE TGN , NTI. 017248 VALOR 17-04-2023 INTERESES USD 2.105,38 COMISIONES USD 25.181,15 CTA. 5970 CUENTA UNICA DEL TESORO DOLARES AMERICANOS LIB. 00099021001</t>
  </si>
  <si>
    <t>PAGO A BID PRÉSTAMO 4643/BL-BO VCTO. 15-04-2023 POR CUENTA DE TGN , NTI. 017249 VALOR 17-04-2023 INTERESES USD 323.091,42 COMISIONES USD 862,26 CTA. 5970 CUENTA UNICA DEL TESORO DOLARES AMERICANOS</t>
  </si>
  <si>
    <t>PAGO A BID PRÉSTAMO 4643/BL-BO VCTO. 15-04-2023 POR CUENTA DE TGN , NTI. 017228 VALOR 17-04-2023 INTERESES USD 15,99 CTA. 5970 CUENTA UNICA DEL TESORO DOLARES AMERICANOS LIB. 00099021001</t>
  </si>
  <si>
    <t>PAGO A BID PRÉSTAMO 4643/BL-BO VCTO. 15-04-2023 POR CUENTA DE TGN , NTI. 017227 VALOR 17-04-2023 INTERESES USD 2.547,70 CTA. 5970 CUENTA UNICA DEL TESORO DOLARES AMERICANOS</t>
  </si>
  <si>
    <t>PAGO A BID PRÉSTAMO 3725/BL-BO VCTO. 15-04-2023 POR CUENTA DE TGN , NTI. 017234 VALOR 17-04-2023 INTERESES USD 1.062.009,46 COMISIONES USD (4.328,83) CTA. 5970 CUENTA UNICA DEL TESORO DOLARES AMERICANOS LIB.00099021001</t>
  </si>
  <si>
    <t>PAGO A BID PRÉSTAMO 3725/BL-BO VCTO. 15-04-2023 POR CUENTA DE TGN , NTI. 017236 VALOR 17-04-2023 INTERESES USD 1.181,09 CTA. 5970 CUENTA UNICA DEL TESORO DOLARES AMERICANOS LIB. 00099021001</t>
  </si>
  <si>
    <t>PAGO A BID PRÉSTAMO 3725/BL-BO VCTO. 15-04-2023 POR CUENTA DE TGN , NTI. 017233 VALOR 17-04-2023 INTERESES USD 107.376,31 COMISIONES USD 155,90 CTA. 5970 CUENTA UNICA DEL TESORO DOLARES AMERICANOS LIB. 00099021001</t>
  </si>
  <si>
    <t>PAGO A BID PRÉSTAMO 3725/BL-BO VCTO. 15-04-2023 POR CUENTA DE TGN , NTI. 017237 VALOR 17-04-2023 INTERESES USD 12.014,37 CTA. 5970 CUENTA UNICA DEL TESORO DOLARES AMERICANOS LIB.00099021001</t>
  </si>
  <si>
    <t>REGULARIZACION DE TRANSFERENCIA DEL EXTERIOR SEGUN SWIFT NO.5844 DE FECHA 17/04/2023 ORDENANTE: CONSULADO DE BOLIVIA EN ESPAÑA SEVILLA REF.: RECAUDACIÓN GESTORÍA CONSULAR POR EL MES DE MARZO 2023 LIB. 00010011102 MIN.REL.EXT.- USD INGRESOS POR GESTORÍA CONSULAR</t>
  </si>
  <si>
    <t>REGULARIZACION DE TRANSFERENCIA DEL EXTERIOR SEGUN SWIFT NO.5833 DE FECHA 17/04/2023 ORDENANTE: CONSULADO DE CONSULADO GENERAL DE BOLIVIA EN SUIZA GINEBRA REF.: RECAUDACIÓN GESTORÍA CONSULAR POR EL MES DE MARZO 2023 LIB. 00010011102 MIN.REL.EXT.- USD INGRESOS POR GESTORÍA CONSULAR</t>
  </si>
  <si>
    <t>REGULARIZACION DE TRANSFERENCIA DEL EXTERIOR SEGUN SWIFT NO.5819 DE FECHA 17/04/2023 ORDENANTE: CONSULADO DE BOLIVIA EN ESPAÑA VALENCIA REF.: RECAUDACIÓN GESTORÍA CONSULAR POR EL MES DE MARZO 2023 LIB. 00010011102 MIN.REL.EXT.- USD INGRESOS POR GESTORÍA CONSULAR</t>
  </si>
  <si>
    <t>REGULARIZACION DE TRANSFERENCIA DEL EXTERIOR SEGUN SWIFT NO.5867 DE FECHA 17/04/2023 ORDENANTE: CONSULADO DE BOLIVIA EN ESPAÑA SEVILLA REF.: RECAUDACIÓN GESTORÍA CONSULAR POR EL MES DE MARZO 2023 LIB. 00010011102 MIN.REL.EXT.- USD INGRESOS POR GESTORÍA CONSULAR</t>
  </si>
  <si>
    <t>PAGO A IDA PRÉSTAMO 6248-BO VCTO. 15-04-2023 POR CUENTA DE TGN , NTI. 017253 VALOR 17-04-2023 INTERESES USD 78.678,60 COMISIONES USD 56.569,60 CTA. 5970 CUENTA UNICA DEL TESORO DOLARES AMERICANOS LIB. 00099021001</t>
  </si>
  <si>
    <t>NUMERO DE LIBRETACUT: 00291012001 OPERACIÓN E46 TRANSFERENCIA DEL SISTEMA FINANCIERO POR CUENTA DE TERCEROS A LA CUT EN DOLARES AMERICANOS traspaso segun carta cite TES 147.2023</t>
  </si>
  <si>
    <t>'COBRO DE'||UTILES DE ESCRITORIO POR EL COMPROBANTE NRO. 1058262 DE LA FECHA, S/G. NOTA CITE: RIBB/UAF/SCO N°041/22 DE FECHA 07/07/2022 (HRE-TGL-10413) ENVIADA POR EL REGISTRO INTERNACIONAL BOLIVIANO DE BUQUES. DEBITO DE LA LIBRETA 00020061101 MIN.DEF.-RIBB-INGRESOS VARIOS USD, COBRO DE UTILES DE ESCRITORIO.</t>
  </si>
  <si>
    <t>AJUSTE COMPLEMENTARIO POR REVALORIZACION SALDOS DE ACTIVOS DE RESERVA Y OBLIGACIONES MONEDA EXTRANJERA (DOLARES) Saldo MO = -134989887.53 ;Bs/Mo: 6.86000000000 ;Saldo Bs: -926030628.49</t>
  </si>
  <si>
    <t>PAGO A BID PRÉSTAMO 2908/BL-BO VCTO. 18-04-2023 POR CUENTA DE TGN , SEGÚN NTI. 017224 Y NOTA MEFP/VTCP/DGCP/UODP/NRO.350/2023 VALOR 18-04-2023 INTERESES USD 10.800,98 CTA. 5970 CUENTA UNICA DEL TESORO DOLARES AMERICANOS LIB.00099021001</t>
  </si>
  <si>
    <t>PAGO A BID PRÉSTAMO 2908/BL-BO VCTO. 18-04-2023 POR CUENTA DE TGN , SEGÚN NTI. 017229 Y NOTA MEFP/VTCP/DGCP/UODP/NRO.350/2023 DEL 13 DE ABRIL 2023, VALOR 18-04-2023 CAPITAL USD 721.951,51 INTERESES USD 622.449,48 CTA. 5970 CUENTA UNICA DEL TESORO DOLARES AMERICANOS LIB.00099021001</t>
  </si>
  <si>
    <t>REGULARIZACION DE TRANSFERENCIA DEL EXTERIOR SEGUN SWIFT NO.5836 DE FECHA 18/04/2023 ORDENANTE: SECCION CONSULAR DE BOLIVIA EN FRANCIA PARIS REF.: RECAUDACIÓN GESTORÍA CONSULAR POR EL MES DE MARZO 2023 LIB. 00010011102 MIN.REL.EXT.- USD INGRESOS POR GESTORÍA CONSULAR</t>
  </si>
  <si>
    <t>REGULARIZACION DE TRANSFERENCIA DEL EXTERIOR SEGUN SWIFT NO.5904 DE FECHA 18/04/2023 ORDENANTE: CONSULADO DE BOLIVIA EN JUJUY ARGENTINA REF.: RECAUDACIÓN GESTORÍA CONSULAR POR EL MES DE MARZO 2023 LIB. 00010011102 MIN.REL.EXT.- USD INGRESOS POR GESTORÍA CONSULAR</t>
  </si>
  <si>
    <t>REGULARIZACION DE TRANSFERENCIA DEL EXTERIOR SEGUN SWIFT NO.5868 DE FECHA 18/04/2023 ORDENANTE: CONSULADO DE BOLIVIA EN BRASILEIA BRASIL REF.: RECAUDACIÓN GESTORÍA CONSULAR POR EL MES DE MARZO 2023 LIB. 00010011102 MIN.REL.EXT.- USD INGRESOS POR GESTORÍA CONSULAR</t>
  </si>
  <si>
    <t>REGULARIZACION DE TRANSFERENCIA DEL EXTERIOR SEGUN SWIFT NO.5911 DE FECHA 18/04/2023 ORDENANTE: CONSULADO DE BOLIVIA EN SALTA ARGENTINA REF.: RECAUDACIÓN GESTORÍA CONSULAR POR EL MES DE MARZO 2023 LIB. 00010011102 MIN.REL.EXT.- USD INGRESOS POR GESTORÍA CONSULAR</t>
  </si>
  <si>
    <t>REGULARIZACION DE TRANSFERENCIA DEL EXTERIOR SEGUN SWIFT NO.5912 DE FECHA 18/04/2023 ORDENANTE: CONSULADO GENERAL DE BOLIVIA EN WASHINGTON EE.UU. REF.: RECAUDACION GESTORÍA CONSULAR POR EL MES DE MARZO 2023 LIB. 00010011102 MIN.REL.EXT.- USD INGRESOS POR GESTORÍA CONSULAR</t>
  </si>
  <si>
    <t>TRANSFERENCIA DEL EXTERIOR SEGUN SWIFT NO.6050 DE FECHA 18/04/2023 ORDENANTE: EMBAJADA DE BOLIVIA EN BRUSELAS BELGICA REF.: RECAUDACIONES GESTORÍA CONSULAR FEBRERO/23 LIB. 00010011102 MIN.REL.EXT.- USD INGRESOS POR GESTORÍA CONSULAR</t>
  </si>
  <si>
    <t>AJUSTE COMPLEMENTARIO POR REVALORIZACION SALDOS DE ACTIVOS DE RESERVA Y OBLIGACIONES MONEDA EXTRANJERA (DOLARES) Saldo MO = -128961209.20 ;Bs/Mo: 6.86000000000 ;Saldo Bs: -884673895.12</t>
  </si>
  <si>
    <t>NUMERO DE LIBRETACUT: 00291012001 OPERACIÓN E46 TRANSFERENCIA DEL SISTEMA FINANCIERO POR CUENTA DE TERCEROS A LA CUT EN DOLARES AMERICANOS traspaso segun carta cite TES 151.2023</t>
  </si>
  <si>
    <t>REGULARIZACION DE TRANSFERENCIA DEL EXTERIOR SEGUN SWIFT NO.5995 DE FECHA 19/04/2023 ORDENANTE: CONSULADO DE BOLIVIA EN BRASIL SAN PABLO REF.: RECAUDACIÓN GESTORÍA CONSULAR POR EL MES DE MARZO 2023 LIB. 00010011102 MIN.REL.EXT.- USD INGRESOS POR GESTORÍA CONSULAR</t>
  </si>
  <si>
    <t>AJUSTE COMPLEMENTARIO POR REVALORIZACION SALDOS DE ACTIVOS DE RESERVA Y OBLIGACIONES MONEDA EXTRANJERA (DOLARES) Saldo MO = -132694044.14 ;Bs/Mo: 6.86000000000 ;Saldo Bs: -910281142.79</t>
  </si>
  <si>
    <t>TRANSFERENCIA DEL EXTERIOR SEGUN SWIFT NO.6401 DE FECHA 20/04/2023 ORDENANTE: CONSULADO GENERAL DE BOLIVIA EN MILAN -ITALIA REF:GESTORÍA CONSULAR MARZO 2023 LIB. 00010011102 MIN.REL.EXT.- USD INGRESOS POR GESTORÍA CONSULAR</t>
  </si>
  <si>
    <t>AJUSTE COMPLEMENTARIO POR REVALORIZACION SALDOS DE ACTIVOS DE RESERVA Y OBLIGACIONES MONEDA EXTRANJERA (DOLARES) Saldo MO = -113752729.86 ;Bs/Mo: 6.86000000000 ;Saldo Bs: -780343726.83</t>
  </si>
  <si>
    <t>REGULARIZACION DE TRANSFERENCIA DEL EXTERIOR SEGUN SWIFT NO.5925 DE FECHA 21/04/2023 ORDENANTE: CONSULADO DE BOLIVIA EN MURCIA REF.: RECAUDACION GESTORÍA CONSULAR POR EL MES DE MARZO 2023 LIB. 00010011102 MIN.REL.EXT.- USD INGRESOS POR GESTORÍA CONSULAR</t>
  </si>
  <si>
    <t>REGULARIZACION DE TRANSFERENCIA DEL EXTERIOR SEGUN SWIFT NO.5994 DE FECHA 21/04/2023 ORDENANTE: CONSULADO DE BOLIVIA EN MIAMI ESTADOS UNIDOS REF.: RECAUDACION GESTORÍA CONSULAR POR EL MES DE MARZO 2023 LIB. 00010011102 MIN.REL.EXT.- USD INGRESOS POR GESTORÍA CONSULAR</t>
  </si>
  <si>
    <t>REGULARIZACION DE TRANSFERENCIA DEL EXTERIOR SEGUN SWIFT NO.6055 DE FECHA 21/04/2023 ORDENANTE: CONSULADO DE BOLIVIA EN BRASIL SAN PABLO CORUMBA REF.: RECAUDACIÓN GESTORÍA CONSULAR POR EL MES DE MARZO 2023 LIB. 00010011102 MIN.REL.EXT.- USD INGRESOS POR GESTORÍA CONSULAR</t>
  </si>
  <si>
    <t>'TRANSFERENCIA'||RECIBIDA DEL EXTERIOR SEGÚN MENSAJES SWIFT NOS. 6475-6471 (REM.EXT.) DE FECHA 21-04-2023 POR DESEMBOLSO DE BID PRÉSTAMO 3091/BL-BO REQ 00017 BO 2023145713 LIBRETA N° 00086057003 MMAYA-$US. PRGO. AGUA Y ALCANT. PERIURBANO FASE II</t>
  </si>
  <si>
    <t>'TRANSFERENCIA'||RECIBIDA DEL EXTERIOR SEGÚN MENSAJES SWIFT NOS. 6475-6471 (REM.EXT.) DE FECHA 21-04-2023 POR DESEMBOLSO DE BID PRÉSTAMO 3091/BL-BO REQ 00017 BO 2023145713 LIBRETA N° 00086057003 MMAYA-$US. PRGO. AGUA Y ALCANT. PERIURBANO FASE II REF.: ÚTILES DE ESCRITORIO</t>
  </si>
  <si>
    <t>AJUSTE COMPLEMENTARIO POR REVALORIZACION SALDOS DE ACTIVOS DE RESERVA Y OBLIGACIONES MONEDA EXTRANJERA (DOLARES) Saldo MO = -117818544.88 ;Bs/Mo: 6.86000000000 ;Saldo Bs: -808235217.89</t>
  </si>
  <si>
    <t>REGULARIZACION DE TRANSFERENCIA DEL EXTERIOR SEGUN SWIFT NO.6172 DE FECHA 24/04/2023 ORDENANTE: SECCIÓN CONSULAR DE BOLIVIA EN ALEMANIA BERLIN REF.: RECAUDACIÓN GESTORÍA CONSULAR POR EL MES DE MARZO 2023 LIB. 00010011102 MIN.REL.EXT.- USD INGRESOS POR GESTORÍA CONSULAR</t>
  </si>
  <si>
    <t>REGULARIZACION DE TRANSFERENCIA DEL EXTERIOR SEGUN SWIFT NO.5937 DE FECHA 24/04/2023 ORDENANTE: CONSULADO DE BOLIVIA EN ESPAÑA BILBAO REF.: RECAUDACION GESTORÍA CONSULAR POR EL MES DE MARZO 2023 LIB. 00010011102 MIN.REL.EXT.- USD INGRESOS POR GESTORÍA CONSULAR</t>
  </si>
  <si>
    <t>AJUSTE COMPLEMENTARIO POR REVALORIZACION SALDOS DE ACTIVOS DE RESERVA Y OBLIGACIONES MONEDA EXTRANJERA (DOLARES) Saldo MO = -110107920.40 ;Bs/Mo: 6.86000000000 ;Saldo Bs: -755340333.97</t>
  </si>
  <si>
    <t>AJUSTE COMPLEMENTARIO POR REVALORIZACION SALDOS DE ACTIVOS DE RESERVA Y OBLIGACIONES MONEDA EXTRANJERA (DOLARES) Saldo MO = -110155377.75 ;Bs/Mo: 6.86000000000 ;Saldo Bs: -755665891.39</t>
  </si>
  <si>
    <t>REGULARIZACION DE TRANSFERENCIA DEL EXTERIOR SEGUN SWIFT NO.6580 Y NO.6579 DE FECHA 26/04/2023 ORDENANTE: VICECONSULADO DE BOLIVIA EN EL PILAR ARGENTINA REF.: RECAUDACION GESTORÍA CONSULAR POR EL MES DE MARZO 2023 LIB. 00010011102 MIN.REL.EXT.- USD INGRESOS POR GESTORÍA CONSULAR</t>
  </si>
  <si>
    <t>REGULARIZACION DE TRANSFERENCIA DEL EXTERIOR SEGUN SWIFT NO.6145 DE FECHA 26/04/2023 ORDENANTE: CONSULADO GENERAL DE BOLIVIA EN LIMA PERU REF.: RECAUDACIONES GESTORÍA CONSULAR MARZO/23 LIB. 00010011102 MIN.REL.EXT.- USD INGRESOS POR GESTORÍA CONSULAR</t>
  </si>
  <si>
    <t>REGULARIZACION DE TRANSFERENCIA DEL EXTERIOR SEGUN SWIFT NOS. 6358-6357 DE FECHA 26/04/2023 ORDENANTE: VICECONSULADO DEL ESTADO PLURINACIONAL EN LA MATANZA-ARGENTINA REF: GESTORÍA CONSULAR MES DE MARZO DE 2023 LIB. 00010011102 MIN.REL.EXT.- USD INGRESOS POR GESTORÍA CONSULAR</t>
  </si>
  <si>
    <t>||TRANSFERENCIA DE FONDOS S/G.CITE: MEFP/VTCP/DGPOT/UPCFTGN/N°659/2023 DE LA FECHA DEL MIN.DE ECONOMIA Y FINANZAS PUBLICAS.(HRE-TSO-672) Y CORREO ELECTRONICO DE LA FECHA REMITIDO POR YACIMIENTOS PETROLIFEROS FISCALES BOLIVIANOS. ABONO A LA LIBRETA N°00513012005 YPFB - OPERACIONES EXTRAORDINARIAS USD.</t>
  </si>
  <si>
    <t>NUMERO DE LIBRETACUT: 00291012001 OPERACIÓN E46 TRANSFERENCIA DEL SISTEMA FINANCIERO POR CUENTA DE TERCEROS A LA CUT EN DOLARES AMERICANOS traspaso segun carta cite TES 168.2023</t>
  </si>
  <si>
    <t>TRANSFERENCIA RECIBIDA DEL EXTERIOR SEGÚN MENSAJES SWIFT Nos. 6721-6720 (REM.EXT.) DE FECHA 27-04-2023 POR DESEMBOLSO DE IDA PRÉSTAMO 4923-BO 55 LIBRETA N° 00389014301 NAABOL U$ MEJORAMIENTO AEROPUERTO DE RURRENABAQUE REF.: UTILES DE ESCRITORIO</t>
  </si>
  <si>
    <t>'COBRO DE'||ÚTILES DE ESCRITORIO POR EL COMPROBANTE NRO. 1059334 DE LA FECHA, S/G. NOTA CITE: RIBB/UAF/SCO N°041/22 DE FECHA 07/07/22 (HRE-TGL-10413) DEL REGISTRO INTERNACIONAL BOLIVIANO DE BUQUES. DÉBITO DE LA LIBRETA 00020061101 MIN. DEF.- RIBB-INGRESOS VARIOS USD.</t>
  </si>
  <si>
    <t>AJUSTE COMPLEMENTARIO POR REVALORIZACION SALDOS DE ACTIVOS DE RESERVA Y OBLIGACIONES MONEDA EXTRANJERA (DOLARES) Saldo MO = -111810642.90 ;Bs/Mo: 6.86000000000 ;Saldo Bs: -767021010.30</t>
  </si>
  <si>
    <t>AJUSTE COMPLEMENTARIO POR REVALORIZACION SALDOS DE ACTIVOS DE RESERVA Y OBLIGACIONES MONEDA EXTRANJERA (DOLARES) Saldo MO = -178829310.63 ;Bs/Mo: 6.86000000000 ;Saldo Bs: -1226769070.93</t>
  </si>
  <si>
    <t>De: 00099021001 A:00383012001 Transferencia de recursos a solicitud de la Agencia Boliviana de Correos mediante nota CITE: AGBC-AGBC/DAF/TFC-CPRV-0093-CAR/2023 (operación bimonetaria), para gastos operativos y administrativos (TC 6,86) H.R</t>
  </si>
  <si>
    <t>00291012009</t>
  </si>
  <si>
    <t>De: 00291012009 A:00099021001 Transferencia que realizamos a solicitud de la Dirección General de Crédito Público mediante nota CITE: MEFP/VTCP/DGCP/UODP/Nº301/2023 en cumplimiento a lo establecido en el parágrafo III de la Disposición Adi</t>
  </si>
  <si>
    <t>00253012002</t>
  </si>
  <si>
    <t>De: 00253012002 A:00099021001 Transferencia que realizamos a solicitud de la Dirección General de Crédito Público mediante nota CITE: MEFP/VTCP/DGCP/UODP/Nº301/2023 en cumplimiento a lo establecido en el parágrafo III de la Disposición Adi</t>
  </si>
  <si>
    <t>00086011101</t>
  </si>
  <si>
    <t>De: 00086011101 A:00099011001 Transferencia que realizamos a solicitud de la Dirección General de Crédito Público mediante nota CITE: MEFP/VTCP/DGCP/UODP/Nº301/2023 en cumplimiento a lo establecido en el parágrafo III de la Disposición Adi</t>
  </si>
  <si>
    <t>00041011101</t>
  </si>
  <si>
    <t>De: 00041011101 A:00099021001 Transferencia que realizamos a solicitud de la Dirección General de Crédito Público mediante nota CITE: MEFP/VTCP/DGCP/UODP/Nº301/2023 en cumplimiento a lo establecido en el parágrafo III de la Disposición Adi</t>
  </si>
  <si>
    <t>00046021109</t>
  </si>
  <si>
    <t>De: 00046021109 A:00099021001 Transferencia que realizamos a solicitud de la Dirección General de Crédito Público mediante nota CITE: MEFP/VTCP/DGCP/UODP/Nº301/2023 en cumplimiento a lo establecido en el parágrafo III de la Disposición Adi</t>
  </si>
  <si>
    <t>00047011103</t>
  </si>
  <si>
    <t>De: 00047011103 A:00099021001 Transferencia que realizamos a solicitud de la Dirección General de Crédito Público mediante nota CITE: MEFP/VTCP/DGCP/UODP/Nº301/2023 en cumplimiento a lo establecido en el parágrafo III de la Disposición Adi</t>
  </si>
  <si>
    <t>00099011001</t>
  </si>
  <si>
    <t>De: 00099021001 A:00287104329 Transferencia de recursos a solicitud del Fondo Nacional de Inversión Productiva y Social mediante nota CITE: FPS/GFA/UFI/TES/TRL/00115/2023 (operación bimonetaria), para pago de comprobantes C-31, en el marco</t>
  </si>
  <si>
    <t>De: 00099021001 A:00383012001 Transferencia de recursos a solicitud de la Agencia Boliviana de Correos dependiente del Ministerio de Obras Públicas, Servicios y Vivienda mediante nota CITE: AGBC-AGBC/DAF/TFC-CPRV-0104-CAR/2023 (operación bi</t>
  </si>
  <si>
    <t>De: 00099021001 A:00287104321 Transferencia de recursos a solicitud del Fondo Nacional de Inversión Productiva y Social mediante nota CITE: FPS/GFA/UFI/TES/TRL/00116/2023 (operación bimonetaria), para el pago de Comprobantes C-31, en el ma</t>
  </si>
  <si>
    <t>De: 00099021001 A:00291014343 Transferencia Bimonetaria que realizamos a solicitud de la Administradora Boliviana de Carreteras mediante nota CITE: ABC/GNA/SAF/ATE/2023-0774 para realizar los pagos a beneficiarios (TC 6,86) H.R.6-7763-R</t>
  </si>
  <si>
    <t>De: 00099021001 A:00291084302 Transferencia Bimonetaria que realizamos a solicitud de la Administradora Boliviana de Carreteras mediante nota CITE: ABC/GNA/SAF/ATE/2023-0774 para realizar los pagos a beneficiarios (TC 6,86) H.R.6-7763-R</t>
  </si>
  <si>
    <t>De: 00099021001 A:00291014380 Transferencia Bimonetaria que realizamos a solicitud de la Administradora Boliviana de Carreteras mediante nota CITE: ABC/GNA/SAF/ATE/2023-0774 para realizar los pagos a beneficiarios (TC 6,86) H.R.6-7763-R</t>
  </si>
  <si>
    <t>00291014343</t>
  </si>
  <si>
    <t>00291084302</t>
  </si>
  <si>
    <t>00291014380</t>
  </si>
  <si>
    <t>De: 00099021001 A:00117012001 Transferencia de recursos a solicitud de la Dirección General de Aeronáutica Civil mediante nota CITE: DAF-0662/2023 DGAC-013288/2023 (operación bimonetaria) correspondiente a recursos depositados por la IATA p</t>
  </si>
  <si>
    <t>00117012001</t>
  </si>
  <si>
    <t>De: 00099011001 A:00086011101 Reversión de la transferencia de recursos que realizamos mediante TRLE No 82 por mala apropiación de la libreta H.R.349-105-D.</t>
  </si>
  <si>
    <t>De: 00086011101 A:00099021001 Transferencia que realizamos a solicitud de la Dirección General de Crédito Público mediante nota CITE: MEFP/VTCP/DGCP/UODP/Nº301/2023 en cumplimiento a lo establecido en el parágrafo III de la Disposición Adic</t>
  </si>
  <si>
    <t>De: 00099021001 A:00086018057 Transferencia de recursos a solicitud del Ministerio de Medio Ambiente y Agua mediante nota CITE: MMAYA/DGAA No 166/2023 (operación bimonetaria) por el desembolso del Fondo Mundial para el medio ambiente para e</t>
  </si>
  <si>
    <t>00066047003</t>
  </si>
  <si>
    <t>De: 00066047003 A:00086107004 Transferencia de recursos a solicitud del Ministerio de Planificación del Desarrollo mediante nota CITE: MPD/VIPFE/DGPP/UP-NE 0518/2023 y Convenio Interinstitucional de Financiamiento CIF VIPFE/DGPP/UP/BID-3534</t>
  </si>
  <si>
    <t>00086018057</t>
  </si>
  <si>
    <t>00086107004</t>
  </si>
  <si>
    <t>De: 00099021001 A:00212014306 Transferencia de recursos a solicitud del Instituto Nacional de Reforma Agraria mediante nota CITE: DGAF-C-EXT Nº 128/2023 (operación bimonetaria), para el pago de honorarios a consultores, adquisición de biene</t>
  </si>
  <si>
    <t>De: 00099021001 A:00514014302 Transferencia de recursos a solicitud del a Empresa Nacional de Electricidad mediante nota CITE: ENDE-DEEM-4/53-23 (operación bimonetaria), para el programa de expansión de infraestructura eléctrica componente</t>
  </si>
  <si>
    <t>De: 00099021001 A:00389014301 Transferencia de recursos a solicitud de la Navegación Aérea y Aeropuertos Bolivianos mediante nota CITE: CAR/DGE-DNAF Nª 0084/2023 (operación bimonetaria), para el pago de la ejecución del Proyecto Mejoramient</t>
  </si>
  <si>
    <t>00212014306</t>
  </si>
  <si>
    <t>00514014302</t>
  </si>
  <si>
    <t>De: 00099021001 A:00086047008 Transferencia de recursos a solicitud del Ministerio de Medio Ambiente y Agua mediante nota CITE: MMAyA/VRHR/UCOORD/UCEP-MI RIEGO FINAN Nº 00310/2023 (operación bimonetaria), para la ejecucuón del Programa PRES</t>
  </si>
  <si>
    <t>00086047008</t>
  </si>
  <si>
    <t>00389012001</t>
  </si>
  <si>
    <t>De: 00389012001 A:00099021001 Transferencia que realizamos a solicitud de la Dirección General de Administración y Finanzas Territoriales mediante nota interna CITE: MEFP/VTCP/DGAFT/USCFT/N°60/2023, por concepto de recuperaciones de la deud</t>
  </si>
  <si>
    <t>De: 00099021001 A:00291014380 Transferencia de recursos a solicitud de la Administradora Boliviana de Carreteras mediante nota CITE: ABC/GNA/SAF/ATE/2023-0877 (operación bimonetaria), para el pago a beneficiarios (TC 6,86) H.R 6-8911-R .</t>
  </si>
  <si>
    <t>De: 00099021001 A:00291014372 Transferencia de recursos a solicitud de la Administradora Boliviana de Carreteras mediante nota CITE: ABC/GNA/SAF/ATE/2023-0877 (operación bimonetaria), para el pago a beneficiarios (TC 6,86) H.R 6-8911-R .</t>
  </si>
  <si>
    <t>De: 00099021001 A:00291014343 Transferencia de recursos a solicitud de la Administradora Boliviana de Carreteras mediante nota CITE: ABC/GNA/SAF/ATE/2023-0877 (operación bimonetaria), para el pago a beneficiarios (TC 6,86) H.R 6-8911-R .</t>
  </si>
  <si>
    <t>00291014372</t>
  </si>
  <si>
    <t>De: 00099021001 A:00253014307 Transferencia de recursos a solicitud de la Entidad Ejecutora de Medio Ambiente y Agua dependiente del Ministerio de Medio Ambiente y Agua mediante nota CITE: GM-0468-EMAGUA/2023 Informe GM-0453-INF/2023 I/2023</t>
  </si>
  <si>
    <t>De: 00099021001 A:00132072001 Transferencia de recursos a solicitud del Servicio de Desarrollo de las Empresas Públicas Productivas mediante nota CITE: SEDEM/GG/EV Nº0164/2023 (operación bimonetaria), para pagos a proveedores de materia p</t>
  </si>
  <si>
    <t>De: 00099021001 A:00287104327 Transferencia de recursos a solicitud del Fondo Nacional de Inversión Productiva y Social dependiente del Ministerio de Planificación del Desarrollo mediante nota CITE: FPS/GFA/UFI/TES/TRL/00130/2023 (operac</t>
  </si>
  <si>
    <t>De: 00099021001 A:00291014342 Transferencia de recursos a solicitud de la Administradora Boliviana de Carreteras mediante nota CITE: ABC/GNA/SAF/ATE/2023-0971 (operación bimonetaria), para el pago a beneficiarios (TC 6,86) H.R 6-9501-R .</t>
  </si>
  <si>
    <t>00253014307</t>
  </si>
  <si>
    <t>00132072001</t>
  </si>
  <si>
    <t>00291014342</t>
  </si>
  <si>
    <t>De: 00099021001 A:00086047005 Transferencia de recursos a solicitud de la Unidad de Coordinación y Ejecución del Programa Más Inversión para Riego - UCEP MI RIEGO dependiente del Ministerio de Medio Ambiente y Agua mediante nota CITE: MMAy</t>
  </si>
  <si>
    <t>De: 00066047003 A:00086107003 Transferencia de recursos a solicitud del Ministerio de Planificación del Desarrollo mediante nota CITE: MPD/VIPFE/DGPP/UP-NE 0637/2023 y Convenio Interinstitucional de Financiamiento CIF VIPFE/DGPP/UP/BID-3534</t>
  </si>
  <si>
    <t>00086047005</t>
  </si>
  <si>
    <t>00086107003</t>
  </si>
  <si>
    <t>De: 00099021001 A:00287104328 Transferencia de recursos a solicitud del Fondo Nacional de Inversión Productiva y Social dependiente del Ministerio de Planificación del Desarrollo mediante nota CITE: FPS/GFA/UFI/TES/TRL/00133/2023 (operación</t>
  </si>
  <si>
    <t>De: 00099021001 A:00383012001 Transferencia de recursos a solicitud de la Agencia Boliviana de Correos mediante nota CITE: AGBC-AGBC/DAF/TFC-CPRV-0144-CAR/2023 para gastos operativos y administrativos (operación bimonetaria) (TC 6,86) H.R 6</t>
  </si>
  <si>
    <t>De: 00099021001 A:00291014381 Transferencia de recursos a solicitud de la Administradora Boliviana de Carreteras mediante nota CITE: ABC/GNA/SAF/ATE/2023-0921 (operación bimonetaria), para el pago a beneficiarios (TC 6,86) H.R 6-9304-R .</t>
  </si>
  <si>
    <t>De: 00046021109 A:00249014601 Transferencia que realizamos a solicitud del Ministerio de Salud y Deportes mediante nota CITE: MSyD/DGAA/UF/TES/CE/115/2023 Informe Técnico MSyD/DGAA/UF/AC/IT/1185/2023, para financiar los gastos de desaduaniz</t>
  </si>
  <si>
    <t>00287104328</t>
  </si>
  <si>
    <t>00291014381</t>
  </si>
  <si>
    <t>00249014601</t>
  </si>
  <si>
    <t>De: 00066047003 A:00086107005 Transferencia de recursos a solicitud del Ministerio de Planificación del Desarrollo mediante nota CITE: MPD/VIPFE/DGPP/UP-NE 0642/2023 y Convenio Interinstitucional de Financiamiento CIF VIPFE/DGPP/UP/BID-3534</t>
  </si>
  <si>
    <t>00086107005</t>
  </si>
  <si>
    <t>00513012005</t>
  </si>
  <si>
    <t>00383012002</t>
  </si>
  <si>
    <t>00514017005</t>
  </si>
  <si>
    <t>De: 00383012002 A:00099021001 Transferencia de recursos a solicitud de la Agencia Boliviana de Correos mediante nota CITE: AGBC-AGBC/DAF/TFC-CPRV-0093-CAR/2023 (operación bimonetaria), para gastos operativos y administrativos (TC 6,86) H.R</t>
  </si>
  <si>
    <t>De: 00383012002 A:00099021001 Transferencia de recursos a solicitud de la Agencia Boliviana de Correos dependiente del Ministerio de Obras Públicas, Servicios y Vivienda mediante nota CITE: AGBC-AGBC/DAF/TFC-CPRV-0104-CAR/2023 (operación bi</t>
  </si>
  <si>
    <t>De: 00287104324 A:00099021001 Transferencia de recursos a solicitud del Fondo Nacional de Inversión Productiva y Social mediante nota CITE: FPS/GFA/UFI/TES/TRL/00115/2023 (operación bimonetaria), para pago de comprobantes C-31, en el marco</t>
  </si>
  <si>
    <t>De: 00287104317 A:00099021001 Transferencia de recursos a solicitud del Fondo Nacional de Inversión Productiva y Social mediante nota CITE: FPS/GFA/UFI/TES/TRL/00116/2023 (operación bimonetaria), para el pago de Comprobantes C-31, en el ma</t>
  </si>
  <si>
    <t>00291014336</t>
  </si>
  <si>
    <t>De: 00291014336 A:00099021001 Transferencia que realizamos a solicitud de la Administradora Boliviana de Carreteras mediante nota CITE: ABC/GNA/SAF/ATE/2023-0774 para realizar los pagos a beneficiarios H.R.6-7763-R</t>
  </si>
  <si>
    <t>De: 00291084302 A:00099021001 Transferencia que realizamos a solicitud de la Administradora Boliviana de Carreteras mediante nota CITE: ABC/GNA/SAF/ATE/2023-0774 para realizar los pagos a beneficiarios H.R.6-7763-R</t>
  </si>
  <si>
    <t>00291014379</t>
  </si>
  <si>
    <t>De: 00291014379 A:00099021001 Transferencia que realizamos a solicitud de la Administradora Boliviana de Carreteras mediante nota CITE: ABC/GNA/SAF/ATE/2023-0774 para realizar los pagos a beneficiarios H.R.6-7763-R</t>
  </si>
  <si>
    <t>De: 00117012001 A:00099021001 Transferencia de recursos a solicitud de la Dirección General de Aeronáutica Civil mediante nota CITE: DAF-0662/2023 DGAC-013288/2023 (operación bimonetaria) correspondiente a recursos depositados por la IATA p</t>
  </si>
  <si>
    <t>00086018024</t>
  </si>
  <si>
    <t>De: 00086018024 A:00099021001 Transferencia de recursos a solicitud del Ministerio de Medio Ambiente y Agua mediante nota CITE: MMAYA/DGAA No 166/2023 (operación bimonetaria) por el desembolso del Fondo Mundial para el medio ambiente para e</t>
  </si>
  <si>
    <t>00212014302</t>
  </si>
  <si>
    <t>De: 00212014302 A:00099021001 Transferencia de recursos a solicitud del Instituto Nacional de Reforma Agraria mediante nota CITE: DGAF-C-EXT Nº 128/2023 (operación bimonetaria), para el pago de honorarios a consultores, adquisición de biene</t>
  </si>
  <si>
    <t>00514014306</t>
  </si>
  <si>
    <t>De: 00514014306 A:00099021001 Transferencia de recursos a solicitud del a Empresa Nacional de Electricidad mediante nota CITE: ENDE-DEEM-4/53-23 (operación bimonetaria), para el programa de expansión de infraestructura eléctrica componente</t>
  </si>
  <si>
    <t>De: 00389014301 A:00099021001 Transferencia de recursos a solicitud de la Navegación Aérea y Aeropuertos Bolivianos mediante nota CITE: CAR/DGE-DNAF Nª 0084/2023 (operación bimonetaria), para el pago de la ejecución del Proyecto Mejoramient</t>
  </si>
  <si>
    <t>De: 00086047008 A:00099021001 Transferencia de recursos a solicitud del Ministerio de Medio Ambiente y Agua mediante nota CITE: MMAyA/VRHR/UCOORD/UCEP-MI RIEGO FINAN Nº 00310/2023 (operación bimonetaria), para la ejecucuón del Programa PRES</t>
  </si>
  <si>
    <t>De: 00291014379 A:00099021001 Transferencia de recursos a solicitud de la Administradora Boliviana de Carreteras mediante nota CITE: ABC/GNA/SAF/ATE/2023-0877 (operación bimonetaria), para el pago a beneficiarios (TC 6,86) H.R 6-8911-R .</t>
  </si>
  <si>
    <t>00291014371</t>
  </si>
  <si>
    <t>De: 00291014371 A:00099021001 Transferencia de recursos a solicitud de la Administradora Boliviana de Carreteras mediante nota CITE: ABC/GNA/SAF/ATE/2023-0877 (operación bimonetaria), para el pago a beneficiarios (TC 6,86) H.R 6-8911-R .</t>
  </si>
  <si>
    <t>De: 00291014336 A:00099021001 Transferencia de recursos a solicitud de la Administradora Boliviana de Carreteras mediante nota CITE: ABC/GNA/SAF/ATE/2023-0877 (operación bimonetaria), para el pago a beneficiarios (TC 6,86) H.R 6-8911-R .</t>
  </si>
  <si>
    <t>00253014301</t>
  </si>
  <si>
    <t>De: 00253014301 A:00099021001 Transferencia de recursos a solicitud de la Entidad Ejecutora de Medio Ambiente y Agua dependiente del Ministerio de Medio Ambiente y Agua mediante nota CITE: GM-0468-EMAGUA/2023 Informe GM-0453-INF/2023 I/2023</t>
  </si>
  <si>
    <t>De: 00132072001 A:00099021001 Transferencia de recursos a solicitud del Servicio de Desarrollo de las Empresas Públicas Productivas mediante nota CITE: SEDEM/GG/EV Nº0164/2023 (operación bimonetaria), para pagos a proveedores de materia p</t>
  </si>
  <si>
    <t>00287104322</t>
  </si>
  <si>
    <t>De: 00287104322 A:00099021001 Transferencia de recursos a solicitud del Fondo Nacional de Inversión Productiva y Social dependiente del Ministerio de Planificación del Desarrollo mediante nota CITE: FPS/GFA/UFI/TES/TRL/00130/2023 (operac</t>
  </si>
  <si>
    <t>00291014335</t>
  </si>
  <si>
    <t>De: 00291014335 A:00099021001 Transferencia de recursos a solicitud de la Administradora Boliviana de Carreteras mediante nota CITE: ABC/GNA/SAF/ATE/2023-0971 (operación bimonetaria), para el pago a beneficiarios (TC 6,86) H.R 6-9501-R .</t>
  </si>
  <si>
    <t>De: 00086047005 A:00099021001 Transferencia de recursos a solicitud de la Unidad de Coordinación y Ejecución del Programa Más Inversión para Riego - UCEP MI RIEGO dependiente del Ministerio de Medio Ambiente y Agua mediante nota CITE: MMAy</t>
  </si>
  <si>
    <t>00287104323</t>
  </si>
  <si>
    <t>De: 00287104323 A:00099021001 Transferencia de recursos a solicitud del Fondo Nacional de Inversión Productiva y Social dependiente del Ministerio de Planificación del Desarrollo mediante nota CITE: FPS/GFA/UFI/TES/TRL/00133/2023 (operación</t>
  </si>
  <si>
    <t>De: 00383012002 A:00099021001 Transferencia de recursos a solicitud de la Agencia Boliviana de Correos mediante nota CITE: AGBC-AGBC/DAF/TFC-CPRV-0144-CAR/2023 para gastos operativos y administrativos (operación bimonetaria) (TC 6,86) H.R</t>
  </si>
  <si>
    <t>De: 00291014380 A:00099021001 Transferencia de recursos a solicitud de la Administradora Boliviana de Carreteras mediante nota CITE: ABC/GNA/SAF/ATE/2023-0921 (operación bimonetaria), para el pago a beneficiarios (TC 6,86) H.R 6-9304-R .</t>
  </si>
  <si>
    <t>10000006036425</t>
  </si>
  <si>
    <t>MTEPS - INGRESOS</t>
  </si>
  <si>
    <t>10000033350690</t>
  </si>
  <si>
    <t>10000023569524</t>
  </si>
  <si>
    <t xml:space="preserve">TGN - RECUPERACION DE CREDITO DS 2979 - MONEDA NACIONAL </t>
  </si>
  <si>
    <t>10000006035930</t>
  </si>
  <si>
    <t>FPS.HAM COCHABAMBA</t>
  </si>
  <si>
    <t>10000006049890</t>
  </si>
  <si>
    <t>FPS HAM ORURO</t>
  </si>
  <si>
    <t>10000002153447</t>
  </si>
  <si>
    <t>FPS HAM SANTA CRUZ</t>
  </si>
  <si>
    <t>10000006029751</t>
  </si>
  <si>
    <t>FPS HAM TARIJA</t>
  </si>
  <si>
    <t>10000018659661</t>
  </si>
  <si>
    <t>AUTORIDAD DE FISCALIZACION Y CONTROL DE PENSIONES Y SEGUROS APS - MULTAS</t>
  </si>
  <si>
    <t>10000047749582</t>
  </si>
  <si>
    <t>ABEN - CENTRO DE MEDICINA NUCLEAR Y RADIOTERAPIA SANTA</t>
  </si>
  <si>
    <t>10000028449820</t>
  </si>
  <si>
    <t>ASUSS - CUENTA CORRIENTE FISCAL - RECAUDADORA</t>
  </si>
  <si>
    <t>10000026505608</t>
  </si>
  <si>
    <t>EMPRESA PUBLICA EDITORIAL DEL ESTADO PLURINACIONAL DE BOLIVIA - PRESTAMO FINPRO</t>
  </si>
  <si>
    <t>10000004670754</t>
  </si>
  <si>
    <t>FNDR INVERSIONES FIN</t>
  </si>
  <si>
    <t>6499069001</t>
  </si>
  <si>
    <t>TGN SANCIONES INTERNACION O SALIDA - DIVISAS</t>
  </si>
  <si>
    <t>6693069001</t>
  </si>
  <si>
    <t>70% TGN IMPTO.A LA PARTICIPACION EN JUEGOS</t>
  </si>
  <si>
    <r>
      <rPr>
        <sz val="12"/>
        <rFont val="Arial"/>
        <family val="2"/>
      </rPr>
      <t>Fecha:</t>
    </r>
    <r>
      <rPr>
        <b/>
        <sz val="12"/>
        <rFont val="Arial"/>
        <family val="2"/>
      </rPr>
      <t xml:space="preserve"> 5 - MAYO - 2023</t>
    </r>
  </si>
  <si>
    <t>Nº Correlativo: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</si>
</sst>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85">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 fontId="40" fillId="0" borderId="13" xfId="435" applyNumberFormat="1" applyFont="1" applyFill="1" applyBorder="1" applyAlignment="1">
      <alignment horizontal="center" vertical="center"/>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 fontId="4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164" fontId="68" fillId="0" borderId="13" xfId="34" applyFont="1" applyFill="1" applyBorder="1" applyAlignment="1">
      <alignmen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1" fillId="0" borderId="48" xfId="81" applyFont="1" applyBorder="1" applyProtection="1">
      <protection locked="0"/>
    </xf>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3"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1" fontId="98" fillId="0" borderId="13" xfId="435" applyNumberFormat="1" applyFont="1" applyFill="1" applyBorder="1" applyAlignment="1">
      <alignment horizontal="center" vertical="center"/>
    </xf>
    <xf numFmtId="0" fontId="91" fillId="0" borderId="0" xfId="0" applyFont="1" applyAlignment="1">
      <alignment horizontal="left" vertical="center" wrapText="1"/>
    </xf>
    <xf numFmtId="1" fontId="98" fillId="0" borderId="0" xfId="435" applyNumberFormat="1" applyFont="1" applyFill="1" applyBorder="1" applyAlignment="1">
      <alignment horizontal="center" vertical="center"/>
    </xf>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11" fillId="0" borderId="54"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164" fontId="68" fillId="44" borderId="13" xfId="34" applyFont="1" applyFill="1" applyBorder="1" applyAlignment="1">
      <alignmen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91" fillId="0" borderId="0" xfId="435" applyFont="1" applyBorder="1" applyAlignment="1"/>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64" fontId="67" fillId="39" borderId="10" xfId="435" applyFont="1" applyFill="1" applyBorder="1"/>
    <xf numFmtId="1" fontId="70" fillId="44" borderId="0" xfId="435" applyNumberFormat="1" applyFont="1" applyFill="1" applyBorder="1" applyAlignment="1">
      <alignment horizontal="left" vertical="center" wrapText="1"/>
    </xf>
    <xf numFmtId="0" fontId="95" fillId="0" borderId="0" xfId="443" applyFont="1" applyAlignment="1">
      <alignment horizont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89" fillId="0" borderId="0" xfId="0" applyFont="1" applyAlignment="1">
      <alignment horizontal="center"/>
    </xf>
    <xf numFmtId="0" fontId="0" fillId="0" borderId="0" xfId="0" applyAlignment="1">
      <alignment horizontal="center"/>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xf numFmtId="164" fontId="67" fillId="0" borderId="0" xfId="435" applyFont="1" applyFill="1" applyBorder="1" applyAlignment="1">
      <alignment horizontal="center" vertical="center"/>
    </xf>
    <xf numFmtId="0" fontId="70" fillId="0" borderId="0" xfId="0" applyFont="1" applyBorder="1" applyAlignment="1">
      <alignment horizontal="center" vertical="center"/>
    </xf>
    <xf numFmtId="0" fontId="68" fillId="0" borderId="0" xfId="0" applyFont="1" applyBorder="1" applyAlignment="1">
      <alignment horizontal="center" vertical="center"/>
    </xf>
    <xf numFmtId="0" fontId="70" fillId="0" borderId="0" xfId="0" applyFont="1" applyBorder="1" applyAlignment="1">
      <alignment horizontal="center" vertical="center" wrapText="1"/>
    </xf>
    <xf numFmtId="14" fontId="70" fillId="0" borderId="0" xfId="0" applyNumberFormat="1" applyFont="1" applyBorder="1" applyAlignment="1">
      <alignment horizontal="center" vertical="center"/>
    </xf>
    <xf numFmtId="0" fontId="70" fillId="0" borderId="0" xfId="0" applyFont="1" applyBorder="1" applyAlignment="1">
      <alignment horizontal="left" vertical="center" wrapText="1"/>
    </xf>
    <xf numFmtId="0" fontId="68" fillId="44" borderId="0" xfId="0" applyFont="1" applyFill="1" applyBorder="1" applyAlignment="1">
      <alignment horizontal="center" vertical="center"/>
    </xf>
    <xf numFmtId="0" fontId="68" fillId="0" borderId="0" xfId="0" applyFont="1" applyBorder="1"/>
    <xf numFmtId="0" fontId="68" fillId="0" borderId="0" xfId="0" applyFont="1" applyBorder="1" applyAlignment="1">
      <alignment horizontal="center" vertical="center" wrapText="1"/>
    </xf>
    <xf numFmtId="14" fontId="68" fillId="0" borderId="0" xfId="0" applyNumberFormat="1" applyFont="1" applyBorder="1" applyAlignment="1">
      <alignment horizontal="center" vertical="center"/>
    </xf>
    <xf numFmtId="0" fontId="68" fillId="0" borderId="0" xfId="0" applyFont="1" applyBorder="1" applyAlignment="1">
      <alignment horizontal="left" vertical="center" wrapText="1"/>
    </xf>
    <xf numFmtId="0" fontId="68" fillId="0" borderId="0" xfId="0" applyFont="1" applyBorder="1" applyAlignment="1">
      <alignment vertical="center"/>
    </xf>
    <xf numFmtId="0" fontId="68" fillId="44" borderId="0" xfId="0" applyFont="1" applyFill="1" applyBorder="1" applyAlignment="1">
      <alignment vertical="center"/>
    </xf>
    <xf numFmtId="0" fontId="68" fillId="0" borderId="0" xfId="0" applyFont="1" applyBorder="1" applyAlignment="1">
      <alignment wrapText="1"/>
    </xf>
    <xf numFmtId="0" fontId="40" fillId="0" borderId="0" xfId="0" applyFont="1" applyBorder="1" applyAlignment="1">
      <alignment horizontal="center" vertical="center" wrapText="1"/>
    </xf>
    <xf numFmtId="0" fontId="40" fillId="0" borderId="0" xfId="0" applyFont="1" applyBorder="1" applyAlignment="1">
      <alignment vertical="center" wrapText="1"/>
    </xf>
    <xf numFmtId="0" fontId="70" fillId="0" borderId="0" xfId="0" applyFont="1" applyBorder="1" applyAlignment="1">
      <alignment vertical="center"/>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256</xdr:row>
      <xdr:rowOff>0</xdr:rowOff>
    </xdr:from>
    <xdr:to>
      <xdr:col>17</xdr:col>
      <xdr:colOff>485775</xdr:colOff>
      <xdr:row>256</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54590750"/>
          <a:ext cx="1277302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2557</xdr:row>
      <xdr:rowOff>152400</xdr:rowOff>
    </xdr:from>
    <xdr:to>
      <xdr:col>17</xdr:col>
      <xdr:colOff>485775</xdr:colOff>
      <xdr:row>2558</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933727400"/>
          <a:ext cx="1277302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183</xdr:row>
      <xdr:rowOff>0</xdr:rowOff>
    </xdr:from>
    <xdr:to>
      <xdr:col>16</xdr:col>
      <xdr:colOff>752475</xdr:colOff>
      <xdr:row>184</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38236325"/>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134</xdr:row>
      <xdr:rowOff>152400</xdr:rowOff>
    </xdr:from>
    <xdr:to>
      <xdr:col>15</xdr:col>
      <xdr:colOff>390525</xdr:colOff>
      <xdr:row>135</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80305275"/>
          <a:ext cx="13601700"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102</xdr:row>
      <xdr:rowOff>0</xdr:rowOff>
    </xdr:from>
    <xdr:to>
      <xdr:col>13</xdr:col>
      <xdr:colOff>790575</xdr:colOff>
      <xdr:row>103</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62512575"/>
          <a:ext cx="1322070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ommel.cuba\AppData\Roaming\Microsoft\Excel\DISTRIBUCION%20UCCF%20JULIO%20202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UCCF"/>
    </sheetNames>
    <sheetDataSet>
      <sheetData sheetId="0" refreshError="1">
        <row r="7">
          <cell r="A7">
            <v>35</v>
          </cell>
          <cell r="B7">
            <v>2</v>
          </cell>
          <cell r="C7" t="str">
            <v>Ministerio de Economía y Finanzas Públicas</v>
          </cell>
          <cell r="D7" t="str">
            <v>Lic. Jose Rivas</v>
          </cell>
          <cell r="E7" t="str">
            <v>JRC</v>
          </cell>
        </row>
        <row r="8">
          <cell r="A8">
            <v>200</v>
          </cell>
          <cell r="B8">
            <v>3</v>
          </cell>
          <cell r="C8" t="str">
            <v>Registro Único para la Administración Tributaria Municipal</v>
          </cell>
          <cell r="D8" t="str">
            <v>Lic. Jose Rivas</v>
          </cell>
          <cell r="E8" t="str">
            <v>JRC</v>
          </cell>
        </row>
        <row r="9">
          <cell r="A9">
            <v>244</v>
          </cell>
          <cell r="B9">
            <v>3</v>
          </cell>
          <cell r="C9" t="str">
            <v>Servicio Nacional de Aerofotogrametría</v>
          </cell>
          <cell r="D9" t="str">
            <v>Lic. Jose Rivas</v>
          </cell>
          <cell r="E9" t="str">
            <v>JRC</v>
          </cell>
        </row>
        <row r="10">
          <cell r="A10">
            <v>245</v>
          </cell>
          <cell r="B10">
            <v>3</v>
          </cell>
          <cell r="C10" t="str">
            <v>Servicio Geodésico de Mapas</v>
          </cell>
          <cell r="D10" t="str">
            <v>Lic. Jose Rivas</v>
          </cell>
          <cell r="E10" t="str">
            <v>JRC</v>
          </cell>
        </row>
        <row r="11">
          <cell r="A11">
            <v>287</v>
          </cell>
          <cell r="B11">
            <v>1</v>
          </cell>
          <cell r="C11" t="str">
            <v>Fondo Nacional de Producción e Inversión Social</v>
          </cell>
          <cell r="D11" t="str">
            <v>Lic. Jose Rivas</v>
          </cell>
          <cell r="E11" t="str">
            <v>JRC</v>
          </cell>
        </row>
        <row r="12">
          <cell r="A12">
            <v>590</v>
          </cell>
          <cell r="B12">
            <v>3</v>
          </cell>
          <cell r="C12" t="str">
            <v>Empresa Pública "QUIPUS"</v>
          </cell>
          <cell r="D12" t="str">
            <v>Lic. Jose Rivas</v>
          </cell>
          <cell r="E12" t="str">
            <v>JRC</v>
          </cell>
        </row>
        <row r="13">
          <cell r="A13">
            <v>16</v>
          </cell>
          <cell r="B13">
            <v>1</v>
          </cell>
          <cell r="C13" t="str">
            <v>Ministerio de Educación</v>
          </cell>
          <cell r="D13" t="str">
            <v>Lic. Emma Ticonipa</v>
          </cell>
          <cell r="E13" t="str">
            <v>ETC</v>
          </cell>
        </row>
        <row r="14">
          <cell r="A14">
            <v>137</v>
          </cell>
          <cell r="B14">
            <v>3</v>
          </cell>
          <cell r="C14" t="str">
            <v>Comité Ejecutivo de la Universidad Boliviana</v>
          </cell>
          <cell r="D14" t="str">
            <v>Lic. Emma Ticonipa</v>
          </cell>
          <cell r="E14" t="str">
            <v>ETC</v>
          </cell>
        </row>
        <row r="15">
          <cell r="A15">
            <v>152</v>
          </cell>
          <cell r="B15">
            <v>3</v>
          </cell>
          <cell r="C15" t="str">
            <v>Servicio Nacional de Defensa Pública</v>
          </cell>
          <cell r="D15" t="str">
            <v>Lic. Emma Ticonipa</v>
          </cell>
          <cell r="E15" t="str">
            <v>ETC</v>
          </cell>
        </row>
        <row r="16">
          <cell r="A16">
            <v>650</v>
          </cell>
          <cell r="B16">
            <v>3</v>
          </cell>
          <cell r="C16" t="str">
            <v>Asamblea Legislativa Plurinacional</v>
          </cell>
          <cell r="D16" t="str">
            <v>Lic. Emma Ticonipa</v>
          </cell>
          <cell r="E16" t="str">
            <v>ETC</v>
          </cell>
        </row>
        <row r="17">
          <cell r="A17">
            <v>660</v>
          </cell>
          <cell r="B17">
            <v>2</v>
          </cell>
          <cell r="C17" t="str">
            <v xml:space="preserve">Órgano Judicial </v>
          </cell>
          <cell r="D17" t="str">
            <v>Lic. Emma Ticonipa</v>
          </cell>
          <cell r="E17" t="str">
            <v>ETC</v>
          </cell>
        </row>
        <row r="18">
          <cell r="A18">
            <v>862</v>
          </cell>
          <cell r="B18">
            <v>1</v>
          </cell>
          <cell r="C18" t="str">
            <v>Fondo Nacional de Desarrollo Regional</v>
          </cell>
          <cell r="D18" t="str">
            <v>Lic. Emma Ticonipa</v>
          </cell>
          <cell r="E18" t="str">
            <v>ETC</v>
          </cell>
        </row>
        <row r="19">
          <cell r="A19">
            <v>47</v>
          </cell>
          <cell r="B19">
            <v>2</v>
          </cell>
          <cell r="C19" t="str">
            <v>Ministerio de Desarrollo Rural y Tierras</v>
          </cell>
          <cell r="D19" t="str">
            <v>Lic. Rommel Cuba</v>
          </cell>
          <cell r="E19" t="str">
            <v>RCC</v>
          </cell>
        </row>
        <row r="20">
          <cell r="A20">
            <v>132</v>
          </cell>
          <cell r="B20">
            <v>1</v>
          </cell>
          <cell r="C20" t="str">
            <v>Servicio de Desarrollo de las Empresas Púb. Productivas</v>
          </cell>
          <cell r="D20" t="str">
            <v>Lic. Rommel Cuba</v>
          </cell>
          <cell r="E20" t="str">
            <v>RCC</v>
          </cell>
        </row>
        <row r="21">
          <cell r="A21">
            <v>163</v>
          </cell>
          <cell r="B21">
            <v>3</v>
          </cell>
          <cell r="C21" t="str">
            <v>Agencia Nacional de Hidrocarburos</v>
          </cell>
          <cell r="D21" t="str">
            <v>Lic. Rommel Cuba</v>
          </cell>
          <cell r="E21" t="str">
            <v>RCC</v>
          </cell>
        </row>
        <row r="22">
          <cell r="A22">
            <v>371</v>
          </cell>
          <cell r="B22">
            <v>3</v>
          </cell>
          <cell r="C22" t="str">
            <v>Centro Internacional de la Quinua</v>
          </cell>
          <cell r="D22" t="str">
            <v>Lic. Rommel Cuba</v>
          </cell>
          <cell r="E22" t="str">
            <v>RCC</v>
          </cell>
        </row>
        <row r="23">
          <cell r="A23">
            <v>374</v>
          </cell>
          <cell r="B23">
            <v>3</v>
          </cell>
          <cell r="C23" t="str">
            <v>Agencia de Gobierno Electrónico y Tecnologías de Información y Comunicación</v>
          </cell>
          <cell r="D23" t="str">
            <v>Lic. Rommel Cuba</v>
          </cell>
          <cell r="E23" t="str">
            <v>RCC</v>
          </cell>
        </row>
        <row r="24">
          <cell r="A24">
            <v>525</v>
          </cell>
          <cell r="B24">
            <v>2</v>
          </cell>
          <cell r="C24" t="str">
            <v>Transportes Aéreo Boliviano</v>
          </cell>
          <cell r="D24" t="str">
            <v>Lic. Rommel Cuba</v>
          </cell>
          <cell r="E24" t="str">
            <v>RCC</v>
          </cell>
        </row>
        <row r="25">
          <cell r="A25">
            <v>551</v>
          </cell>
          <cell r="B25">
            <v>3</v>
          </cell>
          <cell r="C25" t="str">
            <v>Empresa Naviera Boliviana</v>
          </cell>
          <cell r="D25" t="str">
            <v>Lic. Rommel Cuba</v>
          </cell>
          <cell r="E25" t="str">
            <v>RCC</v>
          </cell>
        </row>
        <row r="26">
          <cell r="A26">
            <v>41</v>
          </cell>
          <cell r="B26">
            <v>1</v>
          </cell>
          <cell r="C26" t="str">
            <v>Ministerio de Desarrollo Productivo y Economía Plural</v>
          </cell>
          <cell r="D26" t="str">
            <v>Lic. Virginia Callisaya</v>
          </cell>
          <cell r="E26" t="str">
            <v>VCK</v>
          </cell>
        </row>
        <row r="27">
          <cell r="A27">
            <v>111</v>
          </cell>
          <cell r="B27">
            <v>3</v>
          </cell>
          <cell r="C27" t="str">
            <v>Instituto Boliviano de la Ceguera</v>
          </cell>
          <cell r="D27" t="str">
            <v>Lic. Virginia Callisaya</v>
          </cell>
          <cell r="E27" t="str">
            <v>VCK</v>
          </cell>
        </row>
        <row r="28">
          <cell r="A28">
            <v>190</v>
          </cell>
          <cell r="B28">
            <v>3</v>
          </cell>
          <cell r="C28" t="str">
            <v>Autoridad General Jurisdiccional Administrativa Minera</v>
          </cell>
          <cell r="D28" t="str">
            <v>Lic. Virginia Callisaya</v>
          </cell>
          <cell r="E28" t="str">
            <v>VCK</v>
          </cell>
        </row>
        <row r="29">
          <cell r="A29">
            <v>203</v>
          </cell>
          <cell r="B29">
            <v>2</v>
          </cell>
          <cell r="C29" t="str">
            <v>Autoridad de Supervisión del Sistema Financiero</v>
          </cell>
          <cell r="D29" t="str">
            <v>Lic. Virginia Callisaya</v>
          </cell>
          <cell r="E29" t="str">
            <v>VCK</v>
          </cell>
        </row>
        <row r="30">
          <cell r="A30">
            <v>243</v>
          </cell>
          <cell r="B30">
            <v>3</v>
          </cell>
          <cell r="C30" t="str">
            <v>Servicio Nacional de Hidrografía Naval</v>
          </cell>
          <cell r="D30" t="str">
            <v>Lic. Virginia Callisaya</v>
          </cell>
          <cell r="E30" t="str">
            <v>VCK</v>
          </cell>
        </row>
        <row r="31">
          <cell r="A31">
            <v>288</v>
          </cell>
          <cell r="B31">
            <v>3</v>
          </cell>
          <cell r="C31" t="str">
            <v>Servicio Nacional de Riego</v>
          </cell>
          <cell r="D31" t="str">
            <v>Lic. Virginia Callisaya</v>
          </cell>
          <cell r="E31" t="str">
            <v>VCK</v>
          </cell>
        </row>
        <row r="32">
          <cell r="A32">
            <v>314</v>
          </cell>
          <cell r="B32">
            <v>2</v>
          </cell>
          <cell r="C32" t="str">
            <v>Autoridad de Fiscalización y Control Social de Electricidad</v>
          </cell>
          <cell r="D32" t="str">
            <v>Lic. Virginia Callisaya</v>
          </cell>
          <cell r="E32" t="str">
            <v>VCK</v>
          </cell>
        </row>
        <row r="33">
          <cell r="A33">
            <v>592</v>
          </cell>
          <cell r="B33">
            <v>3</v>
          </cell>
          <cell r="C33" t="str">
            <v>Empresa Estatal Boliviana de Turismo</v>
          </cell>
          <cell r="D33" t="str">
            <v>Lic. Virginia Callisaya</v>
          </cell>
          <cell r="E33" t="str">
            <v>VCK</v>
          </cell>
        </row>
        <row r="34">
          <cell r="A34">
            <v>386</v>
          </cell>
          <cell r="B34">
            <v>3</v>
          </cell>
          <cell r="C34" t="str">
            <v>Servicio Plurinacional de la Mujer y de la Despatria.</v>
          </cell>
          <cell r="D34" t="str">
            <v>Lic. Virginia Callisaya</v>
          </cell>
          <cell r="E34" t="str">
            <v>VCK</v>
          </cell>
        </row>
        <row r="35">
          <cell r="A35">
            <v>387</v>
          </cell>
          <cell r="B35">
            <v>3</v>
          </cell>
          <cell r="C35" t="str">
            <v>Agencia del Desarrollo del Cine y Audiovisual Bolivianos</v>
          </cell>
          <cell r="D35" t="str">
            <v>Lic. Virginia Callisaya</v>
          </cell>
          <cell r="E35" t="str">
            <v>VCK</v>
          </cell>
        </row>
        <row r="36">
          <cell r="A36">
            <v>585</v>
          </cell>
          <cell r="B36">
            <v>3</v>
          </cell>
          <cell r="C36" t="str">
            <v>Agencia Bolivia Espacial</v>
          </cell>
          <cell r="D36" t="str">
            <v>Lic. Virginia Callisaya</v>
          </cell>
          <cell r="E36" t="str">
            <v>VCK</v>
          </cell>
        </row>
        <row r="37">
          <cell r="A37">
            <v>901</v>
          </cell>
          <cell r="B37">
            <v>3</v>
          </cell>
          <cell r="C37" t="str">
            <v>Gobierno Autónomo Departamental de Chuquisaca</v>
          </cell>
          <cell r="D37" t="str">
            <v>Lic. Virginia Callisaya</v>
          </cell>
          <cell r="E37" t="str">
            <v>VCK</v>
          </cell>
        </row>
        <row r="38">
          <cell r="A38">
            <v>902</v>
          </cell>
          <cell r="B38">
            <v>3</v>
          </cell>
          <cell r="C38" t="str">
            <v>Gobierno Autónomo Departamental de La Paz</v>
          </cell>
          <cell r="D38" t="str">
            <v>Lic. Virginia Callisaya</v>
          </cell>
          <cell r="E38" t="str">
            <v>VCK</v>
          </cell>
        </row>
        <row r="39">
          <cell r="A39">
            <v>903</v>
          </cell>
          <cell r="B39">
            <v>3</v>
          </cell>
          <cell r="C39" t="str">
            <v>Gobierno Autónomo Departamental de Cochabamba</v>
          </cell>
          <cell r="D39" t="str">
            <v>Lic. Virginia Callisaya</v>
          </cell>
          <cell r="E39" t="str">
            <v>VCK</v>
          </cell>
        </row>
        <row r="40">
          <cell r="A40">
            <v>904</v>
          </cell>
          <cell r="B40">
            <v>3</v>
          </cell>
          <cell r="C40" t="str">
            <v>Gobierno Autónomo Departamental de Oruro</v>
          </cell>
          <cell r="D40" t="str">
            <v>Lic. Virginia Callisaya</v>
          </cell>
          <cell r="E40" t="str">
            <v>VCK</v>
          </cell>
        </row>
        <row r="41">
          <cell r="A41">
            <v>905</v>
          </cell>
          <cell r="B41">
            <v>3</v>
          </cell>
          <cell r="C41" t="str">
            <v>Gobierno Autónomo Departamental de Potosí</v>
          </cell>
          <cell r="D41" t="str">
            <v>Lic. Virginia Callisaya</v>
          </cell>
          <cell r="E41" t="str">
            <v>VCK</v>
          </cell>
        </row>
        <row r="42">
          <cell r="A42">
            <v>906</v>
          </cell>
          <cell r="B42">
            <v>3</v>
          </cell>
          <cell r="C42" t="str">
            <v>Gobierno Autónomo Departamental de Tarija</v>
          </cell>
          <cell r="D42" t="str">
            <v>Lic. Virginia Callisaya</v>
          </cell>
          <cell r="E42" t="str">
            <v>VCK</v>
          </cell>
        </row>
        <row r="43">
          <cell r="A43">
            <v>907</v>
          </cell>
          <cell r="B43">
            <v>3</v>
          </cell>
          <cell r="C43" t="str">
            <v>Gobierno Autónomo Departamental de Santa Cruz</v>
          </cell>
          <cell r="D43" t="str">
            <v>Lic. Virginia Callisaya</v>
          </cell>
          <cell r="E43" t="str">
            <v>VCK</v>
          </cell>
        </row>
        <row r="44">
          <cell r="A44">
            <v>908</v>
          </cell>
          <cell r="B44">
            <v>3</v>
          </cell>
          <cell r="C44" t="str">
            <v>Gobierno Autónomo Departamental de Beni</v>
          </cell>
          <cell r="D44" t="str">
            <v>Lic. Virginia Callisaya</v>
          </cell>
          <cell r="E44" t="str">
            <v>VCK</v>
          </cell>
        </row>
        <row r="45">
          <cell r="A45">
            <v>909</v>
          </cell>
          <cell r="B45">
            <v>3</v>
          </cell>
          <cell r="C45" t="str">
            <v>Gobierno Autónomo Departamental de Pando</v>
          </cell>
          <cell r="D45" t="str">
            <v>Lic. Virginia Callisaya</v>
          </cell>
          <cell r="E45" t="str">
            <v>VCK</v>
          </cell>
        </row>
        <row r="46">
          <cell r="A46">
            <v>634</v>
          </cell>
          <cell r="B46">
            <v>3</v>
          </cell>
          <cell r="C46" t="str">
            <v>Empresa Púb. Deptal. Hotel Terminal-Terminal de Buses Oruro</v>
          </cell>
          <cell r="D46" t="str">
            <v>Lic. Virginia Callisaya</v>
          </cell>
          <cell r="E46" t="str">
            <v>VCK</v>
          </cell>
        </row>
        <row r="47">
          <cell r="A47">
            <v>2302</v>
          </cell>
          <cell r="B47">
            <v>3</v>
          </cell>
          <cell r="C47" t="str">
            <v>Empresa Municipal de Agua Potable y Alcantarillado Sacaba (EMAPAS)</v>
          </cell>
          <cell r="D47" t="str">
            <v>Lic. Virginia Callisaya</v>
          </cell>
          <cell r="E47" t="str">
            <v>VCK</v>
          </cell>
        </row>
        <row r="48">
          <cell r="A48">
            <v>25</v>
          </cell>
          <cell r="B48">
            <v>2</v>
          </cell>
          <cell r="C48" t="str">
            <v>Ministerio de la Presidencia</v>
          </cell>
          <cell r="D48" t="str">
            <v>Lic. Emma Ticonipa</v>
          </cell>
          <cell r="E48" t="str">
            <v>ETC</v>
          </cell>
        </row>
        <row r="49">
          <cell r="A49">
            <v>30</v>
          </cell>
          <cell r="B49">
            <v>2</v>
          </cell>
          <cell r="C49" t="str">
            <v>Ministerio de Justicia</v>
          </cell>
          <cell r="D49" t="str">
            <v>Cdor. Sonia Garcia</v>
          </cell>
          <cell r="E49" t="str">
            <v>SGP</v>
          </cell>
        </row>
        <row r="50">
          <cell r="A50" t="str">
            <v>99 - 03</v>
          </cell>
          <cell r="B50">
            <v>2</v>
          </cell>
          <cell r="C50" t="str">
            <v>Tesoro General de la Nación</v>
          </cell>
          <cell r="D50" t="str">
            <v>Lic. Rommel Cuba</v>
          </cell>
          <cell r="E50" t="str">
            <v>RCC</v>
          </cell>
        </row>
        <row r="51">
          <cell r="A51">
            <v>112</v>
          </cell>
          <cell r="B51">
            <v>3</v>
          </cell>
          <cell r="C51" t="str">
            <v>Comité Nacional de la Persona con Discapacidad</v>
          </cell>
          <cell r="D51" t="str">
            <v>Lic. German Choque</v>
          </cell>
          <cell r="E51" t="str">
            <v>GCM</v>
          </cell>
        </row>
        <row r="52">
          <cell r="A52">
            <v>124</v>
          </cell>
          <cell r="B52">
            <v>3</v>
          </cell>
          <cell r="C52" t="str">
            <v>Academia Nacional de Ciencias</v>
          </cell>
          <cell r="D52" t="str">
            <v>Lic. Graciela Romero</v>
          </cell>
          <cell r="E52" t="str">
            <v>GRH</v>
          </cell>
        </row>
        <row r="53">
          <cell r="A53">
            <v>150</v>
          </cell>
          <cell r="B53">
            <v>3</v>
          </cell>
          <cell r="C53" t="str">
            <v>Proyecto Sucre Ciudad Universitaria</v>
          </cell>
          <cell r="D53" t="str">
            <v>Lic. Jorge Vargas</v>
          </cell>
          <cell r="E53" t="str">
            <v>JVS</v>
          </cell>
        </row>
        <row r="54">
          <cell r="A54">
            <v>212</v>
          </cell>
          <cell r="B54">
            <v>1</v>
          </cell>
          <cell r="C54" t="str">
            <v>Instituto Nacional de Reforma Agraria</v>
          </cell>
          <cell r="D54" t="str">
            <v>Lic. Jose Rivas</v>
          </cell>
          <cell r="E54" t="str">
            <v>JRC</v>
          </cell>
        </row>
        <row r="55">
          <cell r="A55">
            <v>223</v>
          </cell>
          <cell r="B55">
            <v>3</v>
          </cell>
          <cell r="C55" t="str">
            <v>Fondo Nacional de Desarrollo Forestal</v>
          </cell>
          <cell r="D55" t="str">
            <v>Lic. Malcom Zeballos</v>
          </cell>
          <cell r="E55" t="str">
            <v>MZC</v>
          </cell>
        </row>
        <row r="56">
          <cell r="A56">
            <v>281</v>
          </cell>
          <cell r="B56">
            <v>3</v>
          </cell>
          <cell r="C56" t="str">
            <v>Oficina Técnica de los Ríos Pilcomayo y Bermejo</v>
          </cell>
          <cell r="D56" t="str">
            <v>Lic. Virginia Callisaya</v>
          </cell>
          <cell r="E56" t="str">
            <v>VCK</v>
          </cell>
        </row>
        <row r="57">
          <cell r="A57">
            <v>586</v>
          </cell>
          <cell r="B57">
            <v>2</v>
          </cell>
          <cell r="C57" t="str">
            <v>Empresa Azucarera San Buenaventura</v>
          </cell>
          <cell r="D57" t="str">
            <v>Lic. Virginia Huanca</v>
          </cell>
          <cell r="E57" t="str">
            <v>VHM</v>
          </cell>
        </row>
        <row r="58">
          <cell r="A58">
            <v>587</v>
          </cell>
          <cell r="B58">
            <v>3</v>
          </cell>
          <cell r="C58" t="str">
            <v>Empresa Estratégica Boliviana de Construcción y Conservación I.C.</v>
          </cell>
          <cell r="D58" t="str">
            <v>Lic. Yesenia Apaza</v>
          </cell>
          <cell r="E58" t="str">
            <v>YAP</v>
          </cell>
        </row>
        <row r="59">
          <cell r="A59">
            <v>597</v>
          </cell>
          <cell r="B59">
            <v>2</v>
          </cell>
          <cell r="C59" t="str">
            <v>Empresa Pública Nacional Estratégica de Yacimientos de Litio Bolivianos</v>
          </cell>
          <cell r="D59" t="str">
            <v>Lic. Emma Ticonipa</v>
          </cell>
          <cell r="E59" t="str">
            <v>ETC</v>
          </cell>
        </row>
        <row r="60">
          <cell r="A60">
            <v>633</v>
          </cell>
          <cell r="B60">
            <v>3</v>
          </cell>
          <cell r="C60" t="str">
            <v>Empresa Misicuni</v>
          </cell>
          <cell r="D60" t="str">
            <v>Lic. Jose Rivas</v>
          </cell>
          <cell r="E60" t="str">
            <v>JRC</v>
          </cell>
        </row>
        <row r="61">
          <cell r="A61">
            <v>682</v>
          </cell>
          <cell r="B61">
            <v>3</v>
          </cell>
          <cell r="C61" t="str">
            <v>Defensoría del Pueblo</v>
          </cell>
          <cell r="D61" t="str">
            <v>Lic. Rommel Cuba</v>
          </cell>
          <cell r="E61" t="str">
            <v>RCC</v>
          </cell>
        </row>
        <row r="62">
          <cell r="A62">
            <v>865</v>
          </cell>
          <cell r="B62">
            <v>3</v>
          </cell>
          <cell r="C62" t="str">
            <v>Fondo Desarrollo del Sistema Financiero y Apoyo al Sector Productivo</v>
          </cell>
          <cell r="D62" t="str">
            <v>Lic. Rommel Cuba</v>
          </cell>
          <cell r="E62" t="str">
            <v>RCC</v>
          </cell>
        </row>
        <row r="63">
          <cell r="A63">
            <v>867</v>
          </cell>
          <cell r="B63">
            <v>3</v>
          </cell>
          <cell r="C63" t="str">
            <v>Fondo Rotatorio de Fomento Productivo Regional</v>
          </cell>
          <cell r="D63" t="str">
            <v>Lic. Rommel Cuba</v>
          </cell>
          <cell r="E63" t="str">
            <v>RCC</v>
          </cell>
        </row>
        <row r="64">
          <cell r="A64">
            <v>6</v>
          </cell>
          <cell r="B64">
            <v>3</v>
          </cell>
          <cell r="C64" t="str">
            <v>Vicepresidencia del Estado Plurinacional</v>
          </cell>
          <cell r="D64" t="str">
            <v>Lic. Virginia Huanca</v>
          </cell>
          <cell r="E64" t="str">
            <v>VHM</v>
          </cell>
        </row>
        <row r="65">
          <cell r="A65">
            <v>53</v>
          </cell>
          <cell r="B65">
            <v>2</v>
          </cell>
          <cell r="C65" t="str">
            <v>Ministerio de Culturas, Descolonización y Despatriarcalización</v>
          </cell>
          <cell r="D65" t="str">
            <v>Lic. Virginia Huanca</v>
          </cell>
          <cell r="E65" t="str">
            <v>VHM</v>
          </cell>
        </row>
        <row r="66">
          <cell r="A66">
            <v>192</v>
          </cell>
          <cell r="B66">
            <v>3</v>
          </cell>
          <cell r="C66" t="str">
            <v>Servicio al Mejoramiento de Navegación Amazónica</v>
          </cell>
          <cell r="D66" t="str">
            <v>Lic. Virginia Huanca</v>
          </cell>
          <cell r="E66" t="str">
            <v>VHM</v>
          </cell>
        </row>
        <row r="67">
          <cell r="A67">
            <v>213</v>
          </cell>
          <cell r="B67">
            <v>3</v>
          </cell>
          <cell r="C67" t="str">
            <v>Servicio Nacional de Meteorología e Hidrología</v>
          </cell>
          <cell r="D67" t="str">
            <v>Lic. Virginia Huanca</v>
          </cell>
          <cell r="E67" t="str">
            <v>VHM</v>
          </cell>
        </row>
        <row r="68">
          <cell r="A68">
            <v>221</v>
          </cell>
          <cell r="B68">
            <v>3</v>
          </cell>
          <cell r="C68" t="str">
            <v>SENARECOM</v>
          </cell>
          <cell r="D68" t="str">
            <v>Lic. Virginia Huanca</v>
          </cell>
          <cell r="E68" t="str">
            <v>VHM</v>
          </cell>
        </row>
        <row r="69">
          <cell r="A69">
            <v>226</v>
          </cell>
          <cell r="B69">
            <v>3</v>
          </cell>
          <cell r="C69" t="str">
            <v>Servicio Estatal de Autonomías</v>
          </cell>
          <cell r="D69" t="str">
            <v>Lic. Virginia Huanca</v>
          </cell>
          <cell r="E69" t="str">
            <v>VHM</v>
          </cell>
        </row>
        <row r="70">
          <cell r="A70">
            <v>227</v>
          </cell>
          <cell r="B70">
            <v>3</v>
          </cell>
          <cell r="C70" t="str">
            <v>Zona Franca Comercial e Industrial de Cobija</v>
          </cell>
          <cell r="D70" t="str">
            <v>Lic. Virginia Huanca</v>
          </cell>
          <cell r="E70" t="str">
            <v>VHM</v>
          </cell>
        </row>
        <row r="71">
          <cell r="A71">
            <v>253</v>
          </cell>
          <cell r="B71">
            <v>1</v>
          </cell>
          <cell r="C71" t="str">
            <v>Entidad Ejecutora de Medio Ambiente y Agua</v>
          </cell>
          <cell r="D71" t="str">
            <v>Lic. Virginia Huanca</v>
          </cell>
          <cell r="E71" t="str">
            <v>VHM</v>
          </cell>
        </row>
        <row r="72">
          <cell r="A72">
            <v>312</v>
          </cell>
          <cell r="B72">
            <v>3</v>
          </cell>
          <cell r="C72" t="str">
            <v>Autoridad de Fiscalización y Control Soc de Bosques y Tierras</v>
          </cell>
          <cell r="D72" t="str">
            <v>Lic. Virginia Huanca</v>
          </cell>
          <cell r="E72" t="str">
            <v>VHM</v>
          </cell>
        </row>
        <row r="73">
          <cell r="A73">
            <v>315</v>
          </cell>
          <cell r="B73">
            <v>3</v>
          </cell>
          <cell r="C73" t="str">
            <v>Autoridad de Fiscalización y Control Social de Empresas</v>
          </cell>
          <cell r="D73" t="str">
            <v>Lic. Virginia Huanca</v>
          </cell>
          <cell r="E73" t="str">
            <v>VHM</v>
          </cell>
        </row>
        <row r="74">
          <cell r="A74">
            <v>324</v>
          </cell>
          <cell r="B74">
            <v>3</v>
          </cell>
          <cell r="C74" t="str">
            <v>Escuela Boliviana Intercultural de Música</v>
          </cell>
          <cell r="D74" t="str">
            <v>Lic. Virginia Huanca</v>
          </cell>
          <cell r="E74" t="str">
            <v>VHM</v>
          </cell>
        </row>
        <row r="75">
          <cell r="A75">
            <v>520</v>
          </cell>
          <cell r="B75">
            <v>3</v>
          </cell>
          <cell r="C75" t="str">
            <v>Empresa Metalúrgica VINTO - Nacionalizada</v>
          </cell>
          <cell r="D75" t="str">
            <v>Lic. Virginia Huanca</v>
          </cell>
          <cell r="E75" t="str">
            <v>VHM</v>
          </cell>
        </row>
        <row r="76">
          <cell r="A76">
            <v>522</v>
          </cell>
          <cell r="B76">
            <v>3</v>
          </cell>
          <cell r="C76" t="str">
            <v>Empresa Nacional de Ferrocarriles - Residual</v>
          </cell>
          <cell r="D76" t="str">
            <v>Lic. Virginia Huanca</v>
          </cell>
          <cell r="E76" t="str">
            <v>VHM</v>
          </cell>
        </row>
        <row r="77">
          <cell r="A77">
            <v>594</v>
          </cell>
          <cell r="B77">
            <v>2</v>
          </cell>
          <cell r="C77" t="str">
            <v>Administración de Servicios Portuarios - Bolivia</v>
          </cell>
          <cell r="D77" t="str">
            <v>Lic. Virginia Huanca</v>
          </cell>
          <cell r="E77" t="str">
            <v>VHM</v>
          </cell>
        </row>
        <row r="78">
          <cell r="A78">
            <v>670</v>
          </cell>
          <cell r="B78">
            <v>2</v>
          </cell>
          <cell r="C78" t="str">
            <v>Órgano Electoral Plurinacional</v>
          </cell>
          <cell r="D78" t="str">
            <v>Lic. Virginia Huanca</v>
          </cell>
          <cell r="E78" t="str">
            <v>VHM</v>
          </cell>
        </row>
        <row r="79">
          <cell r="A79">
            <v>2303</v>
          </cell>
          <cell r="B79">
            <v>3</v>
          </cell>
          <cell r="C79" t="str">
            <v>Empresa Municipal de Áreas Verdes y Recreación Alternativa</v>
          </cell>
          <cell r="D79" t="str">
            <v>Lic. Virginia Huanca</v>
          </cell>
          <cell r="E79" t="str">
            <v>VHM</v>
          </cell>
        </row>
        <row r="80">
          <cell r="A80">
            <v>66</v>
          </cell>
          <cell r="B80">
            <v>3</v>
          </cell>
          <cell r="C80" t="str">
            <v>Ministerio de Planificación del Desarrollo</v>
          </cell>
          <cell r="D80" t="str">
            <v>Lic. Jorge Vargas</v>
          </cell>
          <cell r="E80" t="str">
            <v>JVS</v>
          </cell>
        </row>
        <row r="81">
          <cell r="A81">
            <v>108</v>
          </cell>
          <cell r="B81">
            <v>3</v>
          </cell>
          <cell r="C81" t="str">
            <v>Orquesta Sinfónica Nacional</v>
          </cell>
          <cell r="D81" t="str">
            <v>Lic. Jorge Vargas</v>
          </cell>
          <cell r="E81" t="str">
            <v>JVS</v>
          </cell>
        </row>
        <row r="82">
          <cell r="A82">
            <v>109</v>
          </cell>
          <cell r="B82">
            <v>3</v>
          </cell>
          <cell r="C82" t="str">
            <v>Conservatorio Nacional de Música</v>
          </cell>
          <cell r="D82" t="str">
            <v>Lic. Jorge Vargas</v>
          </cell>
          <cell r="E82" t="str">
            <v>JVS</v>
          </cell>
        </row>
        <row r="83">
          <cell r="A83">
            <v>130</v>
          </cell>
          <cell r="B83">
            <v>3</v>
          </cell>
          <cell r="C83" t="str">
            <v>Fondo de Financiamiento para la Minería</v>
          </cell>
          <cell r="D83" t="str">
            <v>Lic. Jorge Vargas</v>
          </cell>
          <cell r="E83" t="str">
            <v>JVS</v>
          </cell>
        </row>
        <row r="84">
          <cell r="A84">
            <v>201</v>
          </cell>
          <cell r="B84">
            <v>3</v>
          </cell>
          <cell r="C84" t="str">
            <v>Agencia para el Desarrollo de las Macroregiones y Zonas Fronterizas</v>
          </cell>
          <cell r="D84" t="str">
            <v>Lic. Jorge Vargas</v>
          </cell>
          <cell r="E84" t="str">
            <v>JVS</v>
          </cell>
        </row>
        <row r="85">
          <cell r="A85">
            <v>224</v>
          </cell>
          <cell r="B85">
            <v>3</v>
          </cell>
          <cell r="C85" t="str">
            <v>Insumos Bolivia</v>
          </cell>
          <cell r="D85" t="str">
            <v>Lic. Jorge Vargas</v>
          </cell>
          <cell r="E85" t="str">
            <v>JVS</v>
          </cell>
        </row>
        <row r="86">
          <cell r="A86">
            <v>225</v>
          </cell>
          <cell r="B86">
            <v>2</v>
          </cell>
          <cell r="C86" t="str">
            <v>Serv. Nal. para la Sostenibilidad del Saneamiento Básico</v>
          </cell>
          <cell r="D86" t="str">
            <v>Lic. Jorge Vargas</v>
          </cell>
          <cell r="E86" t="str">
            <v>JVS</v>
          </cell>
        </row>
        <row r="87">
          <cell r="A87">
            <v>347</v>
          </cell>
          <cell r="B87">
            <v>3</v>
          </cell>
          <cell r="C87" t="str">
            <v>Autoridad de Fiscalización y Control de Cooperativas</v>
          </cell>
          <cell r="D87" t="str">
            <v>Lic. Jorge Vargas</v>
          </cell>
          <cell r="E87" t="str">
            <v>JVS</v>
          </cell>
        </row>
        <row r="88">
          <cell r="A88">
            <v>376</v>
          </cell>
          <cell r="B88">
            <v>3</v>
          </cell>
          <cell r="C88" t="str">
            <v>Agencia Boliviana de Energía Nuclear</v>
          </cell>
          <cell r="D88" t="str">
            <v>Lic. Jorge Vargas</v>
          </cell>
          <cell r="E88" t="str">
            <v>JVS</v>
          </cell>
        </row>
        <row r="89">
          <cell r="A89">
            <v>385</v>
          </cell>
          <cell r="B89">
            <v>2</v>
          </cell>
          <cell r="C89" t="str">
            <v>Autoridad de Supervisión de la Seguridad Social de Corto Plazo</v>
          </cell>
          <cell r="D89" t="str">
            <v>Lic. Jorge Vargas</v>
          </cell>
          <cell r="E89" t="str">
            <v>JVS</v>
          </cell>
        </row>
        <row r="90">
          <cell r="A90">
            <v>513</v>
          </cell>
          <cell r="B90">
            <v>1</v>
          </cell>
          <cell r="C90" t="str">
            <v>Yacimientos Petrolíferos Fiscales Bolivianos</v>
          </cell>
          <cell r="D90" t="str">
            <v>Lic. Jorge Vargas</v>
          </cell>
          <cell r="E90" t="str">
            <v>JVS</v>
          </cell>
        </row>
        <row r="91">
          <cell r="A91">
            <v>514</v>
          </cell>
          <cell r="B91">
            <v>2</v>
          </cell>
          <cell r="C91" t="str">
            <v>Empresa Nacional de Electricidad</v>
          </cell>
          <cell r="D91" t="str">
            <v>Lic. Jorge Vargas</v>
          </cell>
          <cell r="E91" t="str">
            <v>JVS</v>
          </cell>
        </row>
        <row r="92">
          <cell r="A92">
            <v>526</v>
          </cell>
          <cell r="B92">
            <v>3</v>
          </cell>
          <cell r="C92" t="str">
            <v xml:space="preserve"> Bolivia TV</v>
          </cell>
          <cell r="D92" t="str">
            <v>Lic. Jorge Vargas</v>
          </cell>
          <cell r="E92" t="str">
            <v>JVS</v>
          </cell>
        </row>
        <row r="93">
          <cell r="A93">
            <v>573</v>
          </cell>
          <cell r="B93">
            <v>3</v>
          </cell>
          <cell r="C93" t="str">
            <v>Empresa siderúrgica del Mutún</v>
          </cell>
          <cell r="D93" t="str">
            <v>Lic. Jorge Vargas</v>
          </cell>
          <cell r="E93" t="str">
            <v>JVS</v>
          </cell>
        </row>
        <row r="94">
          <cell r="A94">
            <v>108</v>
          </cell>
          <cell r="B94">
            <v>3</v>
          </cell>
          <cell r="C94" t="str">
            <v>Orquesta Sinfónica Nacional</v>
          </cell>
          <cell r="D94" t="str">
            <v>Acéfalo</v>
          </cell>
        </row>
        <row r="95">
          <cell r="A95">
            <v>124</v>
          </cell>
          <cell r="B95">
            <v>3</v>
          </cell>
          <cell r="C95" t="str">
            <v>Academia Nacional de Ciencias</v>
          </cell>
          <cell r="D95" t="str">
            <v>Acéfalo</v>
          </cell>
        </row>
        <row r="96">
          <cell r="A96">
            <v>309</v>
          </cell>
          <cell r="B96">
            <v>3</v>
          </cell>
          <cell r="C96" t="str">
            <v>Autoridad de Fiscalización y Control Social del Juego</v>
          </cell>
          <cell r="D96" t="str">
            <v>Acéfalo</v>
          </cell>
        </row>
        <row r="97">
          <cell r="A97">
            <v>315</v>
          </cell>
          <cell r="B97">
            <v>3</v>
          </cell>
          <cell r="C97" t="str">
            <v>Autoridad de Fiscalización y Control Social de Empresas</v>
          </cell>
          <cell r="D97" t="str">
            <v>Acéfalo</v>
          </cell>
        </row>
        <row r="98">
          <cell r="A98">
            <v>349</v>
          </cell>
          <cell r="B98">
            <v>3</v>
          </cell>
          <cell r="C98" t="str">
            <v>Centro de Investig.  Arqueológicas, Antropológicas y Adm. Tiwanaku</v>
          </cell>
          <cell r="D98" t="str">
            <v>Acéfalo</v>
          </cell>
        </row>
        <row r="99">
          <cell r="A99">
            <v>580</v>
          </cell>
          <cell r="B99">
            <v>3</v>
          </cell>
          <cell r="C99" t="str">
            <v>Depósitos Aduaneros Bolivianos</v>
          </cell>
          <cell r="D99" t="str">
            <v>Acéfalo</v>
          </cell>
        </row>
        <row r="100">
          <cell r="A100">
            <v>586</v>
          </cell>
          <cell r="B100">
            <v>2</v>
          </cell>
          <cell r="C100" t="str">
            <v>Empresa Azucarera San Buenaventura</v>
          </cell>
          <cell r="D100" t="str">
            <v>Acéfalo</v>
          </cell>
        </row>
        <row r="101">
          <cell r="A101">
            <v>634</v>
          </cell>
          <cell r="B101">
            <v>3</v>
          </cell>
          <cell r="C101" t="str">
            <v>Empresa Púb. Deptal. Hotel Terminal-Terminal de Buses Oruro</v>
          </cell>
          <cell r="D101" t="str">
            <v>Acéfalo</v>
          </cell>
        </row>
        <row r="102">
          <cell r="A102">
            <v>2302</v>
          </cell>
          <cell r="B102">
            <v>3</v>
          </cell>
          <cell r="C102" t="str">
            <v>Empresa Municipal de Agua Potable y Alcantarillado Sacaba (EMAPAS)</v>
          </cell>
          <cell r="D102" t="str">
            <v>Acéfalo</v>
          </cell>
        </row>
        <row r="103">
          <cell r="A103">
            <v>2303</v>
          </cell>
          <cell r="B103">
            <v>3</v>
          </cell>
          <cell r="C103" t="str">
            <v>Empresa Municipal de Áreas Verdes y Recreación Alternativa</v>
          </cell>
          <cell r="D103" t="str">
            <v>Acéfalo</v>
          </cell>
        </row>
        <row r="104">
          <cell r="A104">
            <v>2312</v>
          </cell>
          <cell r="C104" t="str">
            <v>Empresa Municipal de Agua Potable y Alcantarillado Viacha</v>
          </cell>
          <cell r="D104" t="str">
            <v>Acéfalo</v>
          </cell>
        </row>
        <row r="105">
          <cell r="A105">
            <v>20</v>
          </cell>
          <cell r="B105">
            <v>1</v>
          </cell>
          <cell r="C105" t="str">
            <v>Ministerio de Defensa</v>
          </cell>
          <cell r="D105" t="str">
            <v>Lic. German Choque</v>
          </cell>
          <cell r="E105" t="str">
            <v>GCM</v>
          </cell>
        </row>
        <row r="106">
          <cell r="A106">
            <v>95</v>
          </cell>
          <cell r="B106">
            <v>3</v>
          </cell>
          <cell r="C106" t="str">
            <v>Consejo Supremo de Defensa Plurinacional</v>
          </cell>
          <cell r="D106" t="str">
            <v>Lic. German Choque</v>
          </cell>
          <cell r="E106" t="str">
            <v>GCM</v>
          </cell>
        </row>
        <row r="107">
          <cell r="A107" t="str">
            <v>99 - 01</v>
          </cell>
          <cell r="B107">
            <v>3</v>
          </cell>
          <cell r="C107" t="str">
            <v>Tesoro General de la Nación</v>
          </cell>
          <cell r="D107" t="str">
            <v>Lic. German Choque</v>
          </cell>
          <cell r="E107" t="str">
            <v>GCM</v>
          </cell>
        </row>
        <row r="108">
          <cell r="A108">
            <v>119</v>
          </cell>
          <cell r="B108">
            <v>2</v>
          </cell>
          <cell r="C108" t="str">
            <v>Agencia para el Des. de la Soc. de la Información Boliviana</v>
          </cell>
          <cell r="D108" t="str">
            <v>Lic. German Choque</v>
          </cell>
          <cell r="E108" t="str">
            <v>GCM</v>
          </cell>
        </row>
        <row r="109">
          <cell r="A109">
            <v>311</v>
          </cell>
          <cell r="B109">
            <v>3</v>
          </cell>
          <cell r="C109" t="str">
            <v>Autoridad de Fisc y Ctrol Soc de Agua Potable Saneam.Básico</v>
          </cell>
          <cell r="D109" t="str">
            <v>Lic. German Choque</v>
          </cell>
          <cell r="E109" t="str">
            <v>GCM</v>
          </cell>
        </row>
        <row r="110">
          <cell r="A110">
            <v>342</v>
          </cell>
          <cell r="B110">
            <v>3</v>
          </cell>
          <cell r="C110" t="str">
            <v>Agencia Estatal de Vivienda</v>
          </cell>
          <cell r="D110" t="str">
            <v>Lic. German Choque</v>
          </cell>
          <cell r="E110" t="str">
            <v>GCM</v>
          </cell>
        </row>
        <row r="111">
          <cell r="A111">
            <v>343</v>
          </cell>
          <cell r="B111">
            <v>3</v>
          </cell>
          <cell r="C111" t="str">
            <v>Escuela de Jueces del Estado</v>
          </cell>
          <cell r="D111" t="str">
            <v>Lic. German Choque</v>
          </cell>
          <cell r="E111" t="str">
            <v>GCM</v>
          </cell>
        </row>
        <row r="112">
          <cell r="A112">
            <v>593</v>
          </cell>
          <cell r="B112">
            <v>3</v>
          </cell>
          <cell r="C112" t="str">
            <v>Empresa Pública YACANA</v>
          </cell>
          <cell r="D112" t="str">
            <v>Lic. German Choque</v>
          </cell>
          <cell r="E112" t="str">
            <v>GCM</v>
          </cell>
        </row>
        <row r="113">
          <cell r="A113">
            <v>10</v>
          </cell>
          <cell r="B113">
            <v>2</v>
          </cell>
          <cell r="C113" t="str">
            <v>Ministerio de Relaciones Exteriores</v>
          </cell>
          <cell r="D113" t="str">
            <v>Acéfalo</v>
          </cell>
        </row>
        <row r="114">
          <cell r="A114">
            <v>169</v>
          </cell>
          <cell r="B114">
            <v>2</v>
          </cell>
          <cell r="C114" t="str">
            <v>Autoridad General de Impugnación Tributaria</v>
          </cell>
          <cell r="D114" t="str">
            <v>Acéfalo</v>
          </cell>
        </row>
        <row r="115">
          <cell r="A115">
            <v>310</v>
          </cell>
          <cell r="B115">
            <v>2</v>
          </cell>
          <cell r="C115" t="str">
            <v>Autoridad de Fisc y Ctrol Soc de Telecomunicaciones y Transp</v>
          </cell>
          <cell r="D115" t="str">
            <v>Acéfalo</v>
          </cell>
        </row>
        <row r="116">
          <cell r="A116">
            <v>340</v>
          </cell>
          <cell r="B116">
            <v>2</v>
          </cell>
          <cell r="C116" t="str">
            <v>Servicio General de Identificación Personal</v>
          </cell>
          <cell r="D116" t="str">
            <v>Acéfalo</v>
          </cell>
        </row>
        <row r="117">
          <cell r="A117">
            <v>382</v>
          </cell>
          <cell r="B117">
            <v>2</v>
          </cell>
          <cell r="C117" t="str">
            <v>Agencia de Infraestructura en Salud y Equipamiento Médico</v>
          </cell>
          <cell r="D117" t="str">
            <v>Acéfalo</v>
          </cell>
        </row>
        <row r="118">
          <cell r="A118">
            <v>578</v>
          </cell>
          <cell r="B118">
            <v>1</v>
          </cell>
          <cell r="C118" t="str">
            <v>Boliviana de Aviación</v>
          </cell>
          <cell r="D118" t="str">
            <v>Acéfalo</v>
          </cell>
        </row>
        <row r="119">
          <cell r="A119">
            <v>601</v>
          </cell>
          <cell r="C119" t="str">
            <v>Empresa Boliviana de Producción Agropecuaria</v>
          </cell>
          <cell r="D119" t="str">
            <v>Acéfalo</v>
          </cell>
        </row>
        <row r="120">
          <cell r="A120">
            <v>15</v>
          </cell>
          <cell r="B120">
            <v>1</v>
          </cell>
          <cell r="C120" t="str">
            <v>Ministerio de Gobierno</v>
          </cell>
          <cell r="D120" t="str">
            <v>Lic. Malcom Zeballos</v>
          </cell>
          <cell r="E120" t="str">
            <v>MZC</v>
          </cell>
        </row>
        <row r="121">
          <cell r="A121">
            <v>86</v>
          </cell>
          <cell r="B121">
            <v>1</v>
          </cell>
          <cell r="C121" t="str">
            <v>Ministerio de Medio Ambiente y Agua</v>
          </cell>
          <cell r="D121" t="str">
            <v>Lic. Malcom Zeballos</v>
          </cell>
          <cell r="E121" t="str">
            <v>MZC</v>
          </cell>
        </row>
        <row r="122">
          <cell r="A122">
            <v>117</v>
          </cell>
          <cell r="B122">
            <v>2</v>
          </cell>
          <cell r="C122" t="str">
            <v>Dirección General de Aeronáutica Civil</v>
          </cell>
          <cell r="D122" t="str">
            <v>Lic. Malcom Zeballos</v>
          </cell>
          <cell r="E122" t="str">
            <v>MZC</v>
          </cell>
        </row>
        <row r="123">
          <cell r="A123">
            <v>134</v>
          </cell>
          <cell r="B123">
            <v>3</v>
          </cell>
          <cell r="C123" t="str">
            <v>Consejo Nacional de Vivienda Policial</v>
          </cell>
          <cell r="D123" t="str">
            <v>Lic. Malcom Zeballos</v>
          </cell>
          <cell r="E123" t="str">
            <v>MZC</v>
          </cell>
        </row>
        <row r="124">
          <cell r="A124">
            <v>153</v>
          </cell>
          <cell r="B124">
            <v>3</v>
          </cell>
          <cell r="C124" t="str">
            <v>Observatorio Nacional de la Calidad  Educativa</v>
          </cell>
          <cell r="D124" t="str">
            <v>Lic. Malcom Zeballos</v>
          </cell>
          <cell r="E124" t="str">
            <v>MZC</v>
          </cell>
        </row>
        <row r="125">
          <cell r="A125">
            <v>154</v>
          </cell>
          <cell r="B125">
            <v>3</v>
          </cell>
          <cell r="C125" t="str">
            <v>Museo Nacional de Historia Natural</v>
          </cell>
          <cell r="D125" t="str">
            <v>Lic. Malcom Zeballos</v>
          </cell>
          <cell r="E125" t="str">
            <v>MZC</v>
          </cell>
        </row>
        <row r="126">
          <cell r="A126">
            <v>170</v>
          </cell>
          <cell r="B126">
            <v>3</v>
          </cell>
          <cell r="C126" t="str">
            <v>Escuela Militar de Ingeniería</v>
          </cell>
          <cell r="D126" t="str">
            <v>Lic. Malcom Zeballos</v>
          </cell>
          <cell r="E126" t="str">
            <v>MZC</v>
          </cell>
        </row>
        <row r="127">
          <cell r="A127">
            <v>251</v>
          </cell>
          <cell r="B127">
            <v>3</v>
          </cell>
          <cell r="C127" t="str">
            <v>Instituto Nacional de Salud Ocupacional</v>
          </cell>
          <cell r="D127" t="str">
            <v>Lic. Malcom Zeballos</v>
          </cell>
          <cell r="E127" t="str">
            <v>MZC</v>
          </cell>
        </row>
        <row r="128">
          <cell r="A128">
            <v>293</v>
          </cell>
          <cell r="B128">
            <v>3</v>
          </cell>
          <cell r="C128" t="str">
            <v>Fundación Cultural BCB</v>
          </cell>
          <cell r="D128" t="str">
            <v>Lic. Malcom Zeballos</v>
          </cell>
          <cell r="E128" t="str">
            <v>MZC</v>
          </cell>
        </row>
        <row r="129">
          <cell r="A129">
            <v>345</v>
          </cell>
          <cell r="B129">
            <v>3</v>
          </cell>
          <cell r="C129" t="str">
            <v>Mutual de Servicios al Policía</v>
          </cell>
          <cell r="D129" t="str">
            <v>Lic. Malcom Zeballos</v>
          </cell>
          <cell r="E129" t="str">
            <v>MZC</v>
          </cell>
        </row>
        <row r="130">
          <cell r="A130">
            <v>348</v>
          </cell>
          <cell r="B130">
            <v>3</v>
          </cell>
          <cell r="C130" t="str">
            <v>Autoridad Plurinacional de la Madre Tierra</v>
          </cell>
          <cell r="D130" t="str">
            <v>Lic. Malcom Zeballos</v>
          </cell>
          <cell r="E130" t="str">
            <v>MZC</v>
          </cell>
        </row>
        <row r="131">
          <cell r="A131">
            <v>388</v>
          </cell>
          <cell r="B131">
            <v>3</v>
          </cell>
          <cell r="C131" t="str">
            <v>Servicio Plurinacional de Registro de Comercio</v>
          </cell>
          <cell r="D131" t="str">
            <v>Lic. Malcom Zeballos</v>
          </cell>
          <cell r="E131" t="str">
            <v>MZC</v>
          </cell>
        </row>
        <row r="132">
          <cell r="A132">
            <v>389</v>
          </cell>
          <cell r="B132">
            <v>2</v>
          </cell>
          <cell r="C132" t="str">
            <v>NAABOL</v>
          </cell>
          <cell r="D132" t="str">
            <v>Lic. Malcom Zeballos</v>
          </cell>
          <cell r="E132" t="str">
            <v>MZC</v>
          </cell>
        </row>
        <row r="133">
          <cell r="A133">
            <v>512</v>
          </cell>
          <cell r="B133">
            <v>3</v>
          </cell>
          <cell r="C133" t="str">
            <v>Adm.de Aeropuertos y Servicios Auxiliares de Naveg. Aérea</v>
          </cell>
          <cell r="D133" t="str">
            <v>Lic. Malcom Zeballos</v>
          </cell>
          <cell r="E133" t="str">
            <v>MZC</v>
          </cell>
        </row>
        <row r="134">
          <cell r="A134">
            <v>576</v>
          </cell>
          <cell r="B134">
            <v>3</v>
          </cell>
          <cell r="C134" t="str">
            <v>Cartones de Bolivia</v>
          </cell>
          <cell r="D134" t="str">
            <v>Lic. Malcom Zeballos</v>
          </cell>
          <cell r="E134" t="str">
            <v>MZC</v>
          </cell>
        </row>
        <row r="135">
          <cell r="A135">
            <v>591</v>
          </cell>
          <cell r="B135">
            <v>2</v>
          </cell>
          <cell r="C135" t="str">
            <v>Empresa Estatal de Transporte por Cable "Mi Teleférico"</v>
          </cell>
          <cell r="D135" t="str">
            <v>Lic. Malcom Zeballos</v>
          </cell>
          <cell r="E135" t="str">
            <v>MZC</v>
          </cell>
        </row>
        <row r="136">
          <cell r="A136">
            <v>596</v>
          </cell>
          <cell r="B136">
            <v>2</v>
          </cell>
          <cell r="C136" t="str">
            <v>Empresa Pública Transporte Aéreo Militar</v>
          </cell>
          <cell r="D136" t="str">
            <v>Lic. Malcom Zeballos</v>
          </cell>
          <cell r="E136" t="str">
            <v>MZC</v>
          </cell>
        </row>
        <row r="137">
          <cell r="A137">
            <v>138</v>
          </cell>
          <cell r="C137" t="str">
            <v>Universidad Mayor Real y Pontificia de San Francisco Xavier</v>
          </cell>
          <cell r="D137" t="str">
            <v>Lic. Malcom Zeballos</v>
          </cell>
          <cell r="E137" t="str">
            <v>MZC</v>
          </cell>
        </row>
        <row r="138">
          <cell r="A138">
            <v>139</v>
          </cell>
          <cell r="C138" t="str">
            <v>Universidad Mayor de San Andrés</v>
          </cell>
          <cell r="D138" t="str">
            <v>Lic. Malcom Zeballos</v>
          </cell>
          <cell r="E138" t="str">
            <v>MZC</v>
          </cell>
        </row>
        <row r="139">
          <cell r="A139">
            <v>140</v>
          </cell>
          <cell r="C139" t="str">
            <v>Universidad Pública de El Alto</v>
          </cell>
          <cell r="D139" t="str">
            <v>Lic. Malcom Zeballos</v>
          </cell>
          <cell r="E139" t="str">
            <v>MZC</v>
          </cell>
        </row>
        <row r="140">
          <cell r="A140">
            <v>141</v>
          </cell>
          <cell r="C140" t="str">
            <v>Universidad Mayor de San Simón</v>
          </cell>
          <cell r="D140" t="str">
            <v>Lic. Malcom Zeballos</v>
          </cell>
          <cell r="E140" t="str">
            <v>MZC</v>
          </cell>
        </row>
        <row r="141">
          <cell r="A141">
            <v>142</v>
          </cell>
          <cell r="C141" t="str">
            <v>Universidad Técnica de Oruro</v>
          </cell>
          <cell r="D141" t="str">
            <v>Lic. Malcom Zeballos</v>
          </cell>
          <cell r="E141" t="str">
            <v>MZC</v>
          </cell>
        </row>
        <row r="142">
          <cell r="A142">
            <v>143</v>
          </cell>
          <cell r="C142" t="str">
            <v>Universidad Autónoma Tomás Frías</v>
          </cell>
          <cell r="D142" t="str">
            <v>Lic. Malcom Zeballos</v>
          </cell>
          <cell r="E142" t="str">
            <v>MZC</v>
          </cell>
        </row>
        <row r="143">
          <cell r="A143">
            <v>144</v>
          </cell>
          <cell r="C143" t="str">
            <v>Universidad Nacional Siglo XX</v>
          </cell>
          <cell r="D143" t="str">
            <v>Lic. Malcom Zeballos</v>
          </cell>
          <cell r="E143" t="str">
            <v>MZC</v>
          </cell>
        </row>
        <row r="144">
          <cell r="A144">
            <v>145</v>
          </cell>
          <cell r="C144" t="str">
            <v>Universidad Autónoma Juan Misael Saracho</v>
          </cell>
          <cell r="D144" t="str">
            <v>Lic. Malcom Zeballos</v>
          </cell>
          <cell r="E144" t="str">
            <v>MZC</v>
          </cell>
        </row>
        <row r="145">
          <cell r="A145">
            <v>146</v>
          </cell>
          <cell r="C145" t="str">
            <v>Universidad Autónoma Gabriel René Moreno</v>
          </cell>
          <cell r="D145" t="str">
            <v>Lic. Malcom Zeballos</v>
          </cell>
          <cell r="E145" t="str">
            <v>MZC</v>
          </cell>
        </row>
        <row r="146">
          <cell r="A146">
            <v>147</v>
          </cell>
          <cell r="C146" t="str">
            <v>Universidad Autónoma del Beni José Ballivián</v>
          </cell>
          <cell r="D146" t="str">
            <v>Lic. Malcom Zeballos</v>
          </cell>
          <cell r="E146" t="str">
            <v>MZC</v>
          </cell>
        </row>
        <row r="147">
          <cell r="A147">
            <v>148</v>
          </cell>
          <cell r="C147" t="str">
            <v>Universidad Amazónica de Pando</v>
          </cell>
          <cell r="D147" t="str">
            <v>Lic. Malcom Zeballos</v>
          </cell>
          <cell r="E147" t="str">
            <v>MZC</v>
          </cell>
        </row>
        <row r="148">
          <cell r="A148">
            <v>296</v>
          </cell>
          <cell r="C148" t="str">
            <v>Universidad Indígena Boliviana Comunitaria Intercultural Productiva Apiaguaiki Tupa</v>
          </cell>
          <cell r="D148" t="str">
            <v>Lic. Malcom Zeballos</v>
          </cell>
          <cell r="E148" t="str">
            <v>MZC</v>
          </cell>
        </row>
        <row r="149">
          <cell r="A149">
            <v>821</v>
          </cell>
          <cell r="C149" t="str">
            <v>Administración Autónoma para Obras Sanitarias - Potosi</v>
          </cell>
          <cell r="D149" t="str">
            <v>Lic. Malcom Zeballos</v>
          </cell>
          <cell r="E149" t="str">
            <v>MZC</v>
          </cell>
        </row>
        <row r="150">
          <cell r="A150">
            <v>2312</v>
          </cell>
          <cell r="C150" t="str">
            <v>Empresa Municipal de Agua Potable y Alcantarrillado Viacha</v>
          </cell>
          <cell r="D150" t="str">
            <v>Lic. Malcom Zeballos</v>
          </cell>
          <cell r="E150" t="str">
            <v>MZC</v>
          </cell>
        </row>
        <row r="151">
          <cell r="A151">
            <v>76</v>
          </cell>
          <cell r="B151">
            <v>3</v>
          </cell>
          <cell r="C151" t="str">
            <v>Ministerio de Minería y Metalurgia</v>
          </cell>
          <cell r="D151" t="str">
            <v>Cdor. Sonia Garcia</v>
          </cell>
          <cell r="E151" t="str">
            <v>SGP</v>
          </cell>
        </row>
        <row r="152">
          <cell r="A152">
            <v>70</v>
          </cell>
          <cell r="B152">
            <v>2</v>
          </cell>
          <cell r="C152" t="str">
            <v>Ministerio de Trabajo, Empleo y Previsión Social</v>
          </cell>
          <cell r="D152" t="str">
            <v>Cdor. Sonia Garcia</v>
          </cell>
          <cell r="E152" t="str">
            <v>SGP</v>
          </cell>
        </row>
        <row r="153">
          <cell r="A153">
            <v>129</v>
          </cell>
          <cell r="B153">
            <v>3</v>
          </cell>
          <cell r="C153" t="str">
            <v>Escuela de Gestión Pública Plurinacional</v>
          </cell>
          <cell r="D153" t="str">
            <v>Cdor. Sonia Garcia</v>
          </cell>
          <cell r="E153" t="str">
            <v>SGP</v>
          </cell>
        </row>
        <row r="154">
          <cell r="A154">
            <v>155</v>
          </cell>
          <cell r="B154">
            <v>3</v>
          </cell>
          <cell r="C154" t="str">
            <v>Dirección del Notariado Plurinacional</v>
          </cell>
          <cell r="D154" t="str">
            <v>Cdor. Sonia Garcia</v>
          </cell>
          <cell r="E154" t="str">
            <v>SGP</v>
          </cell>
        </row>
        <row r="155">
          <cell r="A155">
            <v>156</v>
          </cell>
          <cell r="B155">
            <v>3</v>
          </cell>
          <cell r="C155" t="str">
            <v>Servicio Plurinacional de Asistencia a la Víctima</v>
          </cell>
          <cell r="D155" t="str">
            <v>Cdor. Sonia Garcia</v>
          </cell>
          <cell r="E155" t="str">
            <v>SGP</v>
          </cell>
        </row>
        <row r="156">
          <cell r="A156">
            <v>159</v>
          </cell>
          <cell r="B156">
            <v>3</v>
          </cell>
          <cell r="C156" t="str">
            <v>Oficina Técnica para el Fortalecimiento de la Empresa Pública</v>
          </cell>
          <cell r="D156" t="str">
            <v>Cdor. Sonia Garcia</v>
          </cell>
          <cell r="E156" t="str">
            <v>SGP</v>
          </cell>
        </row>
        <row r="157">
          <cell r="A157">
            <v>206</v>
          </cell>
          <cell r="B157">
            <v>2</v>
          </cell>
          <cell r="C157" t="str">
            <v>Instituto Nacional de Estadística</v>
          </cell>
          <cell r="D157" t="str">
            <v>Cdor. Sonia Garcia</v>
          </cell>
          <cell r="E157" t="str">
            <v>SGP</v>
          </cell>
        </row>
        <row r="158">
          <cell r="A158">
            <v>234</v>
          </cell>
          <cell r="B158">
            <v>3</v>
          </cell>
          <cell r="C158" t="str">
            <v>Servicio Geológico Minero</v>
          </cell>
          <cell r="D158" t="str">
            <v>Cdor. Sonia Garcia</v>
          </cell>
          <cell r="E158" t="str">
            <v>SGP</v>
          </cell>
        </row>
        <row r="159">
          <cell r="A159">
            <v>283</v>
          </cell>
          <cell r="B159">
            <v>2</v>
          </cell>
          <cell r="C159" t="str">
            <v>Aduana Nacional</v>
          </cell>
          <cell r="D159" t="str">
            <v>Cdor. Sonia Garcia</v>
          </cell>
          <cell r="E159" t="str">
            <v>SGP</v>
          </cell>
        </row>
        <row r="160">
          <cell r="A160">
            <v>290</v>
          </cell>
          <cell r="B160">
            <v>1</v>
          </cell>
          <cell r="C160" t="str">
            <v>Servicio de Impuestos Nacionales</v>
          </cell>
          <cell r="D160" t="str">
            <v>Cdor. Sonia Garcia</v>
          </cell>
          <cell r="E160" t="str">
            <v>SGP</v>
          </cell>
        </row>
        <row r="161">
          <cell r="A161">
            <v>292</v>
          </cell>
          <cell r="B161">
            <v>3</v>
          </cell>
          <cell r="C161" t="str">
            <v>Vías Bolivia</v>
          </cell>
          <cell r="D161" t="str">
            <v>Cdor. Sonia Garcia</v>
          </cell>
          <cell r="E161" t="str">
            <v>SGP</v>
          </cell>
        </row>
        <row r="162">
          <cell r="A162">
            <v>309</v>
          </cell>
          <cell r="B162">
            <v>3</v>
          </cell>
          <cell r="C162" t="str">
            <v>Autoridad de Fiscalización y Control Social del Juego</v>
          </cell>
          <cell r="D162" t="str">
            <v>Cdor. Sonia Garcia</v>
          </cell>
          <cell r="E162" t="str">
            <v>SGP</v>
          </cell>
        </row>
        <row r="163">
          <cell r="A163">
            <v>375</v>
          </cell>
          <cell r="B163">
            <v>3</v>
          </cell>
          <cell r="C163" t="str">
            <v>Comité Organizador de los XI Juegos Suramericanos Cochabamba 2018</v>
          </cell>
          <cell r="D163" t="str">
            <v>Cdor. Sonia Garcia</v>
          </cell>
          <cell r="E163" t="str">
            <v>SGP</v>
          </cell>
        </row>
        <row r="164">
          <cell r="A164">
            <v>378</v>
          </cell>
          <cell r="B164">
            <v>3</v>
          </cell>
          <cell r="C164" t="str">
            <v>Servicio Nacional Textil</v>
          </cell>
          <cell r="D164" t="str">
            <v>Cdor. Sonia Garcia</v>
          </cell>
          <cell r="E164" t="str">
            <v>SGP</v>
          </cell>
        </row>
        <row r="165">
          <cell r="A165">
            <v>548</v>
          </cell>
          <cell r="B165">
            <v>3</v>
          </cell>
          <cell r="C165" t="str">
            <v>Corporación de las Fuerzas Armadas para el Desarrollo Nacional</v>
          </cell>
          <cell r="D165" t="str">
            <v>Cdor. Sonia Garcia</v>
          </cell>
          <cell r="E165" t="str">
            <v>SGP</v>
          </cell>
        </row>
        <row r="166">
          <cell r="A166">
            <v>588</v>
          </cell>
          <cell r="B166">
            <v>3</v>
          </cell>
          <cell r="C166" t="str">
            <v>Empresa Pública Nacional Textil</v>
          </cell>
          <cell r="D166" t="str">
            <v>Cdor. Sonia Garcia</v>
          </cell>
          <cell r="E166" t="str">
            <v>SGP</v>
          </cell>
        </row>
        <row r="167">
          <cell r="A167">
            <v>595</v>
          </cell>
          <cell r="B167">
            <v>2</v>
          </cell>
          <cell r="C167" t="str">
            <v>Gestora Pública de la Seguridad Social de Largo Plazo</v>
          </cell>
          <cell r="D167" t="str">
            <v>Cdor. Sonia Garcia</v>
          </cell>
          <cell r="E167" t="str">
            <v>SGP</v>
          </cell>
        </row>
        <row r="168">
          <cell r="A168">
            <v>598</v>
          </cell>
          <cell r="B168">
            <v>3</v>
          </cell>
          <cell r="C168" t="str">
            <v>Empresa Pública "Editorial del Estado Plurinacional de Bolivia"</v>
          </cell>
          <cell r="D168" t="str">
            <v>Cdor. Sonia Garcia</v>
          </cell>
          <cell r="E168" t="str">
            <v>SGP</v>
          </cell>
        </row>
        <row r="169">
          <cell r="A169">
            <v>681</v>
          </cell>
          <cell r="B169">
            <v>3</v>
          </cell>
          <cell r="C169" t="str">
            <v>MINISTERIO PUBLICO</v>
          </cell>
          <cell r="D169" t="str">
            <v>Cdor. Sonia Garcia</v>
          </cell>
          <cell r="E169" t="str">
            <v>SGP</v>
          </cell>
        </row>
        <row r="170">
          <cell r="A170">
            <v>1101</v>
          </cell>
          <cell r="C170" t="str">
            <v>Gobierno Autónomo Municipal de Sucre</v>
          </cell>
          <cell r="D170" t="str">
            <v>Cdor. Sonia Garcia</v>
          </cell>
          <cell r="E170" t="str">
            <v>SGP</v>
          </cell>
        </row>
        <row r="171">
          <cell r="A171">
            <v>1102</v>
          </cell>
          <cell r="C171" t="str">
            <v>Gobierno Autónomo Municipal de Yotala</v>
          </cell>
          <cell r="D171" t="str">
            <v>Cdor. Sonia Garcia</v>
          </cell>
          <cell r="E171" t="str">
            <v>SGP</v>
          </cell>
        </row>
        <row r="172">
          <cell r="A172">
            <v>1103</v>
          </cell>
          <cell r="C172" t="str">
            <v>Gobierno Autónomo Municipal de Poroma</v>
          </cell>
          <cell r="D172" t="str">
            <v>Cdor. Sonia Garcia</v>
          </cell>
          <cell r="E172" t="str">
            <v>SGP</v>
          </cell>
        </row>
        <row r="173">
          <cell r="A173">
            <v>1104</v>
          </cell>
          <cell r="C173" t="str">
            <v>Gobierno Autónomo Municipal de Villa Azurduy</v>
          </cell>
          <cell r="D173" t="str">
            <v>Cdor. Sonia Garcia</v>
          </cell>
          <cell r="E173" t="str">
            <v>SGP</v>
          </cell>
        </row>
        <row r="174">
          <cell r="A174">
            <v>1105</v>
          </cell>
          <cell r="C174" t="str">
            <v>Gobierno Autónomo Municipal de Tarvita (Villa Orías)</v>
          </cell>
          <cell r="D174" t="str">
            <v>Cdor. Sonia Garcia</v>
          </cell>
          <cell r="E174" t="str">
            <v>SGP</v>
          </cell>
        </row>
        <row r="175">
          <cell r="A175">
            <v>1106</v>
          </cell>
          <cell r="C175" t="str">
            <v>Gobierno Autónomo Municipal de Villa Zudañez (Tacopaya)</v>
          </cell>
          <cell r="D175" t="str">
            <v>Cdor. Sonia Garcia</v>
          </cell>
          <cell r="E175" t="str">
            <v>SGP</v>
          </cell>
        </row>
        <row r="176">
          <cell r="A176">
            <v>1107</v>
          </cell>
          <cell r="C176" t="str">
            <v>Gobierno Autónomo Municipal de Presto</v>
          </cell>
          <cell r="D176" t="str">
            <v>Cdor. Sonia Garcia</v>
          </cell>
          <cell r="E176" t="str">
            <v>SGP</v>
          </cell>
        </row>
        <row r="177">
          <cell r="A177">
            <v>1108</v>
          </cell>
          <cell r="C177" t="str">
            <v>Gobierno Autónomo Municipal de Villa Mojocoya</v>
          </cell>
          <cell r="D177" t="str">
            <v>Cdor. Sonia Garcia</v>
          </cell>
          <cell r="E177" t="str">
            <v>SGP</v>
          </cell>
        </row>
        <row r="178">
          <cell r="A178">
            <v>1109</v>
          </cell>
          <cell r="C178" t="str">
            <v>Gobierno Autónomo Municipal de Icla</v>
          </cell>
          <cell r="D178" t="str">
            <v>Cdor. Sonia Garcia</v>
          </cell>
          <cell r="E178" t="str">
            <v>SGP</v>
          </cell>
        </row>
        <row r="179">
          <cell r="A179">
            <v>1110</v>
          </cell>
          <cell r="C179" t="str">
            <v>Gobierno Autónomo Municipal de Padilla</v>
          </cell>
          <cell r="D179" t="str">
            <v>Cdor. Sonia Garcia</v>
          </cell>
          <cell r="E179" t="str">
            <v>SGP</v>
          </cell>
        </row>
        <row r="180">
          <cell r="A180">
            <v>1111</v>
          </cell>
          <cell r="C180" t="str">
            <v>Gobierno Autónomo Municipal de Tomina</v>
          </cell>
          <cell r="D180" t="str">
            <v>Cdor. Sonia Garcia</v>
          </cell>
          <cell r="E180" t="str">
            <v>SGP</v>
          </cell>
        </row>
        <row r="181">
          <cell r="A181">
            <v>1112</v>
          </cell>
          <cell r="C181" t="str">
            <v>Gobierno Autónomo Municipal de Sopachuy</v>
          </cell>
          <cell r="D181" t="str">
            <v>Cdor. Sonia Garcia</v>
          </cell>
          <cell r="E181" t="str">
            <v>SGP</v>
          </cell>
        </row>
        <row r="182">
          <cell r="A182">
            <v>1113</v>
          </cell>
          <cell r="C182" t="str">
            <v>Gobierno Autónomo Municipal de Villa Alcalá</v>
          </cell>
          <cell r="D182" t="str">
            <v>Cdor. Sonia Garcia</v>
          </cell>
          <cell r="E182" t="str">
            <v>SGP</v>
          </cell>
        </row>
        <row r="183">
          <cell r="A183">
            <v>1114</v>
          </cell>
          <cell r="C183" t="str">
            <v>Gobierno Autónomo Municipal de El Villar</v>
          </cell>
          <cell r="D183" t="str">
            <v>Cdor. Sonia Garcia</v>
          </cell>
          <cell r="E183" t="str">
            <v>SGP</v>
          </cell>
        </row>
        <row r="184">
          <cell r="A184">
            <v>1115</v>
          </cell>
          <cell r="C184" t="str">
            <v>Gobierno Autónomo Municipal de Monteagudo</v>
          </cell>
          <cell r="D184" t="str">
            <v>Cdor. Sonia Garcia</v>
          </cell>
          <cell r="E184" t="str">
            <v>SGP</v>
          </cell>
        </row>
        <row r="185">
          <cell r="A185">
            <v>1116</v>
          </cell>
          <cell r="C185" t="str">
            <v>Gobierno Autónomo Municipal de San Pablo de Huacareta</v>
          </cell>
          <cell r="D185" t="str">
            <v>Cdor. Sonia Garcia</v>
          </cell>
          <cell r="E185" t="str">
            <v>SGP</v>
          </cell>
        </row>
        <row r="186">
          <cell r="A186">
            <v>1117</v>
          </cell>
          <cell r="C186" t="str">
            <v>Gobierno Autónomo Municipal de Tarabuco</v>
          </cell>
          <cell r="D186" t="str">
            <v>Cdor. Sonia Garcia</v>
          </cell>
          <cell r="E186" t="str">
            <v>SGP</v>
          </cell>
        </row>
        <row r="187">
          <cell r="A187">
            <v>1118</v>
          </cell>
          <cell r="C187" t="str">
            <v>Gobierno Autónomo Municipal de Yamparáez</v>
          </cell>
          <cell r="D187" t="str">
            <v>Cdor. Sonia Garcia</v>
          </cell>
          <cell r="E187" t="str">
            <v>SGP</v>
          </cell>
        </row>
        <row r="188">
          <cell r="A188">
            <v>1119</v>
          </cell>
          <cell r="C188" t="str">
            <v>Gobierno Autónomo Municipal de Camargo</v>
          </cell>
          <cell r="D188" t="str">
            <v>Cdor. Sonia Garcia</v>
          </cell>
          <cell r="E188" t="str">
            <v>SGP</v>
          </cell>
        </row>
        <row r="189">
          <cell r="A189">
            <v>1120</v>
          </cell>
          <cell r="C189" t="str">
            <v>Gobierno Autónomo Municipal de San Lucas</v>
          </cell>
          <cell r="D189" t="str">
            <v>Cdor. Sonia Garcia</v>
          </cell>
          <cell r="E189" t="str">
            <v>SGP</v>
          </cell>
        </row>
        <row r="190">
          <cell r="A190">
            <v>1121</v>
          </cell>
          <cell r="C190" t="str">
            <v>Gobierno Autónomo Municipal de Incahuasi</v>
          </cell>
          <cell r="D190" t="str">
            <v>Cdor. Sonia Garcia</v>
          </cell>
          <cell r="E190" t="str">
            <v>SGP</v>
          </cell>
        </row>
        <row r="191">
          <cell r="A191">
            <v>1122</v>
          </cell>
          <cell r="C191" t="str">
            <v>Gobierno Autónomo Municipal de Villa Serrano</v>
          </cell>
          <cell r="D191" t="str">
            <v>Cdor. Sonia Garcia</v>
          </cell>
          <cell r="E191" t="str">
            <v>SGP</v>
          </cell>
        </row>
        <row r="192">
          <cell r="A192">
            <v>1123</v>
          </cell>
          <cell r="C192" t="str">
            <v>Gobierno Autónomo Municipal de Camataqui (Villa Abecia)</v>
          </cell>
          <cell r="D192" t="str">
            <v>Cdor. Sonia Garcia</v>
          </cell>
          <cell r="E192" t="str">
            <v>SGP</v>
          </cell>
        </row>
        <row r="193">
          <cell r="A193">
            <v>1124</v>
          </cell>
          <cell r="C193" t="str">
            <v>Gobierno Autónomo Municipal de Culpina</v>
          </cell>
          <cell r="D193" t="str">
            <v>Cdor. Sonia Garcia</v>
          </cell>
          <cell r="E193" t="str">
            <v>SGP</v>
          </cell>
        </row>
        <row r="194">
          <cell r="A194">
            <v>1125</v>
          </cell>
          <cell r="C194" t="str">
            <v>Gobierno Autónomo Municipal de Las Carreras</v>
          </cell>
          <cell r="D194" t="str">
            <v>Cdor. Sonia Garcia</v>
          </cell>
          <cell r="E194" t="str">
            <v>SGP</v>
          </cell>
        </row>
        <row r="195">
          <cell r="A195">
            <v>1126</v>
          </cell>
          <cell r="C195" t="str">
            <v>Gobierno Autónomo Municipal de Villa Vaca Guzmán</v>
          </cell>
          <cell r="D195" t="str">
            <v>Cdor. Sonia Garcia</v>
          </cell>
          <cell r="E195" t="str">
            <v>SGP</v>
          </cell>
        </row>
        <row r="196">
          <cell r="A196">
            <v>1127</v>
          </cell>
          <cell r="C196" t="str">
            <v>Gobierno Autónomo Municipal de Villa de Huacaya</v>
          </cell>
          <cell r="D196" t="str">
            <v>Cdor. Sonia Garcia</v>
          </cell>
          <cell r="E196" t="str">
            <v>SGP</v>
          </cell>
        </row>
        <row r="197">
          <cell r="A197">
            <v>1128</v>
          </cell>
          <cell r="C197" t="str">
            <v>Gobierno Autónomo Municipal de Machareti</v>
          </cell>
          <cell r="D197" t="str">
            <v>Cdor. Sonia Garcia</v>
          </cell>
          <cell r="E197" t="str">
            <v>SGP</v>
          </cell>
        </row>
        <row r="198">
          <cell r="A198">
            <v>1129</v>
          </cell>
          <cell r="C198" t="str">
            <v>Gobierno Autónomo Municipal de Villa Charcas</v>
          </cell>
          <cell r="D198" t="str">
            <v>Cdor. Sonia Garcia</v>
          </cell>
          <cell r="E198" t="str">
            <v>SGP</v>
          </cell>
        </row>
        <row r="199">
          <cell r="A199">
            <v>1201</v>
          </cell>
          <cell r="C199" t="str">
            <v>Gobierno Autónomo Municipal de La Paz</v>
          </cell>
          <cell r="D199" t="str">
            <v>Cdor. Sonia Garcia</v>
          </cell>
          <cell r="E199" t="str">
            <v>SGP</v>
          </cell>
        </row>
        <row r="200">
          <cell r="A200">
            <v>1202</v>
          </cell>
          <cell r="C200" t="str">
            <v>Gobierno Autónomo Municipal de Palca</v>
          </cell>
          <cell r="D200" t="str">
            <v>Cdor. Sonia Garcia</v>
          </cell>
          <cell r="E200" t="str">
            <v>SGP</v>
          </cell>
        </row>
        <row r="201">
          <cell r="A201">
            <v>1203</v>
          </cell>
          <cell r="C201" t="str">
            <v>Gobierno Autónomo Municipal de Mecapaca</v>
          </cell>
          <cell r="D201" t="str">
            <v>Cdor. Sonia Garcia</v>
          </cell>
          <cell r="E201" t="str">
            <v>SGP</v>
          </cell>
        </row>
        <row r="202">
          <cell r="A202">
            <v>1204</v>
          </cell>
          <cell r="C202" t="str">
            <v>Gobierno Autónomo Municipal de Achocalla</v>
          </cell>
          <cell r="D202" t="str">
            <v>Cdor. Sonia Garcia</v>
          </cell>
          <cell r="E202" t="str">
            <v>SGP</v>
          </cell>
        </row>
        <row r="203">
          <cell r="A203">
            <v>1205</v>
          </cell>
          <cell r="C203" t="str">
            <v>Gobierno Autónomo Municipal de El Alto de La Paz</v>
          </cell>
          <cell r="D203" t="str">
            <v>Cdor. Sonia Garcia</v>
          </cell>
          <cell r="E203" t="str">
            <v>SGP</v>
          </cell>
        </row>
        <row r="204">
          <cell r="A204">
            <v>1206</v>
          </cell>
          <cell r="C204" t="str">
            <v>Gobierno Autónomo Municipal de Viacha</v>
          </cell>
          <cell r="D204" t="str">
            <v>Cdor. Sonia Garcia</v>
          </cell>
          <cell r="E204" t="str">
            <v>SGP</v>
          </cell>
        </row>
        <row r="205">
          <cell r="A205">
            <v>1207</v>
          </cell>
          <cell r="C205" t="str">
            <v>Gobierno Autónomo Municipal de Guaqui</v>
          </cell>
          <cell r="D205" t="str">
            <v>Cdor. Sonia Garcia</v>
          </cell>
          <cell r="E205" t="str">
            <v>SGP</v>
          </cell>
        </row>
        <row r="206">
          <cell r="A206">
            <v>1208</v>
          </cell>
          <cell r="C206" t="str">
            <v>Gobierno Autónomo Municipal de Tiahuanacu</v>
          </cell>
          <cell r="D206" t="str">
            <v>Cdor. Sonia Garcia</v>
          </cell>
          <cell r="E206" t="str">
            <v>SGP</v>
          </cell>
        </row>
        <row r="207">
          <cell r="A207">
            <v>1209</v>
          </cell>
          <cell r="C207" t="str">
            <v>Gobierno Autónomo Municipal de Desaguadero</v>
          </cell>
          <cell r="D207" t="str">
            <v>Cdor. Sonia Garcia</v>
          </cell>
          <cell r="E207" t="str">
            <v>SGP</v>
          </cell>
        </row>
        <row r="208">
          <cell r="A208">
            <v>1210</v>
          </cell>
          <cell r="C208" t="str">
            <v>Gobierno Autónomo Municipal de Caranavi</v>
          </cell>
          <cell r="D208" t="str">
            <v>Cdor. Sonia Garcia</v>
          </cell>
          <cell r="E208" t="str">
            <v>SGP</v>
          </cell>
        </row>
        <row r="209">
          <cell r="A209">
            <v>1211</v>
          </cell>
          <cell r="C209" t="str">
            <v>Gobierno Autónomo Municipal de Sica Sica (Villa Aroma)</v>
          </cell>
          <cell r="D209" t="str">
            <v>Cdor. Sonia Garcia</v>
          </cell>
          <cell r="E209" t="str">
            <v>SGP</v>
          </cell>
        </row>
        <row r="210">
          <cell r="A210">
            <v>1212</v>
          </cell>
          <cell r="C210" t="str">
            <v>Gobierno Autónomo Municipal de Umala</v>
          </cell>
          <cell r="D210" t="str">
            <v>Cdor. Sonia Garcia</v>
          </cell>
          <cell r="E210" t="str">
            <v>SGP</v>
          </cell>
        </row>
        <row r="211">
          <cell r="A211">
            <v>1213</v>
          </cell>
          <cell r="C211" t="str">
            <v>Gobierno Autónomo Municipal de Ayo Ayo</v>
          </cell>
          <cell r="D211" t="str">
            <v>Cdor. Sonia Garcia</v>
          </cell>
          <cell r="E211" t="str">
            <v>SGP</v>
          </cell>
        </row>
        <row r="212">
          <cell r="A212">
            <v>1214</v>
          </cell>
          <cell r="C212" t="str">
            <v>Gobierno Autónomo Municipal de Calamarca</v>
          </cell>
          <cell r="D212" t="str">
            <v>Cdor. Sonia Garcia</v>
          </cell>
          <cell r="E212" t="str">
            <v>SGP</v>
          </cell>
        </row>
        <row r="213">
          <cell r="A213">
            <v>1215</v>
          </cell>
          <cell r="C213" t="str">
            <v>Gobierno Autónomo Municipal de Patacamaya</v>
          </cell>
          <cell r="D213" t="str">
            <v>Cdor. Sonia Garcia</v>
          </cell>
          <cell r="E213" t="str">
            <v>SGP</v>
          </cell>
        </row>
        <row r="214">
          <cell r="A214">
            <v>1216</v>
          </cell>
          <cell r="C214" t="str">
            <v>Gobierno Autónomo Municipal de Colquencha</v>
          </cell>
          <cell r="D214" t="str">
            <v>Cdor. Sonia Garcia</v>
          </cell>
          <cell r="E214" t="str">
            <v>SGP</v>
          </cell>
        </row>
        <row r="215">
          <cell r="A215">
            <v>1217</v>
          </cell>
          <cell r="C215" t="str">
            <v>Gobierno Autónomo Municipal de Collana</v>
          </cell>
          <cell r="D215" t="str">
            <v>Cdor. Sonia Garcia</v>
          </cell>
          <cell r="E215" t="str">
            <v>SGP</v>
          </cell>
        </row>
        <row r="216">
          <cell r="A216">
            <v>1218</v>
          </cell>
          <cell r="C216" t="str">
            <v>Gobierno Autónomo Municipal de Inquisivi</v>
          </cell>
          <cell r="D216" t="str">
            <v>Cdor. Sonia Garcia</v>
          </cell>
          <cell r="E216" t="str">
            <v>SGP</v>
          </cell>
        </row>
        <row r="217">
          <cell r="A217">
            <v>1219</v>
          </cell>
          <cell r="C217" t="str">
            <v>Gobierno Autónomo Municipal de Quime</v>
          </cell>
          <cell r="D217" t="str">
            <v>Cdor. Sonia Garcia</v>
          </cell>
          <cell r="E217" t="str">
            <v>SGP</v>
          </cell>
        </row>
        <row r="218">
          <cell r="A218">
            <v>1220</v>
          </cell>
          <cell r="C218" t="str">
            <v>Gobierno Autónomo Municipal de Cajuata</v>
          </cell>
          <cell r="D218" t="str">
            <v>Cdor. Sonia Garcia</v>
          </cell>
          <cell r="E218" t="str">
            <v>SGP</v>
          </cell>
        </row>
        <row r="219">
          <cell r="A219">
            <v>1221</v>
          </cell>
          <cell r="C219" t="str">
            <v>Gobierno Autónomo Municipal de Colquiri</v>
          </cell>
          <cell r="D219" t="str">
            <v>Cdor. Sonia Garcia</v>
          </cell>
          <cell r="E219" t="str">
            <v>SGP</v>
          </cell>
        </row>
        <row r="220">
          <cell r="A220">
            <v>1222</v>
          </cell>
          <cell r="C220" t="str">
            <v>Gobierno Autónomo Municipal de Ichoca</v>
          </cell>
          <cell r="D220" t="str">
            <v>Cdor. Sonia Garcia</v>
          </cell>
          <cell r="E220" t="str">
            <v>SGP</v>
          </cell>
        </row>
        <row r="221">
          <cell r="A221">
            <v>1223</v>
          </cell>
          <cell r="C221" t="str">
            <v>Gobierno Autónomo Municipal de Villa Libertad Licoma</v>
          </cell>
          <cell r="D221" t="str">
            <v>Cdor. Sonia Garcia</v>
          </cell>
          <cell r="E221" t="str">
            <v>SGP</v>
          </cell>
        </row>
        <row r="222">
          <cell r="A222">
            <v>1224</v>
          </cell>
          <cell r="C222" t="str">
            <v>Gobierno Autónomo Municipal de Achacachi</v>
          </cell>
          <cell r="D222" t="str">
            <v>Cdor. Sonia Garcia</v>
          </cell>
          <cell r="E222" t="str">
            <v>SGP</v>
          </cell>
        </row>
        <row r="223">
          <cell r="A223">
            <v>1225</v>
          </cell>
          <cell r="C223" t="str">
            <v>Gobierno Autónomo Municipal de Ancoraimes</v>
          </cell>
          <cell r="D223" t="str">
            <v>Cdor. Sonia Garcia</v>
          </cell>
          <cell r="E223" t="str">
            <v>SGP</v>
          </cell>
        </row>
        <row r="224">
          <cell r="A224">
            <v>1226</v>
          </cell>
          <cell r="C224" t="str">
            <v>Gobierno Autónomo Municipal de Sorata</v>
          </cell>
          <cell r="D224" t="str">
            <v>Cdor. Sonia Garcia</v>
          </cell>
          <cell r="E224" t="str">
            <v>SGP</v>
          </cell>
        </row>
        <row r="225">
          <cell r="A225">
            <v>1227</v>
          </cell>
          <cell r="C225" t="str">
            <v>Gobierno Autónomo Municipal de Guanay</v>
          </cell>
          <cell r="D225" t="str">
            <v>Cdor. Sonia Garcia</v>
          </cell>
          <cell r="E225" t="str">
            <v>SGP</v>
          </cell>
        </row>
        <row r="226">
          <cell r="A226">
            <v>1228</v>
          </cell>
          <cell r="C226" t="str">
            <v>Gobierno Autónomo Municipal de Tacacoma</v>
          </cell>
          <cell r="D226" t="str">
            <v>Cdor. Sonia Garcia</v>
          </cell>
          <cell r="E226" t="str">
            <v>SGP</v>
          </cell>
        </row>
        <row r="227">
          <cell r="A227">
            <v>1229</v>
          </cell>
          <cell r="C227" t="str">
            <v>Gobierno Autónomo Municipal de Tipuani</v>
          </cell>
          <cell r="D227" t="str">
            <v>Cdor. Sonia Garcia</v>
          </cell>
          <cell r="E227" t="str">
            <v>SGP</v>
          </cell>
        </row>
        <row r="228">
          <cell r="A228">
            <v>1230</v>
          </cell>
          <cell r="C228" t="str">
            <v>Gobierno Autónomo Municipal de Quiabaya</v>
          </cell>
          <cell r="D228" t="str">
            <v>Cdor. Sonia Garcia</v>
          </cell>
          <cell r="E228" t="str">
            <v>SGP</v>
          </cell>
        </row>
        <row r="229">
          <cell r="A229">
            <v>1231</v>
          </cell>
          <cell r="C229" t="str">
            <v>Gobierno Autónomo Municipal de Combaya</v>
          </cell>
          <cell r="D229" t="str">
            <v>Cdor. Sonia Garcia</v>
          </cell>
          <cell r="E229" t="str">
            <v>SGP</v>
          </cell>
        </row>
        <row r="230">
          <cell r="A230">
            <v>1232</v>
          </cell>
          <cell r="C230" t="str">
            <v>Gobierno Autónomo Municipal de Copacabana</v>
          </cell>
          <cell r="D230" t="str">
            <v>Cdor. Sonia Garcia</v>
          </cell>
          <cell r="E230" t="str">
            <v>SGP</v>
          </cell>
        </row>
        <row r="231">
          <cell r="A231">
            <v>1233</v>
          </cell>
          <cell r="C231" t="str">
            <v>Gobierno Autónomo Municipal de San Pedro de Tiquina</v>
          </cell>
          <cell r="D231" t="str">
            <v>Cdor. Sonia Garcia</v>
          </cell>
          <cell r="E231" t="str">
            <v>SGP</v>
          </cell>
        </row>
        <row r="232">
          <cell r="A232">
            <v>1234</v>
          </cell>
          <cell r="C232" t="str">
            <v>Gobierno Autónomo Municipal de Tito Yupanqui</v>
          </cell>
          <cell r="D232" t="str">
            <v>Cdor. Sonia Garcia</v>
          </cell>
          <cell r="E232" t="str">
            <v>SGP</v>
          </cell>
        </row>
        <row r="233">
          <cell r="A233">
            <v>1235</v>
          </cell>
          <cell r="C233" t="str">
            <v>Gobierno Autónomo Municipal de Chuma</v>
          </cell>
          <cell r="D233" t="str">
            <v>Cdor. Sonia Garcia</v>
          </cell>
          <cell r="E233" t="str">
            <v>SGP</v>
          </cell>
        </row>
        <row r="234">
          <cell r="A234">
            <v>1236</v>
          </cell>
          <cell r="C234" t="str">
            <v>Gobierno Autónomo Municipal de Ayata</v>
          </cell>
          <cell r="D234" t="str">
            <v>Cdor. Sonia Garcia</v>
          </cell>
          <cell r="E234" t="str">
            <v>SGP</v>
          </cell>
        </row>
        <row r="235">
          <cell r="A235">
            <v>1237</v>
          </cell>
          <cell r="C235" t="str">
            <v>Gobierno Autónomo Municipal de Aucapata</v>
          </cell>
          <cell r="D235" t="str">
            <v>Cdor. Sonia Garcia</v>
          </cell>
          <cell r="E235" t="str">
            <v>SGP</v>
          </cell>
        </row>
        <row r="236">
          <cell r="A236">
            <v>1238</v>
          </cell>
          <cell r="C236" t="str">
            <v>Gobierno Autónomo Municipal de Corocoro</v>
          </cell>
          <cell r="D236" t="str">
            <v>Cdor. Sonia Garcia</v>
          </cell>
          <cell r="E236" t="str">
            <v>SGP</v>
          </cell>
        </row>
        <row r="237">
          <cell r="A237">
            <v>1239</v>
          </cell>
          <cell r="C237" t="str">
            <v>Gobierno Autónomo Municipal de Caquiaviri</v>
          </cell>
          <cell r="D237" t="str">
            <v>Cdor. Sonia Garcia</v>
          </cell>
          <cell r="E237" t="str">
            <v>SGP</v>
          </cell>
        </row>
        <row r="238">
          <cell r="A238">
            <v>1240</v>
          </cell>
          <cell r="C238" t="str">
            <v>Gobierno Autónomo Municipal de Calacoto</v>
          </cell>
          <cell r="D238" t="str">
            <v>Cdor. Sonia Garcia</v>
          </cell>
          <cell r="E238" t="str">
            <v>SGP</v>
          </cell>
        </row>
        <row r="239">
          <cell r="A239">
            <v>1241</v>
          </cell>
          <cell r="C239" t="str">
            <v>Gobierno Autónomo Municipal de Comanche</v>
          </cell>
          <cell r="D239" t="str">
            <v>Cdor. Sonia Garcia</v>
          </cell>
          <cell r="E239" t="str">
            <v>SGP</v>
          </cell>
        </row>
        <row r="240">
          <cell r="A240">
            <v>1242</v>
          </cell>
          <cell r="C240" t="str">
            <v>Gobierno Autónomo Municipal de Charaña</v>
          </cell>
          <cell r="D240" t="str">
            <v>Cdor. Sonia Garcia</v>
          </cell>
          <cell r="E240" t="str">
            <v>SGP</v>
          </cell>
        </row>
        <row r="241">
          <cell r="A241">
            <v>1243</v>
          </cell>
          <cell r="C241" t="str">
            <v>Gobierno Autónomo Municipal de Waldo Ballivián</v>
          </cell>
          <cell r="D241" t="str">
            <v>Cdor. Sonia Garcia</v>
          </cell>
          <cell r="E241" t="str">
            <v>SGP</v>
          </cell>
        </row>
        <row r="242">
          <cell r="A242">
            <v>1244</v>
          </cell>
          <cell r="C242" t="str">
            <v>Gobierno Autónomo Municipal de Nazacara de Pacajes</v>
          </cell>
          <cell r="D242" t="str">
            <v>Cdor. Sonia Garcia</v>
          </cell>
          <cell r="E242" t="str">
            <v>SGP</v>
          </cell>
        </row>
        <row r="243">
          <cell r="A243">
            <v>1245</v>
          </cell>
          <cell r="C243" t="str">
            <v>Gobierno Autónomo Municipal de Santiago de Callapa</v>
          </cell>
          <cell r="D243" t="str">
            <v>Cdor. Sonia Garcia</v>
          </cell>
          <cell r="E243" t="str">
            <v>SGP</v>
          </cell>
        </row>
        <row r="244">
          <cell r="A244">
            <v>1246</v>
          </cell>
          <cell r="C244" t="str">
            <v>Gobierno Autónomo Municipal de Puerto Acosta</v>
          </cell>
          <cell r="D244" t="str">
            <v>Cdor. Sonia Garcia</v>
          </cell>
          <cell r="E244" t="str">
            <v>SGP</v>
          </cell>
        </row>
        <row r="245">
          <cell r="A245">
            <v>1247</v>
          </cell>
          <cell r="C245" t="str">
            <v>Gobierno Autónomo Municipal de Mocomoco</v>
          </cell>
          <cell r="D245" t="str">
            <v>Cdor. Sonia Garcia</v>
          </cell>
          <cell r="E245" t="str">
            <v>SGP</v>
          </cell>
        </row>
        <row r="246">
          <cell r="A246">
            <v>1248</v>
          </cell>
          <cell r="C246" t="str">
            <v>Gobierno Autónomo Municipal de Carabuco</v>
          </cell>
          <cell r="D246" t="str">
            <v>Cdor. Sonia Garcia</v>
          </cell>
          <cell r="E246" t="str">
            <v>SGP</v>
          </cell>
        </row>
        <row r="247">
          <cell r="A247">
            <v>1249</v>
          </cell>
          <cell r="C247" t="str">
            <v>Gobierno Autónomo Municipal de Apolo</v>
          </cell>
          <cell r="D247" t="str">
            <v>Cdor. Sonia Garcia</v>
          </cell>
          <cell r="E247" t="str">
            <v>SGP</v>
          </cell>
        </row>
        <row r="248">
          <cell r="A248">
            <v>1250</v>
          </cell>
          <cell r="C248" t="str">
            <v>Gobierno Autónomo Municipal de Pelechuco</v>
          </cell>
          <cell r="D248" t="str">
            <v>Cdor. Sonia Garcia</v>
          </cell>
          <cell r="E248" t="str">
            <v>SGP</v>
          </cell>
        </row>
        <row r="249">
          <cell r="A249">
            <v>1251</v>
          </cell>
          <cell r="C249" t="str">
            <v>Gobierno Autónomo Municipal de Luribay</v>
          </cell>
          <cell r="D249" t="str">
            <v>Cdor. Sonia Garcia</v>
          </cell>
          <cell r="E249" t="str">
            <v>SGP</v>
          </cell>
        </row>
        <row r="250">
          <cell r="A250">
            <v>1252</v>
          </cell>
          <cell r="C250" t="str">
            <v>Gobierno Autónomo Municipal de Sapahaqui</v>
          </cell>
          <cell r="D250" t="str">
            <v>Cdor. Sonia Garcia</v>
          </cell>
          <cell r="E250" t="str">
            <v>SGP</v>
          </cell>
        </row>
        <row r="251">
          <cell r="A251">
            <v>1253</v>
          </cell>
          <cell r="C251" t="str">
            <v>Gobierno Autónomo Municipal de Yaco</v>
          </cell>
          <cell r="D251" t="str">
            <v>Cdor. Sonia Garcia</v>
          </cell>
          <cell r="E251" t="str">
            <v>SGP</v>
          </cell>
        </row>
        <row r="252">
          <cell r="A252">
            <v>1254</v>
          </cell>
          <cell r="C252" t="str">
            <v>Gobierno Autónomo Municipal de Malla</v>
          </cell>
          <cell r="D252" t="str">
            <v>Cdor. Sonia Garcia</v>
          </cell>
          <cell r="E252" t="str">
            <v>SGP</v>
          </cell>
        </row>
        <row r="253">
          <cell r="A253">
            <v>1255</v>
          </cell>
          <cell r="C253" t="str">
            <v>Gobierno Autónomo Municipal de Cairoma</v>
          </cell>
          <cell r="D253" t="str">
            <v>Cdor. Sonia Garcia</v>
          </cell>
          <cell r="E253" t="str">
            <v>SGP</v>
          </cell>
        </row>
        <row r="254">
          <cell r="A254">
            <v>1256</v>
          </cell>
          <cell r="C254" t="str">
            <v>Gobierno Autónomo Municipal de Chulumani (Villa de la Libertad)</v>
          </cell>
          <cell r="D254" t="str">
            <v>Cdor. Sonia Garcia</v>
          </cell>
          <cell r="E254" t="str">
            <v>SGP</v>
          </cell>
        </row>
        <row r="255">
          <cell r="A255">
            <v>1257</v>
          </cell>
          <cell r="C255" t="str">
            <v>Gobierno Autónomo Municipal de Irupana (Villa de Lanza)</v>
          </cell>
          <cell r="D255" t="str">
            <v>Cdor. Sonia Garcia</v>
          </cell>
          <cell r="E255" t="str">
            <v>SGP</v>
          </cell>
        </row>
        <row r="256">
          <cell r="A256">
            <v>1258</v>
          </cell>
          <cell r="C256" t="str">
            <v>Gobierno Autónomo Municipal de Yanacachi</v>
          </cell>
          <cell r="D256" t="str">
            <v>Cdor. Sonia Garcia</v>
          </cell>
          <cell r="E256" t="str">
            <v>SGP</v>
          </cell>
        </row>
        <row r="257">
          <cell r="A257">
            <v>1259</v>
          </cell>
          <cell r="C257" t="str">
            <v>Gobierno Autónomo Municipal de Palos Blancos</v>
          </cell>
          <cell r="D257" t="str">
            <v>Cdor. Sonia Garcia</v>
          </cell>
          <cell r="E257" t="str">
            <v>SGP</v>
          </cell>
        </row>
        <row r="258">
          <cell r="A258">
            <v>1260</v>
          </cell>
          <cell r="C258" t="str">
            <v>Gobierno Autónomo Municipal de La Asunta</v>
          </cell>
          <cell r="D258" t="str">
            <v>Cdor. Sonia Garcia</v>
          </cell>
          <cell r="E258" t="str">
            <v>SGP</v>
          </cell>
        </row>
        <row r="259">
          <cell r="A259">
            <v>1261</v>
          </cell>
          <cell r="C259" t="str">
            <v>Gobierno Autónomo Municipal de Pucarani</v>
          </cell>
          <cell r="D259" t="str">
            <v>Cdor. Sonia Garcia</v>
          </cell>
          <cell r="E259" t="str">
            <v>SGP</v>
          </cell>
        </row>
        <row r="260">
          <cell r="A260">
            <v>1262</v>
          </cell>
          <cell r="C260" t="str">
            <v>Gobierno Autónomo Municipal de Laja</v>
          </cell>
          <cell r="D260" t="str">
            <v>Cdor. Sonia Garcia</v>
          </cell>
          <cell r="E260" t="str">
            <v>SGP</v>
          </cell>
        </row>
        <row r="261">
          <cell r="A261">
            <v>1263</v>
          </cell>
          <cell r="C261" t="str">
            <v>Gobierno Autónomo Municipal de Batallas</v>
          </cell>
          <cell r="D261" t="str">
            <v>Cdor. Sonia Garcia</v>
          </cell>
          <cell r="E261" t="str">
            <v>SGP</v>
          </cell>
        </row>
        <row r="262">
          <cell r="A262">
            <v>1264</v>
          </cell>
          <cell r="C262" t="str">
            <v>Gobierno Autónomo Municipal de Puerto Pérez</v>
          </cell>
          <cell r="D262" t="str">
            <v>Cdor. Sonia Garcia</v>
          </cell>
          <cell r="E262" t="str">
            <v>SGP</v>
          </cell>
        </row>
        <row r="263">
          <cell r="A263">
            <v>1265</v>
          </cell>
          <cell r="C263" t="str">
            <v>Gobierno Autónomo Municipal de Coroico</v>
          </cell>
          <cell r="D263" t="str">
            <v>Cdor. Sonia Garcia</v>
          </cell>
          <cell r="E263" t="str">
            <v>SGP</v>
          </cell>
        </row>
        <row r="264">
          <cell r="A264">
            <v>1266</v>
          </cell>
          <cell r="C264" t="str">
            <v>Gobierno Autónomo Municipal de Coripata</v>
          </cell>
          <cell r="D264" t="str">
            <v>Cdor. Sonia Garcia</v>
          </cell>
          <cell r="E264" t="str">
            <v>SGP</v>
          </cell>
        </row>
        <row r="265">
          <cell r="A265">
            <v>1267</v>
          </cell>
          <cell r="C265" t="str">
            <v>Gobierno Autónomo Municipal de Ixiamas</v>
          </cell>
          <cell r="D265" t="str">
            <v>Cdor. Sonia Garcia</v>
          </cell>
          <cell r="E265" t="str">
            <v>SGP</v>
          </cell>
        </row>
        <row r="266">
          <cell r="A266">
            <v>1268</v>
          </cell>
          <cell r="C266" t="str">
            <v>Gobierno Autónomo Municipal de San Buenaventura</v>
          </cell>
          <cell r="D266" t="str">
            <v>Cdor. Sonia Garcia</v>
          </cell>
          <cell r="E266" t="str">
            <v>SGP</v>
          </cell>
        </row>
        <row r="267">
          <cell r="A267">
            <v>1269</v>
          </cell>
          <cell r="C267" t="str">
            <v>Gobierno Autónomo Municipal de General Juan José Pérez (Charazani)</v>
          </cell>
          <cell r="D267" t="str">
            <v>Cdor. Sonia Garcia</v>
          </cell>
          <cell r="E267" t="str">
            <v>SGP</v>
          </cell>
        </row>
        <row r="268">
          <cell r="A268">
            <v>1270</v>
          </cell>
          <cell r="C268" t="str">
            <v>Gobierno Autónomo Municipal de Curva</v>
          </cell>
          <cell r="D268" t="str">
            <v>Cdor. Sonia Garcia</v>
          </cell>
          <cell r="E268" t="str">
            <v>SGP</v>
          </cell>
        </row>
        <row r="269">
          <cell r="A269">
            <v>1271</v>
          </cell>
          <cell r="C269" t="str">
            <v>Gobierno Autónomo Municipal de San Pedro de Curahuara</v>
          </cell>
          <cell r="D269" t="str">
            <v>Cdor. Sonia Garcia</v>
          </cell>
          <cell r="E269" t="str">
            <v>SGP</v>
          </cell>
        </row>
        <row r="270">
          <cell r="A270">
            <v>1272</v>
          </cell>
          <cell r="C270" t="str">
            <v>Gobierno Autónomo Municipal de Papel Pampa</v>
          </cell>
          <cell r="D270" t="str">
            <v>Cdor. Sonia Garcia</v>
          </cell>
          <cell r="E270" t="str">
            <v>SGP</v>
          </cell>
        </row>
        <row r="271">
          <cell r="A271">
            <v>1273</v>
          </cell>
          <cell r="C271" t="str">
            <v>Gobierno Autónomo Municipal de Chacarilla</v>
          </cell>
          <cell r="D271" t="str">
            <v>Cdor. Sonia Garcia</v>
          </cell>
          <cell r="E271" t="str">
            <v>SGP</v>
          </cell>
        </row>
        <row r="272">
          <cell r="A272">
            <v>1274</v>
          </cell>
          <cell r="C272" t="str">
            <v>Gobierno Autónomo Municipal de Santiago de Machaca</v>
          </cell>
          <cell r="D272" t="str">
            <v>Cdor. Sonia Garcia</v>
          </cell>
          <cell r="E272" t="str">
            <v>SGP</v>
          </cell>
        </row>
        <row r="273">
          <cell r="A273">
            <v>1275</v>
          </cell>
          <cell r="C273" t="str">
            <v>Gobierno Autónomo Municipal de Catacora</v>
          </cell>
          <cell r="D273" t="str">
            <v>Cdor. Sonia Garcia</v>
          </cell>
          <cell r="E273" t="str">
            <v>SGP</v>
          </cell>
        </row>
        <row r="274">
          <cell r="A274">
            <v>1276</v>
          </cell>
          <cell r="C274" t="str">
            <v>Gobierno Autónomo Municipal de Mapiri</v>
          </cell>
          <cell r="D274" t="str">
            <v>Cdor. Sonia Garcia</v>
          </cell>
          <cell r="E274" t="str">
            <v>SGP</v>
          </cell>
        </row>
        <row r="275">
          <cell r="A275">
            <v>1277</v>
          </cell>
          <cell r="C275" t="str">
            <v>Gobierno Autónomo Municipal de Teoponte</v>
          </cell>
          <cell r="D275" t="str">
            <v>Cdor. Sonia Garcia</v>
          </cell>
          <cell r="E275" t="str">
            <v>SGP</v>
          </cell>
        </row>
        <row r="276">
          <cell r="A276">
            <v>1278</v>
          </cell>
          <cell r="C276" t="str">
            <v>Gobierno Autónomo Municipal de San Andrés de Machaca</v>
          </cell>
          <cell r="D276" t="str">
            <v>Cdor. Sonia Garcia</v>
          </cell>
          <cell r="E276" t="str">
            <v>SGP</v>
          </cell>
        </row>
        <row r="277">
          <cell r="A277">
            <v>1279</v>
          </cell>
          <cell r="C277" t="str">
            <v>Gobierno Autónomo Municipal de Jesús de Machaca</v>
          </cell>
          <cell r="D277" t="str">
            <v>Cdor. Sonia Garcia</v>
          </cell>
          <cell r="E277" t="str">
            <v>SGP</v>
          </cell>
        </row>
        <row r="278">
          <cell r="A278">
            <v>1280</v>
          </cell>
          <cell r="C278" t="str">
            <v>Gobierno Autónomo Municipal de Taraco</v>
          </cell>
          <cell r="D278" t="str">
            <v>Cdor. Sonia Garcia</v>
          </cell>
          <cell r="E278" t="str">
            <v>SGP</v>
          </cell>
        </row>
        <row r="279">
          <cell r="A279">
            <v>1281</v>
          </cell>
          <cell r="C279" t="str">
            <v>Gobierno Autónomo Municipal de Huarina</v>
          </cell>
          <cell r="D279" t="str">
            <v>Cdor. Sonia Garcia</v>
          </cell>
          <cell r="E279" t="str">
            <v>SGP</v>
          </cell>
        </row>
        <row r="280">
          <cell r="A280">
            <v>1282</v>
          </cell>
          <cell r="C280" t="str">
            <v>Gobierno Autónomo Municipal de Santiago de Huata</v>
          </cell>
          <cell r="D280" t="str">
            <v>Cdor. Sonia Garcia</v>
          </cell>
          <cell r="E280" t="str">
            <v>SGP</v>
          </cell>
        </row>
        <row r="281">
          <cell r="A281">
            <v>1283</v>
          </cell>
          <cell r="C281" t="str">
            <v>Gobierno Autónomo Municipal de Escoma</v>
          </cell>
          <cell r="D281" t="str">
            <v>Cdor. Sonia Garcia</v>
          </cell>
          <cell r="E281" t="str">
            <v>SGP</v>
          </cell>
        </row>
        <row r="282">
          <cell r="A282">
            <v>1284</v>
          </cell>
          <cell r="C282" t="str">
            <v>Gobierno Autónomo Municipal de Humanata</v>
          </cell>
          <cell r="D282" t="str">
            <v>Cdor. Sonia Garcia</v>
          </cell>
          <cell r="E282" t="str">
            <v>SGP</v>
          </cell>
        </row>
        <row r="283">
          <cell r="A283">
            <v>1285</v>
          </cell>
          <cell r="C283" t="str">
            <v>Gobierno Autónomo Municipal de Alto Beni</v>
          </cell>
          <cell r="D283" t="str">
            <v>Cdor. Sonia Garcia</v>
          </cell>
          <cell r="E283" t="str">
            <v>SGP</v>
          </cell>
        </row>
        <row r="284">
          <cell r="A284">
            <v>1286</v>
          </cell>
          <cell r="C284" t="str">
            <v>Gobierno Autónomo Municipal de Huatajata</v>
          </cell>
          <cell r="D284" t="str">
            <v>Cdor. Sonia Garcia</v>
          </cell>
          <cell r="E284" t="str">
            <v>SGP</v>
          </cell>
        </row>
        <row r="285">
          <cell r="A285">
            <v>1287</v>
          </cell>
          <cell r="C285" t="str">
            <v>Gobierno Autónomo Municipal de Chua Cocani</v>
          </cell>
          <cell r="D285" t="str">
            <v>Cdor. Sonia Garcia</v>
          </cell>
          <cell r="E285" t="str">
            <v>SGP</v>
          </cell>
        </row>
        <row r="286">
          <cell r="A286">
            <v>1301</v>
          </cell>
          <cell r="C286" t="str">
            <v>Gobierno Autónomo Municipal de Cochabamba</v>
          </cell>
          <cell r="D286" t="str">
            <v>Cdor. Sonia Garcia</v>
          </cell>
          <cell r="E286" t="str">
            <v>SGP</v>
          </cell>
        </row>
        <row r="287">
          <cell r="A287">
            <v>1302</v>
          </cell>
          <cell r="C287" t="str">
            <v>Gobierno Autónomo Municipal de Quillacollo</v>
          </cell>
          <cell r="D287" t="str">
            <v>Cdor. Sonia Garcia</v>
          </cell>
          <cell r="E287" t="str">
            <v>SGP</v>
          </cell>
        </row>
        <row r="288">
          <cell r="A288">
            <v>1303</v>
          </cell>
          <cell r="C288" t="str">
            <v>Gobierno Autónomo Municipal de Sipe Sipe</v>
          </cell>
          <cell r="D288" t="str">
            <v>Cdor. Sonia Garcia</v>
          </cell>
          <cell r="E288" t="str">
            <v>SGP</v>
          </cell>
        </row>
        <row r="289">
          <cell r="A289">
            <v>1304</v>
          </cell>
          <cell r="C289" t="str">
            <v>Gobierno Autónomo Municipal de Tiquipaya</v>
          </cell>
          <cell r="D289" t="str">
            <v>Cdor. Sonia Garcia</v>
          </cell>
          <cell r="E289" t="str">
            <v>SGP</v>
          </cell>
        </row>
        <row r="290">
          <cell r="A290">
            <v>1305</v>
          </cell>
          <cell r="C290" t="str">
            <v>Gobierno Autónomo Municipal de Vinto</v>
          </cell>
          <cell r="D290" t="str">
            <v>Cdor. Sonia Garcia</v>
          </cell>
          <cell r="E290" t="str">
            <v>SGP</v>
          </cell>
        </row>
        <row r="291">
          <cell r="A291">
            <v>1306</v>
          </cell>
          <cell r="C291" t="str">
            <v>Gobierno Autónomo Municipal de Colcapirhua</v>
          </cell>
          <cell r="D291" t="str">
            <v>Cdor. Sonia Garcia</v>
          </cell>
          <cell r="E291" t="str">
            <v>SGP</v>
          </cell>
        </row>
        <row r="292">
          <cell r="A292">
            <v>1307</v>
          </cell>
          <cell r="C292" t="str">
            <v>Gobierno Autónomo Municipal de Aiquile</v>
          </cell>
          <cell r="D292" t="str">
            <v>Cdor. Sonia Garcia</v>
          </cell>
          <cell r="E292" t="str">
            <v>SGP</v>
          </cell>
        </row>
        <row r="293">
          <cell r="A293">
            <v>1308</v>
          </cell>
          <cell r="C293" t="str">
            <v>Gobierno Autónomo Municipal de Pasorapa</v>
          </cell>
          <cell r="D293" t="str">
            <v>Cdor. Sonia Garcia</v>
          </cell>
          <cell r="E293" t="str">
            <v>SGP</v>
          </cell>
        </row>
        <row r="294">
          <cell r="A294">
            <v>1309</v>
          </cell>
          <cell r="C294" t="str">
            <v>Gobierno Autónomo Municipal de Omereque</v>
          </cell>
          <cell r="D294" t="str">
            <v>Cdor. Sonia Garcia</v>
          </cell>
          <cell r="E294" t="str">
            <v>SGP</v>
          </cell>
        </row>
        <row r="295">
          <cell r="A295">
            <v>1310</v>
          </cell>
          <cell r="C295" t="str">
            <v>Gobierno Autónomo Municipal de Independencia</v>
          </cell>
          <cell r="D295" t="str">
            <v>Cdor. Sonia Garcia</v>
          </cell>
          <cell r="E295" t="str">
            <v>SGP</v>
          </cell>
        </row>
        <row r="296">
          <cell r="A296">
            <v>1311</v>
          </cell>
          <cell r="C296" t="str">
            <v>Gobierno Autónomo Municipal de Morochata</v>
          </cell>
          <cell r="D296" t="str">
            <v>Cdor. Sonia Garcia</v>
          </cell>
          <cell r="E296" t="str">
            <v>SGP</v>
          </cell>
        </row>
        <row r="297">
          <cell r="A297">
            <v>1312</v>
          </cell>
          <cell r="C297" t="str">
            <v>Gobierno Autónomo Municipal de Sacaba</v>
          </cell>
          <cell r="D297" t="str">
            <v>Cdor. Sonia Garcia</v>
          </cell>
          <cell r="E297" t="str">
            <v>SGP</v>
          </cell>
        </row>
        <row r="298">
          <cell r="A298">
            <v>1313</v>
          </cell>
          <cell r="C298" t="str">
            <v>Gobierno Autónomo Municipal de Colomi</v>
          </cell>
          <cell r="D298" t="str">
            <v>Cdor. Sonia Garcia</v>
          </cell>
          <cell r="E298" t="str">
            <v>SGP</v>
          </cell>
        </row>
        <row r="299">
          <cell r="A299">
            <v>1314</v>
          </cell>
          <cell r="C299" t="str">
            <v>Gobierno Autónomo Municipal de Villa Tunari</v>
          </cell>
          <cell r="D299" t="str">
            <v>Cdor. Sonia Garcia</v>
          </cell>
          <cell r="E299" t="str">
            <v>SGP</v>
          </cell>
        </row>
        <row r="300">
          <cell r="A300">
            <v>1315</v>
          </cell>
          <cell r="C300" t="str">
            <v>Gobierno Autónomo Municipal de Punata</v>
          </cell>
          <cell r="D300" t="str">
            <v>Cdor. Sonia Garcia</v>
          </cell>
          <cell r="E300" t="str">
            <v>SGP</v>
          </cell>
        </row>
        <row r="301">
          <cell r="A301">
            <v>1316</v>
          </cell>
          <cell r="C301" t="str">
            <v>Gobierno Autónomo Municipal de Villa Rivero</v>
          </cell>
          <cell r="D301" t="str">
            <v>Cdor. Sonia Garcia</v>
          </cell>
          <cell r="E301" t="str">
            <v>SGP</v>
          </cell>
        </row>
        <row r="302">
          <cell r="A302">
            <v>1317</v>
          </cell>
          <cell r="C302" t="str">
            <v>Gobierno Autónomo Municipal de San Benito (Villa José Quintín Mendoza)</v>
          </cell>
          <cell r="D302" t="str">
            <v>Cdor. Sonia Garcia</v>
          </cell>
          <cell r="E302" t="str">
            <v>SGP</v>
          </cell>
        </row>
        <row r="303">
          <cell r="A303">
            <v>1318</v>
          </cell>
          <cell r="C303" t="str">
            <v>Gobierno Autónomo Municipal de Tacachi</v>
          </cell>
          <cell r="D303" t="str">
            <v>Cdor. Sonia Garcia</v>
          </cell>
          <cell r="E303" t="str">
            <v>SGP</v>
          </cell>
        </row>
        <row r="304">
          <cell r="A304">
            <v>1319</v>
          </cell>
          <cell r="C304" t="str">
            <v>Gobierno Autónomo Municipal Villa Gualberto Villarroel</v>
          </cell>
          <cell r="D304" t="str">
            <v>Cdor. Sonia Garcia</v>
          </cell>
          <cell r="E304" t="str">
            <v>SGP</v>
          </cell>
        </row>
        <row r="305">
          <cell r="A305">
            <v>1320</v>
          </cell>
          <cell r="C305" t="str">
            <v>Gobierno Autónomo Municipal de Tarata</v>
          </cell>
          <cell r="D305" t="str">
            <v>Cdor. Sonia Garcia</v>
          </cell>
          <cell r="E305" t="str">
            <v>SGP</v>
          </cell>
        </row>
        <row r="306">
          <cell r="A306">
            <v>1321</v>
          </cell>
          <cell r="C306" t="str">
            <v>Gobierno Autónomo Municipal de Anzaldo</v>
          </cell>
          <cell r="D306" t="str">
            <v>Cdor. Sonia Garcia</v>
          </cell>
          <cell r="E306" t="str">
            <v>SGP</v>
          </cell>
        </row>
        <row r="307">
          <cell r="A307">
            <v>1322</v>
          </cell>
          <cell r="C307" t="str">
            <v>Gobierno Autónomo Municipal de Arbieto</v>
          </cell>
          <cell r="D307" t="str">
            <v>Cdor. Sonia Garcia</v>
          </cell>
          <cell r="E307" t="str">
            <v>SGP</v>
          </cell>
        </row>
        <row r="308">
          <cell r="A308">
            <v>1323</v>
          </cell>
          <cell r="C308" t="str">
            <v>Gobierno Autónomo Municipal de Sacabamba</v>
          </cell>
          <cell r="D308" t="str">
            <v>Cdor. Sonia Garcia</v>
          </cell>
          <cell r="E308" t="str">
            <v>SGP</v>
          </cell>
        </row>
        <row r="309">
          <cell r="A309">
            <v>1324</v>
          </cell>
          <cell r="C309" t="str">
            <v>Gobierno Autónomo Municipal de Cliza</v>
          </cell>
          <cell r="D309" t="str">
            <v>Cdor. Sonia Garcia</v>
          </cell>
          <cell r="E309" t="str">
            <v>SGP</v>
          </cell>
        </row>
        <row r="310">
          <cell r="A310">
            <v>1325</v>
          </cell>
          <cell r="C310" t="str">
            <v>Gobierno Autónomo Municipal de Toco</v>
          </cell>
          <cell r="D310" t="str">
            <v>Cdor. Sonia Garcia</v>
          </cell>
          <cell r="E310" t="str">
            <v>SGP</v>
          </cell>
        </row>
        <row r="311">
          <cell r="A311">
            <v>1326</v>
          </cell>
          <cell r="C311" t="str">
            <v>Gobierno Autónomo Municipal de Tolata</v>
          </cell>
          <cell r="D311" t="str">
            <v>Cdor. Sonia Garcia</v>
          </cell>
          <cell r="E311" t="str">
            <v>SGP</v>
          </cell>
        </row>
        <row r="312">
          <cell r="A312">
            <v>1327</v>
          </cell>
          <cell r="C312" t="str">
            <v>Gobierno Autónomo Municipal de Capinota</v>
          </cell>
          <cell r="D312" t="str">
            <v>Cdor. Sonia Garcia</v>
          </cell>
          <cell r="E312" t="str">
            <v>SGP</v>
          </cell>
        </row>
        <row r="313">
          <cell r="A313">
            <v>1328</v>
          </cell>
          <cell r="C313" t="str">
            <v>Gobierno Autónomo Municipal de Santivañez</v>
          </cell>
          <cell r="D313" t="str">
            <v>Cdor. Sonia Garcia</v>
          </cell>
          <cell r="E313" t="str">
            <v>SGP</v>
          </cell>
        </row>
        <row r="314">
          <cell r="A314">
            <v>1329</v>
          </cell>
          <cell r="C314" t="str">
            <v>Gobierno Autónomo Municipal de Sicaya</v>
          </cell>
          <cell r="D314" t="str">
            <v>Cdor. Sonia Garcia</v>
          </cell>
          <cell r="E314" t="str">
            <v>SGP</v>
          </cell>
        </row>
        <row r="315">
          <cell r="A315">
            <v>1330</v>
          </cell>
          <cell r="C315" t="str">
            <v>Gobierno Autónomo Municipal de Tapacari</v>
          </cell>
          <cell r="D315" t="str">
            <v>Cdor. Sonia Garcia</v>
          </cell>
          <cell r="E315" t="str">
            <v>SGP</v>
          </cell>
        </row>
        <row r="316">
          <cell r="A316">
            <v>1331</v>
          </cell>
          <cell r="C316" t="str">
            <v>Gobierno Autónomo Municipal de Totora</v>
          </cell>
          <cell r="D316" t="str">
            <v>Cdor. Sonia Garcia</v>
          </cell>
          <cell r="E316" t="str">
            <v>SGP</v>
          </cell>
        </row>
        <row r="317">
          <cell r="A317">
            <v>1332</v>
          </cell>
          <cell r="C317" t="str">
            <v>Gobierno Autónomo Municipal de Pojo</v>
          </cell>
          <cell r="D317" t="str">
            <v>Cdor. Sonia Garcia</v>
          </cell>
          <cell r="E317" t="str">
            <v>SGP</v>
          </cell>
        </row>
        <row r="318">
          <cell r="A318">
            <v>1333</v>
          </cell>
          <cell r="C318" t="str">
            <v>Gobierno Autónomo Municipal de Pocona</v>
          </cell>
          <cell r="D318" t="str">
            <v>Cdor. Sonia Garcia</v>
          </cell>
          <cell r="E318" t="str">
            <v>SGP</v>
          </cell>
        </row>
        <row r="319">
          <cell r="A319">
            <v>1334</v>
          </cell>
          <cell r="C319" t="str">
            <v>Gobierno Autónomo Municipal de Chimoré</v>
          </cell>
          <cell r="D319" t="str">
            <v>Cdor. Sonia Garcia</v>
          </cell>
          <cell r="E319" t="str">
            <v>SGP</v>
          </cell>
        </row>
        <row r="320">
          <cell r="A320">
            <v>1335</v>
          </cell>
          <cell r="C320" t="str">
            <v>Gobierno Autónomo Municipal de Puerto Villarroel</v>
          </cell>
          <cell r="D320" t="str">
            <v>Cdor. Sonia Garcia</v>
          </cell>
          <cell r="E320" t="str">
            <v>SGP</v>
          </cell>
        </row>
        <row r="321">
          <cell r="A321">
            <v>1336</v>
          </cell>
          <cell r="C321" t="str">
            <v>Gobierno Autónomo Municipal de Arani</v>
          </cell>
          <cell r="D321" t="str">
            <v>Cdor. Sonia Garcia</v>
          </cell>
          <cell r="E321" t="str">
            <v>SGP</v>
          </cell>
        </row>
        <row r="322">
          <cell r="A322">
            <v>1337</v>
          </cell>
          <cell r="C322" t="str">
            <v>Gobierno Autónomo Municipal de Vacas</v>
          </cell>
          <cell r="D322" t="str">
            <v>Cdor. Sonia Garcia</v>
          </cell>
          <cell r="E322" t="str">
            <v>SGP</v>
          </cell>
        </row>
        <row r="323">
          <cell r="A323">
            <v>1338</v>
          </cell>
          <cell r="C323" t="str">
            <v>Gobierno Autónomo Municipal de Arque</v>
          </cell>
          <cell r="D323" t="str">
            <v>Cdor. Sonia Garcia</v>
          </cell>
          <cell r="E323" t="str">
            <v>SGP</v>
          </cell>
        </row>
        <row r="324">
          <cell r="A324">
            <v>1339</v>
          </cell>
          <cell r="C324" t="str">
            <v>Gobierno Autónomo Municipal de Tacopaya</v>
          </cell>
          <cell r="D324" t="str">
            <v>Cdor. Sonia Garcia</v>
          </cell>
          <cell r="E324" t="str">
            <v>SGP</v>
          </cell>
        </row>
        <row r="325">
          <cell r="A325">
            <v>1340</v>
          </cell>
          <cell r="C325" t="str">
            <v>Gobierno Autónomo Municipal de Bolivar</v>
          </cell>
          <cell r="D325" t="str">
            <v>Cdor. Sonia Garcia</v>
          </cell>
          <cell r="E325" t="str">
            <v>SGP</v>
          </cell>
        </row>
        <row r="326">
          <cell r="A326">
            <v>1341</v>
          </cell>
          <cell r="C326" t="str">
            <v>Gobierno Autónomo Municipal de Tiraque</v>
          </cell>
          <cell r="D326" t="str">
            <v>Cdor. Sonia Garcia</v>
          </cell>
          <cell r="E326" t="str">
            <v>SGP</v>
          </cell>
        </row>
        <row r="327">
          <cell r="A327">
            <v>1342</v>
          </cell>
          <cell r="C327" t="str">
            <v>Gobierno Autónomo Municipal de Mizque</v>
          </cell>
          <cell r="D327" t="str">
            <v>Cdor. Sonia Garcia</v>
          </cell>
          <cell r="E327" t="str">
            <v>SGP</v>
          </cell>
        </row>
        <row r="328">
          <cell r="A328">
            <v>1343</v>
          </cell>
          <cell r="C328" t="str">
            <v>Gobierno Autónomo Municipal de Vila Vila</v>
          </cell>
          <cell r="D328" t="str">
            <v>Cdor. Sonia Garcia</v>
          </cell>
          <cell r="E328" t="str">
            <v>SGP</v>
          </cell>
        </row>
        <row r="329">
          <cell r="A329">
            <v>1344</v>
          </cell>
          <cell r="C329" t="str">
            <v>Gobierno Autónomo Municipal de Alalay</v>
          </cell>
          <cell r="D329" t="str">
            <v>Cdor. Sonia Garcia</v>
          </cell>
          <cell r="E329" t="str">
            <v>SGP</v>
          </cell>
        </row>
        <row r="330">
          <cell r="A330">
            <v>1345</v>
          </cell>
          <cell r="C330" t="str">
            <v>Gobierno Autónomo Municipal de Entre Rios</v>
          </cell>
          <cell r="D330" t="str">
            <v>Cdor. Sonia Garcia</v>
          </cell>
          <cell r="E330" t="str">
            <v>SGP</v>
          </cell>
        </row>
        <row r="331">
          <cell r="A331">
            <v>1346</v>
          </cell>
          <cell r="C331" t="str">
            <v>Gobierno Autónomo Municipal de Cocapata</v>
          </cell>
          <cell r="D331" t="str">
            <v>Cdor. Sonia Garcia</v>
          </cell>
          <cell r="E331" t="str">
            <v>SGP</v>
          </cell>
        </row>
        <row r="332">
          <cell r="A332">
            <v>1347</v>
          </cell>
          <cell r="C332" t="str">
            <v>Gobierno Autónomo Municipal de Shinahota</v>
          </cell>
          <cell r="D332" t="str">
            <v>Cdor. Sonia Garcia</v>
          </cell>
          <cell r="E332" t="str">
            <v>SGP</v>
          </cell>
        </row>
        <row r="333">
          <cell r="A333">
            <v>1401</v>
          </cell>
          <cell r="C333" t="str">
            <v>Gobierno Autónomo Municipal de Oruro</v>
          </cell>
          <cell r="D333" t="str">
            <v>Cdor. Sonia Garcia</v>
          </cell>
          <cell r="E333" t="str">
            <v>SGP</v>
          </cell>
        </row>
        <row r="334">
          <cell r="A334">
            <v>1402</v>
          </cell>
          <cell r="C334" t="str">
            <v>Gobierno Autónomo Municipal de Caracollo</v>
          </cell>
          <cell r="D334" t="str">
            <v>Cdor. Sonia Garcia</v>
          </cell>
          <cell r="E334" t="str">
            <v>SGP</v>
          </cell>
        </row>
        <row r="335">
          <cell r="A335">
            <v>1403</v>
          </cell>
          <cell r="C335" t="str">
            <v>Gobierno Autónomo Municipal de El Choro</v>
          </cell>
          <cell r="D335" t="str">
            <v>Cdor. Sonia Garcia</v>
          </cell>
          <cell r="E335" t="str">
            <v>SGP</v>
          </cell>
        </row>
        <row r="336">
          <cell r="A336">
            <v>1404</v>
          </cell>
          <cell r="C336" t="str">
            <v>Gobierno Autónomo Municipal de Challapata</v>
          </cell>
          <cell r="D336" t="str">
            <v>Cdor. Sonia Garcia</v>
          </cell>
          <cell r="E336" t="str">
            <v>SGP</v>
          </cell>
        </row>
        <row r="337">
          <cell r="A337">
            <v>1405</v>
          </cell>
          <cell r="C337" t="str">
            <v>Gobierno Autónomo Municipal de Santuario de Quillacas</v>
          </cell>
          <cell r="D337" t="str">
            <v>Cdor. Sonia Garcia</v>
          </cell>
          <cell r="E337" t="str">
            <v>SGP</v>
          </cell>
        </row>
        <row r="338">
          <cell r="A338">
            <v>1406</v>
          </cell>
          <cell r="C338" t="str">
            <v>Gobierno Autónomo Municipal de Huanuni</v>
          </cell>
          <cell r="D338" t="str">
            <v>Cdor. Sonia Garcia</v>
          </cell>
          <cell r="E338" t="str">
            <v>SGP</v>
          </cell>
        </row>
        <row r="339">
          <cell r="A339">
            <v>1407</v>
          </cell>
          <cell r="C339" t="str">
            <v>Gobierno Autónomo Municipal de Machacamarca</v>
          </cell>
          <cell r="D339" t="str">
            <v>Cdor. Sonia Garcia</v>
          </cell>
          <cell r="E339" t="str">
            <v>SGP</v>
          </cell>
        </row>
        <row r="340">
          <cell r="A340">
            <v>1408</v>
          </cell>
          <cell r="C340" t="str">
            <v>Gobierno Autónomo Municipal de Poopó (Villa Poopó)</v>
          </cell>
          <cell r="D340" t="str">
            <v>Cdor. Sonia Garcia</v>
          </cell>
          <cell r="E340" t="str">
            <v>SGP</v>
          </cell>
        </row>
        <row r="341">
          <cell r="A341">
            <v>1409</v>
          </cell>
          <cell r="C341" t="str">
            <v>Gobierno Autónomo Municipal de Pazña</v>
          </cell>
          <cell r="D341" t="str">
            <v>Cdor. Sonia Garcia</v>
          </cell>
          <cell r="E341" t="str">
            <v>SGP</v>
          </cell>
        </row>
        <row r="342">
          <cell r="A342">
            <v>1410</v>
          </cell>
          <cell r="C342" t="str">
            <v>Gobierno Autónomo Municipal de Antequera</v>
          </cell>
          <cell r="D342" t="str">
            <v>Cdor. Sonia Garcia</v>
          </cell>
          <cell r="E342" t="str">
            <v>SGP</v>
          </cell>
        </row>
        <row r="343">
          <cell r="A343">
            <v>1411</v>
          </cell>
          <cell r="C343" t="str">
            <v>Gobierno Autónomo Municipal de Eucaliptus</v>
          </cell>
          <cell r="D343" t="str">
            <v>Cdor. Sonia Garcia</v>
          </cell>
          <cell r="E343" t="str">
            <v>SGP</v>
          </cell>
        </row>
        <row r="344">
          <cell r="A344">
            <v>1412</v>
          </cell>
          <cell r="C344" t="str">
            <v>Gobierno Autónomo Municipal de Santiago de Huari</v>
          </cell>
          <cell r="D344" t="str">
            <v>Cdor. Sonia Garcia</v>
          </cell>
          <cell r="E344" t="str">
            <v>SGP</v>
          </cell>
        </row>
        <row r="345">
          <cell r="A345">
            <v>1413</v>
          </cell>
          <cell r="C345" t="str">
            <v>Gobierno Autónomo Municipal de Totora</v>
          </cell>
          <cell r="D345" t="str">
            <v>Cdor. Sonia Garcia</v>
          </cell>
          <cell r="E345" t="str">
            <v>SGP</v>
          </cell>
        </row>
        <row r="346">
          <cell r="A346">
            <v>1414</v>
          </cell>
          <cell r="C346" t="str">
            <v>Gobierno Autónomo Municipal de Corque</v>
          </cell>
          <cell r="D346" t="str">
            <v>Cdor. Sonia Garcia</v>
          </cell>
          <cell r="E346" t="str">
            <v>SGP</v>
          </cell>
        </row>
        <row r="347">
          <cell r="A347">
            <v>1415</v>
          </cell>
          <cell r="C347" t="str">
            <v>Gobierno Autónomo Municipal de Choquecota</v>
          </cell>
          <cell r="D347" t="str">
            <v>Cdor. Sonia Garcia</v>
          </cell>
          <cell r="E347" t="str">
            <v>SGP</v>
          </cell>
        </row>
        <row r="348">
          <cell r="A348">
            <v>1416</v>
          </cell>
          <cell r="C348" t="str">
            <v>Gobierno Autónomo Municipal de Curahuara de Carangas</v>
          </cell>
          <cell r="D348" t="str">
            <v>Cdor. Sonia Garcia</v>
          </cell>
          <cell r="E348" t="str">
            <v>SGP</v>
          </cell>
        </row>
        <row r="349">
          <cell r="A349">
            <v>1417</v>
          </cell>
          <cell r="C349" t="str">
            <v>Gobierno Autónomo Municipal de Turco</v>
          </cell>
          <cell r="D349" t="str">
            <v>Cdor. Sonia Garcia</v>
          </cell>
          <cell r="E349" t="str">
            <v>SGP</v>
          </cell>
        </row>
        <row r="350">
          <cell r="A350">
            <v>1418</v>
          </cell>
          <cell r="C350" t="str">
            <v>Gobierno Autónomo Municipal de Huachacalla</v>
          </cell>
          <cell r="D350" t="str">
            <v>Cdor. Sonia Garcia</v>
          </cell>
          <cell r="E350" t="str">
            <v>SGP</v>
          </cell>
        </row>
        <row r="351">
          <cell r="A351">
            <v>1419</v>
          </cell>
          <cell r="C351" t="str">
            <v>Gobierno Autónomo Municipal de Escara</v>
          </cell>
          <cell r="D351" t="str">
            <v>Cdor. Sonia Garcia</v>
          </cell>
          <cell r="E351" t="str">
            <v>SGP</v>
          </cell>
        </row>
        <row r="352">
          <cell r="A352">
            <v>1420</v>
          </cell>
          <cell r="C352" t="str">
            <v>Gobierno Autónomo Municipal de Cruz de Machacamarca</v>
          </cell>
          <cell r="D352" t="str">
            <v>Cdor. Sonia Garcia</v>
          </cell>
          <cell r="E352" t="str">
            <v>SGP</v>
          </cell>
        </row>
        <row r="353">
          <cell r="A353">
            <v>1421</v>
          </cell>
          <cell r="C353" t="str">
            <v>Gobierno Autónomo Municipal de Yunguyo de Litoral</v>
          </cell>
          <cell r="D353" t="str">
            <v>Cdor. Sonia Garcia</v>
          </cell>
          <cell r="E353" t="str">
            <v>SGP</v>
          </cell>
        </row>
        <row r="354">
          <cell r="A354">
            <v>1422</v>
          </cell>
          <cell r="C354" t="str">
            <v>Gobierno Autónomo Municipal de Esmeralda</v>
          </cell>
          <cell r="D354" t="str">
            <v>Cdor. Sonia Garcia</v>
          </cell>
          <cell r="E354" t="str">
            <v>SGP</v>
          </cell>
        </row>
        <row r="355">
          <cell r="A355">
            <v>1423</v>
          </cell>
          <cell r="C355" t="str">
            <v>Gobierno Autónomo Municipal de Toledo</v>
          </cell>
          <cell r="D355" t="str">
            <v>Cdor. Sonia Garcia</v>
          </cell>
          <cell r="E355" t="str">
            <v>SGP</v>
          </cell>
        </row>
        <row r="356">
          <cell r="A356">
            <v>1424</v>
          </cell>
          <cell r="C356" t="str">
            <v>Gobierno Autónomo Municipal de Andamarca (Santiago de Andamarca)</v>
          </cell>
          <cell r="D356" t="str">
            <v>Cdor. Sonia Garcia</v>
          </cell>
          <cell r="E356" t="str">
            <v>SGP</v>
          </cell>
        </row>
        <row r="357">
          <cell r="A357">
            <v>1425</v>
          </cell>
          <cell r="C357" t="str">
            <v>Gobierno Autónomo Municipal de Belén de Andamarca</v>
          </cell>
          <cell r="D357" t="str">
            <v>Cdor. Sonia Garcia</v>
          </cell>
          <cell r="E357" t="str">
            <v>SGP</v>
          </cell>
        </row>
        <row r="358">
          <cell r="A358">
            <v>1426</v>
          </cell>
          <cell r="C358" t="str">
            <v>Gobierno Autónomo Municipal de Salinas de G. Mendoza</v>
          </cell>
          <cell r="D358" t="str">
            <v>Cdor. Sonia Garcia</v>
          </cell>
          <cell r="E358" t="str">
            <v>SGP</v>
          </cell>
        </row>
        <row r="359">
          <cell r="A359">
            <v>1427</v>
          </cell>
          <cell r="C359" t="str">
            <v>Gobierno Autónomo Municipal de Pampa Aullagas</v>
          </cell>
          <cell r="D359" t="str">
            <v>Cdor. Sonia Garcia</v>
          </cell>
          <cell r="E359" t="str">
            <v>SGP</v>
          </cell>
        </row>
        <row r="360">
          <cell r="A360">
            <v>1428</v>
          </cell>
          <cell r="C360" t="str">
            <v>Gobierno Autónomo Municipal de La Rivera</v>
          </cell>
          <cell r="D360" t="str">
            <v>Cdor. Sonia Garcia</v>
          </cell>
          <cell r="E360" t="str">
            <v>SGP</v>
          </cell>
        </row>
        <row r="361">
          <cell r="A361">
            <v>1429</v>
          </cell>
          <cell r="C361" t="str">
            <v>Gobierno Autónomo Municipal de Todos Santos</v>
          </cell>
          <cell r="D361" t="str">
            <v>Cdor. Sonia Garcia</v>
          </cell>
          <cell r="E361" t="str">
            <v>SGP</v>
          </cell>
        </row>
        <row r="362">
          <cell r="A362">
            <v>1430</v>
          </cell>
          <cell r="C362" t="str">
            <v>Gobierno Autónomo Municipal de Carangas</v>
          </cell>
          <cell r="D362" t="str">
            <v>Cdor. Sonia Garcia</v>
          </cell>
          <cell r="E362" t="str">
            <v>SGP</v>
          </cell>
        </row>
        <row r="363">
          <cell r="A363">
            <v>1431</v>
          </cell>
          <cell r="C363" t="str">
            <v>Gobierno Autónomo Municipal de Sabaya</v>
          </cell>
          <cell r="D363" t="str">
            <v>Cdor. Sonia Garcia</v>
          </cell>
          <cell r="E363" t="str">
            <v>SGP</v>
          </cell>
        </row>
        <row r="364">
          <cell r="A364">
            <v>1432</v>
          </cell>
          <cell r="C364" t="str">
            <v>Gobierno Autónomo Municipal de Coipasa</v>
          </cell>
          <cell r="D364" t="str">
            <v>Cdor. Sonia Garcia</v>
          </cell>
          <cell r="E364" t="str">
            <v>SGP</v>
          </cell>
        </row>
        <row r="365">
          <cell r="A365">
            <v>1434</v>
          </cell>
          <cell r="C365" t="str">
            <v>Gobierno Autónomo Municipal de Huayllamarca (Santiago de Huayllamarca)</v>
          </cell>
          <cell r="D365" t="str">
            <v>Cdor. Sonia Garcia</v>
          </cell>
          <cell r="E365" t="str">
            <v>SGP</v>
          </cell>
        </row>
        <row r="366">
          <cell r="A366">
            <v>1435</v>
          </cell>
          <cell r="C366" t="str">
            <v>Gobierno Autónomo Municipal de Soracachi</v>
          </cell>
          <cell r="D366" t="str">
            <v>Cdor. Sonia Garcia</v>
          </cell>
          <cell r="E366" t="str">
            <v>SGP</v>
          </cell>
        </row>
        <row r="367">
          <cell r="A367">
            <v>1501</v>
          </cell>
          <cell r="C367" t="str">
            <v>Gobierno Autónomo Municipal de Potosí</v>
          </cell>
          <cell r="D367" t="str">
            <v>Cdor. Sonia Garcia</v>
          </cell>
          <cell r="E367" t="str">
            <v>SGP</v>
          </cell>
        </row>
        <row r="368">
          <cell r="A368">
            <v>1502</v>
          </cell>
          <cell r="C368" t="str">
            <v>Gobierno Autónomo Municipal de Tinguipaya</v>
          </cell>
          <cell r="D368" t="str">
            <v>Cdor. Sonia Garcia</v>
          </cell>
          <cell r="E368" t="str">
            <v>SGP</v>
          </cell>
        </row>
        <row r="369">
          <cell r="A369">
            <v>1503</v>
          </cell>
          <cell r="C369" t="str">
            <v>Gobierno Autónomo Municipal de Yocalla</v>
          </cell>
          <cell r="D369" t="str">
            <v>Cdor. Sonia Garcia</v>
          </cell>
          <cell r="E369" t="str">
            <v>SGP</v>
          </cell>
        </row>
        <row r="370">
          <cell r="A370">
            <v>1504</v>
          </cell>
          <cell r="C370" t="str">
            <v>Gobierno Autónomo Municipal de Urmiri</v>
          </cell>
          <cell r="D370" t="str">
            <v>Cdor. Sonia Garcia</v>
          </cell>
          <cell r="E370" t="str">
            <v>SGP</v>
          </cell>
        </row>
        <row r="371">
          <cell r="A371">
            <v>1505</v>
          </cell>
          <cell r="C371" t="str">
            <v>Gobierno Autónomo Municipal de Uncía</v>
          </cell>
          <cell r="D371" t="str">
            <v>Cdor. Sonia Garcia</v>
          </cell>
          <cell r="E371" t="str">
            <v>SGP</v>
          </cell>
        </row>
        <row r="372">
          <cell r="A372">
            <v>1506</v>
          </cell>
          <cell r="C372" t="str">
            <v>Gobierno Autónomo Municipal de Chayanta</v>
          </cell>
          <cell r="D372" t="str">
            <v>Cdor. Sonia Garcia</v>
          </cell>
          <cell r="E372" t="str">
            <v>SGP</v>
          </cell>
        </row>
        <row r="373">
          <cell r="A373">
            <v>1507</v>
          </cell>
          <cell r="C373" t="str">
            <v>Gobierno Autónomo Municipal de Llallagua</v>
          </cell>
          <cell r="D373" t="str">
            <v>Cdor. Sonia Garcia</v>
          </cell>
          <cell r="E373" t="str">
            <v>SGP</v>
          </cell>
        </row>
        <row r="374">
          <cell r="A374">
            <v>1508</v>
          </cell>
          <cell r="C374" t="str">
            <v>Gobierno Autónomo Municipal de Betanzos</v>
          </cell>
          <cell r="D374" t="str">
            <v>Cdor. Sonia Garcia</v>
          </cell>
          <cell r="E374" t="str">
            <v>SGP</v>
          </cell>
        </row>
        <row r="375">
          <cell r="A375">
            <v>1509</v>
          </cell>
          <cell r="C375" t="str">
            <v>Gobierno Autónomo Municipal de Chaqui</v>
          </cell>
          <cell r="D375" t="str">
            <v>Cdor. Sonia Garcia</v>
          </cell>
          <cell r="E375" t="str">
            <v>SGP</v>
          </cell>
        </row>
        <row r="376">
          <cell r="A376">
            <v>1510</v>
          </cell>
          <cell r="C376" t="str">
            <v>Gobierno Autónomo Municipal de Tacobamba</v>
          </cell>
          <cell r="D376" t="str">
            <v>Cdor. Sonia Garcia</v>
          </cell>
          <cell r="E376" t="str">
            <v>SGP</v>
          </cell>
        </row>
        <row r="377">
          <cell r="A377">
            <v>1511</v>
          </cell>
          <cell r="C377" t="str">
            <v>Gobierno Autónomo Municipal de Colquechaca</v>
          </cell>
          <cell r="D377" t="str">
            <v>Cdor. Sonia Garcia</v>
          </cell>
          <cell r="E377" t="str">
            <v>SGP</v>
          </cell>
        </row>
        <row r="378">
          <cell r="A378">
            <v>1512</v>
          </cell>
          <cell r="C378" t="str">
            <v>Gobierno Autónomo Municipal de Ravelo</v>
          </cell>
          <cell r="D378" t="str">
            <v>Cdor. Sonia Garcia</v>
          </cell>
          <cell r="E378" t="str">
            <v>SGP</v>
          </cell>
        </row>
        <row r="379">
          <cell r="A379">
            <v>1513</v>
          </cell>
          <cell r="C379" t="str">
            <v>Gobierno Autónomo Municipal de Pocoata</v>
          </cell>
          <cell r="D379" t="str">
            <v>Cdor. Sonia Garcia</v>
          </cell>
          <cell r="E379" t="str">
            <v>SGP</v>
          </cell>
        </row>
        <row r="380">
          <cell r="A380">
            <v>1514</v>
          </cell>
          <cell r="C380" t="str">
            <v>Gobierno Autónomo Municipal de Ocurí</v>
          </cell>
          <cell r="D380" t="str">
            <v>Cdor. Sonia Garcia</v>
          </cell>
          <cell r="E380" t="str">
            <v>SGP</v>
          </cell>
        </row>
        <row r="381">
          <cell r="A381">
            <v>1515</v>
          </cell>
          <cell r="C381" t="str">
            <v>Gobierno Autónomo Municipal de San Pedro de Buena Vista</v>
          </cell>
          <cell r="D381" t="str">
            <v>Cdor. Sonia Garcia</v>
          </cell>
          <cell r="E381" t="str">
            <v>SGP</v>
          </cell>
        </row>
        <row r="382">
          <cell r="A382">
            <v>1516</v>
          </cell>
          <cell r="C382" t="str">
            <v>Gobierno Autónomo Municipal de Toro Toro</v>
          </cell>
          <cell r="D382" t="str">
            <v>Cdor. Sonia Garcia</v>
          </cell>
          <cell r="E382" t="str">
            <v>SGP</v>
          </cell>
        </row>
        <row r="383">
          <cell r="A383">
            <v>1517</v>
          </cell>
          <cell r="C383" t="str">
            <v>Gobierno Autónomo Municipal de Cotagaita</v>
          </cell>
          <cell r="D383" t="str">
            <v>Cdor. Sonia Garcia</v>
          </cell>
          <cell r="E383" t="str">
            <v>SGP</v>
          </cell>
        </row>
        <row r="384">
          <cell r="A384">
            <v>1518</v>
          </cell>
          <cell r="C384" t="str">
            <v>Gobierno Autónomo Municipal de Vitichi</v>
          </cell>
          <cell r="D384" t="str">
            <v>Cdor. Sonia Garcia</v>
          </cell>
          <cell r="E384" t="str">
            <v>SGP</v>
          </cell>
        </row>
        <row r="385">
          <cell r="A385">
            <v>1519</v>
          </cell>
          <cell r="C385" t="str">
            <v>Gobierno Autónomo Municipal de Tupiza</v>
          </cell>
          <cell r="D385" t="str">
            <v>Cdor. Sonia Garcia</v>
          </cell>
          <cell r="E385" t="str">
            <v>SGP</v>
          </cell>
        </row>
        <row r="386">
          <cell r="A386">
            <v>1520</v>
          </cell>
          <cell r="C386" t="str">
            <v>Gobierno Autónomo Municipal de Atocha</v>
          </cell>
          <cell r="D386" t="str">
            <v>Cdor. Sonia Garcia</v>
          </cell>
          <cell r="E386" t="str">
            <v>SGP</v>
          </cell>
        </row>
        <row r="387">
          <cell r="A387">
            <v>1521</v>
          </cell>
          <cell r="C387" t="str">
            <v>Gobierno Autónomo Municipal de Colcha"K" (Villa Martín)</v>
          </cell>
          <cell r="D387" t="str">
            <v>Cdor. Sonia Garcia</v>
          </cell>
          <cell r="E387" t="str">
            <v>SGP</v>
          </cell>
        </row>
        <row r="388">
          <cell r="A388">
            <v>1522</v>
          </cell>
          <cell r="C388" t="str">
            <v>Gobierno Autónomo Municipal de San Pedro de Quemes</v>
          </cell>
          <cell r="D388" t="str">
            <v>Cdor. Sonia Garcia</v>
          </cell>
          <cell r="E388" t="str">
            <v>SGP</v>
          </cell>
        </row>
        <row r="389">
          <cell r="A389">
            <v>1523</v>
          </cell>
          <cell r="C389" t="str">
            <v>Gobierno Autónomo Municipal de San Pablo de Lípez</v>
          </cell>
          <cell r="D389" t="str">
            <v>Cdor. Sonia Garcia</v>
          </cell>
          <cell r="E389" t="str">
            <v>SGP</v>
          </cell>
        </row>
        <row r="390">
          <cell r="A390">
            <v>1524</v>
          </cell>
          <cell r="C390" t="str">
            <v>Gobierno Autónomo Municipal de Mojinete</v>
          </cell>
          <cell r="D390" t="str">
            <v>Cdor. Sonia Garcia</v>
          </cell>
          <cell r="E390" t="str">
            <v>SGP</v>
          </cell>
        </row>
        <row r="391">
          <cell r="A391">
            <v>1525</v>
          </cell>
          <cell r="C391" t="str">
            <v>Gobierno Autónomo Municipal de San Antonio de Esmoruco</v>
          </cell>
          <cell r="D391" t="str">
            <v>Cdor. Sonia Garcia</v>
          </cell>
          <cell r="E391" t="str">
            <v>SGP</v>
          </cell>
        </row>
        <row r="392">
          <cell r="A392">
            <v>1526</v>
          </cell>
          <cell r="C392" t="str">
            <v>Gobierno Autónomo Municipal de Sacaca (Villa de Sacaca)</v>
          </cell>
          <cell r="D392" t="str">
            <v>Cdor. Sonia Garcia</v>
          </cell>
          <cell r="E392" t="str">
            <v>SGP</v>
          </cell>
        </row>
        <row r="393">
          <cell r="A393">
            <v>1527</v>
          </cell>
          <cell r="C393" t="str">
            <v>Gobierno Autónomo Municipal de Caripuyo</v>
          </cell>
          <cell r="D393" t="str">
            <v>Cdor. Sonia Garcia</v>
          </cell>
          <cell r="E393" t="str">
            <v>SGP</v>
          </cell>
        </row>
        <row r="394">
          <cell r="A394">
            <v>1528</v>
          </cell>
          <cell r="C394" t="str">
            <v>Gobierno Autónomo Municipal de Puna (Villa Talavera)</v>
          </cell>
          <cell r="D394" t="str">
            <v>Cdor. Sonia Garcia</v>
          </cell>
          <cell r="E394" t="str">
            <v>SGP</v>
          </cell>
        </row>
        <row r="395">
          <cell r="A395">
            <v>1529</v>
          </cell>
          <cell r="C395" t="str">
            <v>Gobierno Autónomo Municipal de Caiza "D"</v>
          </cell>
          <cell r="D395" t="str">
            <v>Cdor. Sonia Garcia</v>
          </cell>
          <cell r="E395" t="str">
            <v>SGP</v>
          </cell>
        </row>
        <row r="396">
          <cell r="A396">
            <v>1530</v>
          </cell>
          <cell r="C396" t="str">
            <v>Gobierno Autónomo Municipal de Uyuni</v>
          </cell>
          <cell r="D396" t="str">
            <v>Cdor. Sonia Garcia</v>
          </cell>
          <cell r="E396" t="str">
            <v>SGP</v>
          </cell>
        </row>
        <row r="397">
          <cell r="A397">
            <v>1531</v>
          </cell>
          <cell r="C397" t="str">
            <v>Gobierno Autónomo Municipal de Tomave</v>
          </cell>
          <cell r="D397" t="str">
            <v>Cdor. Sonia Garcia</v>
          </cell>
          <cell r="E397" t="str">
            <v>SGP</v>
          </cell>
        </row>
        <row r="398">
          <cell r="A398">
            <v>1532</v>
          </cell>
          <cell r="C398" t="str">
            <v>Gobierno Autónomo Municipal de Porco</v>
          </cell>
          <cell r="D398" t="str">
            <v>Cdor. Sonia Garcia</v>
          </cell>
          <cell r="E398" t="str">
            <v>SGP</v>
          </cell>
        </row>
        <row r="399">
          <cell r="A399">
            <v>1533</v>
          </cell>
          <cell r="C399" t="str">
            <v>Gobierno Autónomo Municipal de Arampampa</v>
          </cell>
          <cell r="D399" t="str">
            <v>Cdor. Sonia Garcia</v>
          </cell>
          <cell r="E399" t="str">
            <v>SGP</v>
          </cell>
        </row>
        <row r="400">
          <cell r="A400">
            <v>1534</v>
          </cell>
          <cell r="C400" t="str">
            <v>Gobierno Autónomo Municipal de Acasio</v>
          </cell>
          <cell r="D400" t="str">
            <v>Cdor. Sonia Garcia</v>
          </cell>
          <cell r="E400" t="str">
            <v>SGP</v>
          </cell>
        </row>
        <row r="401">
          <cell r="A401">
            <v>1535</v>
          </cell>
          <cell r="C401" t="str">
            <v>Gobierno Autónomo Municipal de Llica</v>
          </cell>
          <cell r="D401" t="str">
            <v>Cdor. Sonia Garcia</v>
          </cell>
          <cell r="E401" t="str">
            <v>SGP</v>
          </cell>
        </row>
        <row r="402">
          <cell r="A402">
            <v>1536</v>
          </cell>
          <cell r="C402" t="str">
            <v>Gobierno Autónomo Municipal de Tahua</v>
          </cell>
          <cell r="D402" t="str">
            <v>Cdor. Sonia Garcia</v>
          </cell>
          <cell r="E402" t="str">
            <v>SGP</v>
          </cell>
        </row>
        <row r="403">
          <cell r="A403">
            <v>1537</v>
          </cell>
          <cell r="C403" t="str">
            <v>Gobierno Autónomo Municipal de Villazón</v>
          </cell>
          <cell r="D403" t="str">
            <v>Cdor. Sonia Garcia</v>
          </cell>
          <cell r="E403" t="str">
            <v>SGP</v>
          </cell>
        </row>
        <row r="404">
          <cell r="A404">
            <v>1538</v>
          </cell>
          <cell r="C404" t="str">
            <v>Gobierno Autónomo Municipal de San Agustín</v>
          </cell>
          <cell r="D404" t="str">
            <v>Cdor. Sonia Garcia</v>
          </cell>
          <cell r="E404" t="str">
            <v>SGP</v>
          </cell>
        </row>
        <row r="405">
          <cell r="A405">
            <v>1539</v>
          </cell>
          <cell r="C405" t="str">
            <v>Gobierno Autónomo Municipal de Ckochas</v>
          </cell>
          <cell r="D405" t="str">
            <v>Cdor. Sonia Garcia</v>
          </cell>
          <cell r="E405" t="str">
            <v>SGP</v>
          </cell>
        </row>
        <row r="406">
          <cell r="A406">
            <v>1540</v>
          </cell>
          <cell r="C406" t="str">
            <v>Gobierno Autónomo Municipal de Chuquihuta Ayllu Jucumani</v>
          </cell>
          <cell r="D406" t="str">
            <v>Cdor. Sonia Garcia</v>
          </cell>
          <cell r="E406" t="str">
            <v>SGP</v>
          </cell>
        </row>
        <row r="407">
          <cell r="A407">
            <v>1601</v>
          </cell>
          <cell r="C407" t="str">
            <v>Gobierno Autónomo Municipal de Tarija</v>
          </cell>
          <cell r="D407" t="str">
            <v>Cdor. Sonia Garcia</v>
          </cell>
          <cell r="E407" t="str">
            <v>SGP</v>
          </cell>
        </row>
        <row r="408">
          <cell r="A408">
            <v>1602</v>
          </cell>
          <cell r="C408" t="str">
            <v>Gobierno Autónomo Municipal de Padcaya</v>
          </cell>
          <cell r="D408" t="str">
            <v>Cdor. Sonia Garcia</v>
          </cell>
          <cell r="E408" t="str">
            <v>SGP</v>
          </cell>
        </row>
        <row r="409">
          <cell r="A409">
            <v>1603</v>
          </cell>
          <cell r="C409" t="str">
            <v>Gobierno Autónomo Municipal de Bermejo</v>
          </cell>
          <cell r="D409" t="str">
            <v>Cdor. Sonia Garcia</v>
          </cell>
          <cell r="E409" t="str">
            <v>SGP</v>
          </cell>
        </row>
        <row r="410">
          <cell r="A410">
            <v>1604</v>
          </cell>
          <cell r="C410" t="str">
            <v>Gobierno Autónomo Municipal de Yacuiba</v>
          </cell>
          <cell r="D410" t="str">
            <v>Cdor. Sonia Garcia</v>
          </cell>
          <cell r="E410" t="str">
            <v>SGP</v>
          </cell>
        </row>
        <row r="411">
          <cell r="A411">
            <v>1605</v>
          </cell>
          <cell r="C411" t="str">
            <v>Gobierno Autónomo Municipal de Caraparí</v>
          </cell>
          <cell r="D411" t="str">
            <v>Cdor. Sonia Garcia</v>
          </cell>
          <cell r="E411" t="str">
            <v>SGP</v>
          </cell>
        </row>
        <row r="412">
          <cell r="A412">
            <v>1606</v>
          </cell>
          <cell r="C412" t="str">
            <v>Gobierno Autónomo Municipal de Villamontes</v>
          </cell>
          <cell r="D412" t="str">
            <v>Cdor. Sonia Garcia</v>
          </cell>
          <cell r="E412" t="str">
            <v>SGP</v>
          </cell>
        </row>
        <row r="413">
          <cell r="A413">
            <v>1607</v>
          </cell>
          <cell r="C413" t="str">
            <v>Gobierno Autónomo Municipal de Uriondo (Concepción)</v>
          </cell>
          <cell r="D413" t="str">
            <v>Cdor. Sonia Garcia</v>
          </cell>
          <cell r="E413" t="str">
            <v>SGP</v>
          </cell>
        </row>
        <row r="414">
          <cell r="A414">
            <v>1608</v>
          </cell>
          <cell r="C414" t="str">
            <v>Gobierno Autónomo Municipal de Yunchara</v>
          </cell>
          <cell r="D414" t="str">
            <v>Cdor. Sonia Garcia</v>
          </cell>
          <cell r="E414" t="str">
            <v>SGP</v>
          </cell>
        </row>
        <row r="415">
          <cell r="A415">
            <v>1609</v>
          </cell>
          <cell r="C415" t="str">
            <v>Gobierno Autónomo Municipal de San Lorenzo</v>
          </cell>
          <cell r="D415" t="str">
            <v>Cdor. Sonia Garcia</v>
          </cell>
          <cell r="E415" t="str">
            <v>SGP</v>
          </cell>
        </row>
        <row r="416">
          <cell r="A416">
            <v>1610</v>
          </cell>
          <cell r="C416" t="str">
            <v>Gobierno Autónomo Municipal de El Puente</v>
          </cell>
          <cell r="D416" t="str">
            <v>Cdor. Sonia Garcia</v>
          </cell>
          <cell r="E416" t="str">
            <v>SGP</v>
          </cell>
        </row>
        <row r="417">
          <cell r="A417">
            <v>1611</v>
          </cell>
          <cell r="C417" t="str">
            <v>Gobierno Autónomo Municipal de Entre Ríos</v>
          </cell>
          <cell r="D417" t="str">
            <v>Cdor. Sonia Garcia</v>
          </cell>
          <cell r="E417" t="str">
            <v>SGP</v>
          </cell>
        </row>
        <row r="418">
          <cell r="A418">
            <v>1701</v>
          </cell>
          <cell r="C418" t="str">
            <v>Gobierno Autónomo Municipal de Santa Cruz de La Sierra</v>
          </cell>
          <cell r="D418" t="str">
            <v>Cdor. Sonia Garcia</v>
          </cell>
          <cell r="E418" t="str">
            <v>SGP</v>
          </cell>
        </row>
        <row r="419">
          <cell r="A419">
            <v>1702</v>
          </cell>
          <cell r="C419" t="str">
            <v>Gobierno Autónomo Municipal de Cotoca</v>
          </cell>
          <cell r="D419" t="str">
            <v>Cdor. Sonia Garcia</v>
          </cell>
          <cell r="E419" t="str">
            <v>SGP</v>
          </cell>
        </row>
        <row r="420">
          <cell r="A420">
            <v>1703</v>
          </cell>
          <cell r="C420" t="str">
            <v>Gobierno Autónomo Municipal de Porongo (Ayacucho)</v>
          </cell>
          <cell r="D420" t="str">
            <v>Cdor. Sonia Garcia</v>
          </cell>
          <cell r="E420" t="str">
            <v>SGP</v>
          </cell>
        </row>
        <row r="421">
          <cell r="A421">
            <v>1704</v>
          </cell>
          <cell r="C421" t="str">
            <v>Gobierno Autónomo Municipal de La Guardia</v>
          </cell>
          <cell r="D421" t="str">
            <v>Cdor. Sonia Garcia</v>
          </cell>
          <cell r="E421" t="str">
            <v>SGP</v>
          </cell>
        </row>
        <row r="422">
          <cell r="A422">
            <v>1705</v>
          </cell>
          <cell r="C422" t="str">
            <v>Gobierno Autónomo Municipal de El Torno</v>
          </cell>
          <cell r="D422" t="str">
            <v>Cdor. Sonia Garcia</v>
          </cell>
          <cell r="E422" t="str">
            <v>SGP</v>
          </cell>
        </row>
        <row r="423">
          <cell r="A423">
            <v>1706</v>
          </cell>
          <cell r="C423" t="str">
            <v>Gobierno Autónomo Municipal de Warnes</v>
          </cell>
          <cell r="D423" t="str">
            <v>Cdor. Sonia Garcia</v>
          </cell>
          <cell r="E423" t="str">
            <v>SGP</v>
          </cell>
        </row>
        <row r="424">
          <cell r="A424">
            <v>1707</v>
          </cell>
          <cell r="C424" t="str">
            <v>Gobierno Autónomo Municipal de San Ignacio (San Ignacio de Velasco)</v>
          </cell>
          <cell r="D424" t="str">
            <v>Cdor. Sonia Garcia</v>
          </cell>
          <cell r="E424" t="str">
            <v>SGP</v>
          </cell>
        </row>
        <row r="425">
          <cell r="A425">
            <v>1708</v>
          </cell>
          <cell r="C425" t="str">
            <v>Gobierno Autónomo Municipal de San Miguel (San Miguel de Velasco)</v>
          </cell>
          <cell r="D425" t="str">
            <v>Cdor. Sonia Garcia</v>
          </cell>
          <cell r="E425" t="str">
            <v>SGP</v>
          </cell>
        </row>
        <row r="426">
          <cell r="A426">
            <v>1709</v>
          </cell>
          <cell r="C426" t="str">
            <v>Gobierno Autónomo Municipal de San Rafael</v>
          </cell>
          <cell r="D426" t="str">
            <v>Cdor. Sonia Garcia</v>
          </cell>
          <cell r="E426" t="str">
            <v>SGP</v>
          </cell>
        </row>
        <row r="427">
          <cell r="A427">
            <v>1710</v>
          </cell>
          <cell r="C427" t="str">
            <v>Gobierno Autónomo Municipal de Buena Vista</v>
          </cell>
          <cell r="D427" t="str">
            <v>Cdor. Sonia Garcia</v>
          </cell>
          <cell r="E427" t="str">
            <v>SGP</v>
          </cell>
        </row>
        <row r="428">
          <cell r="A428">
            <v>1711</v>
          </cell>
          <cell r="C428" t="str">
            <v>Gobierno Autónomo Municipal de San Carlos</v>
          </cell>
          <cell r="D428" t="str">
            <v>Cdor. Sonia Garcia</v>
          </cell>
          <cell r="E428" t="str">
            <v>SGP</v>
          </cell>
        </row>
        <row r="429">
          <cell r="A429">
            <v>1712</v>
          </cell>
          <cell r="C429" t="str">
            <v>Gobierno Autónomo Municipal de Yapacaní</v>
          </cell>
          <cell r="D429" t="str">
            <v>Cdor. Sonia Garcia</v>
          </cell>
          <cell r="E429" t="str">
            <v>SGP</v>
          </cell>
        </row>
        <row r="430">
          <cell r="A430">
            <v>1713</v>
          </cell>
          <cell r="C430" t="str">
            <v>Gobierno Autónomo Municipal de San José</v>
          </cell>
          <cell r="D430" t="str">
            <v>Cdor. Sonia Garcia</v>
          </cell>
          <cell r="E430" t="str">
            <v>SGP</v>
          </cell>
        </row>
        <row r="431">
          <cell r="A431">
            <v>1714</v>
          </cell>
          <cell r="C431" t="str">
            <v>Gobierno Autónomo Municipal de Pailón</v>
          </cell>
          <cell r="D431" t="str">
            <v>Cdor. Sonia Garcia</v>
          </cell>
          <cell r="E431" t="str">
            <v>SGP</v>
          </cell>
        </row>
        <row r="432">
          <cell r="A432">
            <v>1715</v>
          </cell>
          <cell r="C432" t="str">
            <v>Gobierno Autónomo Municipal de Roboré</v>
          </cell>
          <cell r="D432" t="str">
            <v>Cdor. Sonia Garcia</v>
          </cell>
          <cell r="E432" t="str">
            <v>SGP</v>
          </cell>
        </row>
        <row r="433">
          <cell r="A433">
            <v>1716</v>
          </cell>
          <cell r="C433" t="str">
            <v>Gobierno Autónomo Municipal de Portachuelo</v>
          </cell>
          <cell r="D433" t="str">
            <v>Cdor. Sonia Garcia</v>
          </cell>
          <cell r="E433" t="str">
            <v>SGP</v>
          </cell>
        </row>
        <row r="434">
          <cell r="A434">
            <v>1717</v>
          </cell>
          <cell r="C434" t="str">
            <v>Gobierno Autónomo Municipal de Santa Rosa del Sara</v>
          </cell>
          <cell r="D434" t="str">
            <v>Cdor. Sonia Garcia</v>
          </cell>
          <cell r="E434" t="str">
            <v>SGP</v>
          </cell>
        </row>
        <row r="435">
          <cell r="A435">
            <v>1718</v>
          </cell>
          <cell r="C435" t="str">
            <v>Gobierno Autónomo Municipal de Lagunillas</v>
          </cell>
          <cell r="D435" t="str">
            <v>Cdor. Sonia Garcia</v>
          </cell>
          <cell r="E435" t="str">
            <v>SGP</v>
          </cell>
        </row>
        <row r="436">
          <cell r="A436">
            <v>1720</v>
          </cell>
          <cell r="C436" t="str">
            <v>Gobierno Autónomo Municipal de Cabezas</v>
          </cell>
          <cell r="D436" t="str">
            <v>Cdor. Sonia Garcia</v>
          </cell>
          <cell r="E436" t="str">
            <v>SGP</v>
          </cell>
        </row>
        <row r="437">
          <cell r="A437">
            <v>1721</v>
          </cell>
          <cell r="C437" t="str">
            <v>Gobierno Autónomo Municipal de Cuevo</v>
          </cell>
          <cell r="D437" t="str">
            <v>Cdor. Sonia Garcia</v>
          </cell>
          <cell r="E437" t="str">
            <v>SGP</v>
          </cell>
        </row>
        <row r="438">
          <cell r="A438">
            <v>1722</v>
          </cell>
          <cell r="C438" t="str">
            <v>Gobierno Autónomo Municipal de Gutiérrez</v>
          </cell>
          <cell r="D438" t="str">
            <v>Cdor. Sonia Garcia</v>
          </cell>
          <cell r="E438" t="str">
            <v>SGP</v>
          </cell>
        </row>
        <row r="439">
          <cell r="A439">
            <v>1723</v>
          </cell>
          <cell r="C439" t="str">
            <v>Gobierno Autónomo Municipal de Camiri</v>
          </cell>
          <cell r="D439" t="str">
            <v>Cdor. Sonia Garcia</v>
          </cell>
          <cell r="E439" t="str">
            <v>SGP</v>
          </cell>
        </row>
        <row r="440">
          <cell r="A440">
            <v>1724</v>
          </cell>
          <cell r="C440" t="str">
            <v>Gobierno Autónomo Municipal de Boyuibe</v>
          </cell>
          <cell r="D440" t="str">
            <v>Cdor. Sonia Garcia</v>
          </cell>
          <cell r="E440" t="str">
            <v>SGP</v>
          </cell>
        </row>
        <row r="441">
          <cell r="A441">
            <v>1725</v>
          </cell>
          <cell r="C441" t="str">
            <v>Gobierno Autónomo Municipal de Vallegrande</v>
          </cell>
          <cell r="D441" t="str">
            <v>Cdor. Sonia Garcia</v>
          </cell>
          <cell r="E441" t="str">
            <v>SGP</v>
          </cell>
        </row>
        <row r="442">
          <cell r="A442">
            <v>1726</v>
          </cell>
          <cell r="C442" t="str">
            <v>Gobierno Autónomo Municipal de Trigal</v>
          </cell>
          <cell r="D442" t="str">
            <v>Cdor. Sonia Garcia</v>
          </cell>
          <cell r="E442" t="str">
            <v>SGP</v>
          </cell>
        </row>
        <row r="443">
          <cell r="A443">
            <v>1727</v>
          </cell>
          <cell r="C443" t="str">
            <v>Gobierno Autónomo Municipal de Moro Moro</v>
          </cell>
          <cell r="D443" t="str">
            <v>Cdor. Sonia Garcia</v>
          </cell>
          <cell r="E443" t="str">
            <v>SGP</v>
          </cell>
        </row>
        <row r="444">
          <cell r="A444">
            <v>1728</v>
          </cell>
          <cell r="C444" t="str">
            <v>Gobierno Autónomo Municipal de Postrer Valle</v>
          </cell>
          <cell r="D444" t="str">
            <v>Cdor. Sonia Garcia</v>
          </cell>
          <cell r="E444" t="str">
            <v>SGP</v>
          </cell>
        </row>
        <row r="445">
          <cell r="A445">
            <v>1729</v>
          </cell>
          <cell r="C445" t="str">
            <v>Gobierno Autónomo Municipal de Pucara</v>
          </cell>
          <cell r="D445" t="str">
            <v>Cdor. Sonia Garcia</v>
          </cell>
          <cell r="E445" t="str">
            <v>SGP</v>
          </cell>
        </row>
        <row r="446">
          <cell r="A446">
            <v>1730</v>
          </cell>
          <cell r="C446" t="str">
            <v>Gobierno Autónomo Municipal de Samaipata</v>
          </cell>
          <cell r="D446" t="str">
            <v>Cdor. Sonia Garcia</v>
          </cell>
          <cell r="E446" t="str">
            <v>SGP</v>
          </cell>
        </row>
        <row r="447">
          <cell r="A447">
            <v>1731</v>
          </cell>
          <cell r="C447" t="str">
            <v>Gobierno Autónomo Municipal de Pampa Grande</v>
          </cell>
          <cell r="D447" t="str">
            <v>Cdor. Sonia Garcia</v>
          </cell>
          <cell r="E447" t="str">
            <v>SGP</v>
          </cell>
        </row>
        <row r="448">
          <cell r="A448">
            <v>1732</v>
          </cell>
          <cell r="C448" t="str">
            <v>Gobierno Autónomo Municipal de Mairana</v>
          </cell>
          <cell r="D448" t="str">
            <v>Cdor. Sonia Garcia</v>
          </cell>
          <cell r="E448" t="str">
            <v>SGP</v>
          </cell>
        </row>
        <row r="449">
          <cell r="A449">
            <v>1733</v>
          </cell>
          <cell r="C449" t="str">
            <v>Gobierno Autónomo Municipal de Quirusillas</v>
          </cell>
          <cell r="D449" t="str">
            <v>Cdor. Sonia Garcia</v>
          </cell>
          <cell r="E449" t="str">
            <v>SGP</v>
          </cell>
        </row>
        <row r="450">
          <cell r="A450">
            <v>1734</v>
          </cell>
          <cell r="C450" t="str">
            <v>Gobierno Autónomo Municipal de Montero</v>
          </cell>
          <cell r="D450" t="str">
            <v>Cdor. Sonia Garcia</v>
          </cell>
          <cell r="E450" t="str">
            <v>SGP</v>
          </cell>
        </row>
        <row r="451">
          <cell r="A451">
            <v>1735</v>
          </cell>
          <cell r="C451" t="str">
            <v>Gobierno Autónomo Municipal de General Agustín Saavedra</v>
          </cell>
          <cell r="D451" t="str">
            <v>Cdor. Sonia Garcia</v>
          </cell>
          <cell r="E451" t="str">
            <v>SGP</v>
          </cell>
        </row>
        <row r="452">
          <cell r="A452">
            <v>1736</v>
          </cell>
          <cell r="C452" t="str">
            <v>Gobierno Autónomo Municipal de Mineros</v>
          </cell>
          <cell r="D452" t="str">
            <v>Cdor. Sonia Garcia</v>
          </cell>
          <cell r="E452" t="str">
            <v>SGP</v>
          </cell>
        </row>
        <row r="453">
          <cell r="A453">
            <v>1737</v>
          </cell>
          <cell r="C453" t="str">
            <v>Gobierno Autónomo Municipal de Concepción</v>
          </cell>
          <cell r="D453" t="str">
            <v>Cdor. Sonia Garcia</v>
          </cell>
          <cell r="E453" t="str">
            <v>SGP</v>
          </cell>
        </row>
        <row r="454">
          <cell r="A454">
            <v>1738</v>
          </cell>
          <cell r="C454" t="str">
            <v>Gobierno Autónomo Municipal de San Javier</v>
          </cell>
          <cell r="D454" t="str">
            <v>Cdor. Sonia Garcia</v>
          </cell>
          <cell r="E454" t="str">
            <v>SGP</v>
          </cell>
        </row>
        <row r="455">
          <cell r="A455">
            <v>1739</v>
          </cell>
          <cell r="C455" t="str">
            <v>Gobierno Autónomo Municipal de San Julián</v>
          </cell>
          <cell r="D455" t="str">
            <v>Cdor. Sonia Garcia</v>
          </cell>
          <cell r="E455" t="str">
            <v>SGP</v>
          </cell>
        </row>
        <row r="456">
          <cell r="A456">
            <v>1740</v>
          </cell>
          <cell r="C456" t="str">
            <v>Gobierno Autónomo Municipal de San Matías</v>
          </cell>
          <cell r="D456" t="str">
            <v>Cdor. Sonia Garcia</v>
          </cell>
          <cell r="E456" t="str">
            <v>SGP</v>
          </cell>
        </row>
        <row r="457">
          <cell r="A457">
            <v>1741</v>
          </cell>
          <cell r="C457" t="str">
            <v>Gobierno Autónomo Municipal de Comarapa</v>
          </cell>
          <cell r="D457" t="str">
            <v>Cdor. Sonia Garcia</v>
          </cell>
          <cell r="E457" t="str">
            <v>SGP</v>
          </cell>
        </row>
        <row r="458">
          <cell r="A458">
            <v>1742</v>
          </cell>
          <cell r="C458" t="str">
            <v>Gobierno Autónomo Municipal de Saipina</v>
          </cell>
          <cell r="D458" t="str">
            <v>Cdor. Sonia Garcia</v>
          </cell>
          <cell r="E458" t="str">
            <v>SGP</v>
          </cell>
        </row>
        <row r="459">
          <cell r="A459">
            <v>1743</v>
          </cell>
          <cell r="C459" t="str">
            <v>Gobierno Autónomo Municipal de Puerto Suárez</v>
          </cell>
          <cell r="D459" t="str">
            <v>Cdor. Sonia Garcia</v>
          </cell>
          <cell r="E459" t="str">
            <v>SGP</v>
          </cell>
        </row>
        <row r="460">
          <cell r="A460">
            <v>1744</v>
          </cell>
          <cell r="C460" t="str">
            <v>Gobierno Autónomo Municipal de Puerto Quijarro</v>
          </cell>
          <cell r="D460" t="str">
            <v>Cdor. Sonia Garcia</v>
          </cell>
          <cell r="E460" t="str">
            <v>SGP</v>
          </cell>
        </row>
        <row r="461">
          <cell r="A461">
            <v>1745</v>
          </cell>
          <cell r="C461" t="str">
            <v>Gobierno Autónomo Municipal de Ascención de Guarayos</v>
          </cell>
          <cell r="D461" t="str">
            <v>Cdor. Sonia Garcia</v>
          </cell>
          <cell r="E461" t="str">
            <v>SGP</v>
          </cell>
        </row>
        <row r="462">
          <cell r="A462">
            <v>1746</v>
          </cell>
          <cell r="C462" t="str">
            <v>Gobierno Autónomo Municipal de Urubicha</v>
          </cell>
          <cell r="D462" t="str">
            <v>Cdor. Sonia Garcia</v>
          </cell>
          <cell r="E462" t="str">
            <v>SGP</v>
          </cell>
        </row>
        <row r="463">
          <cell r="A463">
            <v>1747</v>
          </cell>
          <cell r="C463" t="str">
            <v>Gobierno Autónomo Municipal de El Puente</v>
          </cell>
          <cell r="D463" t="str">
            <v>Cdor. Sonia Garcia</v>
          </cell>
          <cell r="E463" t="str">
            <v>SGP</v>
          </cell>
        </row>
        <row r="464">
          <cell r="A464">
            <v>1748</v>
          </cell>
          <cell r="C464" t="str">
            <v>Gobierno Autónomo Municipal de Okinawa Uno</v>
          </cell>
          <cell r="D464" t="str">
            <v>Cdor. Sonia Garcia</v>
          </cell>
          <cell r="E464" t="str">
            <v>SGP</v>
          </cell>
        </row>
        <row r="465">
          <cell r="A465">
            <v>1749</v>
          </cell>
          <cell r="C465" t="str">
            <v>Gobierno Autónomo Municipal de San Antonio de Lomerio</v>
          </cell>
          <cell r="D465" t="str">
            <v>Cdor. Sonia Garcia</v>
          </cell>
          <cell r="E465" t="str">
            <v>SGP</v>
          </cell>
        </row>
        <row r="466">
          <cell r="A466">
            <v>1750</v>
          </cell>
          <cell r="C466" t="str">
            <v>Gobierno Autónomo Municipal de San Ramón</v>
          </cell>
          <cell r="D466" t="str">
            <v>Cdor. Sonia Garcia</v>
          </cell>
          <cell r="E466" t="str">
            <v>SGP</v>
          </cell>
        </row>
        <row r="467">
          <cell r="A467">
            <v>1751</v>
          </cell>
          <cell r="C467" t="str">
            <v>Gobierno Autónomo Municipal de El Carmen Rivero Tórrez</v>
          </cell>
          <cell r="D467" t="str">
            <v>Cdor. Sonia Garcia</v>
          </cell>
          <cell r="E467" t="str">
            <v>SGP</v>
          </cell>
        </row>
        <row r="468">
          <cell r="A468">
            <v>1752</v>
          </cell>
          <cell r="C468" t="str">
            <v>Gobierno Autónomo Municipal de San Juan</v>
          </cell>
          <cell r="D468" t="str">
            <v>Cdor. Sonia Garcia</v>
          </cell>
          <cell r="E468" t="str">
            <v>SGP</v>
          </cell>
        </row>
        <row r="469">
          <cell r="A469">
            <v>1753</v>
          </cell>
          <cell r="C469" t="str">
            <v>Gobierno Autónomo Municipal de Fernández Alonso</v>
          </cell>
          <cell r="D469" t="str">
            <v>Cdor. Sonia Garcia</v>
          </cell>
          <cell r="E469" t="str">
            <v>SGP</v>
          </cell>
        </row>
        <row r="470">
          <cell r="A470">
            <v>1754</v>
          </cell>
          <cell r="C470" t="str">
            <v>Gobierno Autónomo Municipal de San Pedro</v>
          </cell>
          <cell r="D470" t="str">
            <v>Cdor. Sonia Garcia</v>
          </cell>
          <cell r="E470" t="str">
            <v>SGP</v>
          </cell>
        </row>
        <row r="471">
          <cell r="A471">
            <v>1755</v>
          </cell>
          <cell r="C471" t="str">
            <v>Gobierno Autónomo Municipal de Cuatro Cañadas</v>
          </cell>
          <cell r="D471" t="str">
            <v>Cdor. Sonia Garcia</v>
          </cell>
          <cell r="E471" t="str">
            <v>SGP</v>
          </cell>
        </row>
        <row r="472">
          <cell r="A472">
            <v>1756</v>
          </cell>
          <cell r="C472" t="str">
            <v>Gobierno Autónomo Municipal de Colpa Bélgica</v>
          </cell>
          <cell r="D472" t="str">
            <v>Cdor. Sonia Garcia</v>
          </cell>
          <cell r="E472" t="str">
            <v>SGP</v>
          </cell>
        </row>
        <row r="473">
          <cell r="A473">
            <v>1801</v>
          </cell>
          <cell r="C473" t="str">
            <v>Gobierno Autónomo Municipal de Trinidad</v>
          </cell>
          <cell r="D473" t="str">
            <v>Cdor. Sonia Garcia</v>
          </cell>
          <cell r="E473" t="str">
            <v>SGP</v>
          </cell>
        </row>
        <row r="474">
          <cell r="A474">
            <v>1802</v>
          </cell>
          <cell r="C474" t="str">
            <v>Gobierno Autónomo Municipal de San Javier</v>
          </cell>
          <cell r="D474" t="str">
            <v>Cdor. Sonia Garcia</v>
          </cell>
          <cell r="E474" t="str">
            <v>SGP</v>
          </cell>
        </row>
        <row r="475">
          <cell r="A475">
            <v>1803</v>
          </cell>
          <cell r="C475" t="str">
            <v>Gobierno Autónomo Municipal de Riberalta</v>
          </cell>
          <cell r="D475" t="str">
            <v>Cdor. Sonia Garcia</v>
          </cell>
          <cell r="E475" t="str">
            <v>SGP</v>
          </cell>
        </row>
        <row r="476">
          <cell r="A476">
            <v>1805</v>
          </cell>
          <cell r="C476" t="str">
            <v>Gobierno Autónomo Municipal de Puerto Guayaramerín</v>
          </cell>
          <cell r="D476" t="str">
            <v>Cdor. Sonia Garcia</v>
          </cell>
          <cell r="E476" t="str">
            <v>SGP</v>
          </cell>
        </row>
        <row r="477">
          <cell r="A477">
            <v>1806</v>
          </cell>
          <cell r="C477" t="str">
            <v>Gobierno Autónomo Municipal de Reyes</v>
          </cell>
          <cell r="D477" t="str">
            <v>Cdor. Sonia Garcia</v>
          </cell>
          <cell r="E477" t="str">
            <v>SGP</v>
          </cell>
        </row>
        <row r="478">
          <cell r="A478">
            <v>1807</v>
          </cell>
          <cell r="C478" t="str">
            <v>Gobierno Autónomo Municipal de Puerto Rurrenabaque</v>
          </cell>
          <cell r="D478" t="str">
            <v>Cdor. Sonia Garcia</v>
          </cell>
          <cell r="E478" t="str">
            <v>SGP</v>
          </cell>
        </row>
        <row r="479">
          <cell r="A479">
            <v>1808</v>
          </cell>
          <cell r="C479" t="str">
            <v>Gobierno Autónomo Municipal de San Borja</v>
          </cell>
          <cell r="D479" t="str">
            <v>Cdor. Sonia Garcia</v>
          </cell>
          <cell r="E479" t="str">
            <v>SGP</v>
          </cell>
        </row>
        <row r="480">
          <cell r="A480">
            <v>1809</v>
          </cell>
          <cell r="C480" t="str">
            <v>Gobierno Autónomo Municipal de Santa Rosa</v>
          </cell>
          <cell r="D480" t="str">
            <v>Cdor. Sonia Garcia</v>
          </cell>
          <cell r="E480" t="str">
            <v>SGP</v>
          </cell>
        </row>
        <row r="481">
          <cell r="A481">
            <v>1810</v>
          </cell>
          <cell r="C481" t="str">
            <v>Gobierno Autónomo Municipal de Santa Ana</v>
          </cell>
          <cell r="D481" t="str">
            <v>Cdor. Sonia Garcia</v>
          </cell>
          <cell r="E481" t="str">
            <v>SGP</v>
          </cell>
        </row>
        <row r="482">
          <cell r="A482">
            <v>1811</v>
          </cell>
          <cell r="C482" t="str">
            <v>Gobierno Autónomo Municipal de San Ignacio</v>
          </cell>
          <cell r="D482" t="str">
            <v>Cdor. Sonia Garcia</v>
          </cell>
          <cell r="E482" t="str">
            <v>SGP</v>
          </cell>
        </row>
        <row r="483">
          <cell r="A483">
            <v>1812</v>
          </cell>
          <cell r="C483" t="str">
            <v>Gobierno Autónomo Municipal de Loreto</v>
          </cell>
          <cell r="D483" t="str">
            <v>Cdor. Sonia Garcia</v>
          </cell>
          <cell r="E483" t="str">
            <v>SGP</v>
          </cell>
        </row>
        <row r="484">
          <cell r="A484">
            <v>1813</v>
          </cell>
          <cell r="C484" t="str">
            <v>Gobierno Autónomo Municipal de San Andrés</v>
          </cell>
          <cell r="D484" t="str">
            <v>Cdor. Sonia Garcia</v>
          </cell>
          <cell r="E484" t="str">
            <v>SGP</v>
          </cell>
        </row>
        <row r="485">
          <cell r="A485">
            <v>1814</v>
          </cell>
          <cell r="C485" t="str">
            <v>Gobierno Autónomo Municipal de San Joaquín</v>
          </cell>
          <cell r="D485" t="str">
            <v>Cdor. Sonia Garcia</v>
          </cell>
          <cell r="E485" t="str">
            <v>SGP</v>
          </cell>
        </row>
        <row r="486">
          <cell r="A486">
            <v>1815</v>
          </cell>
          <cell r="C486" t="str">
            <v>Gobierno Autónomo Municipal de San Ramón</v>
          </cell>
          <cell r="D486" t="str">
            <v>Cdor. Sonia Garcia</v>
          </cell>
          <cell r="E486" t="str">
            <v>SGP</v>
          </cell>
        </row>
        <row r="487">
          <cell r="A487">
            <v>1816</v>
          </cell>
          <cell r="C487" t="str">
            <v>Gobierno Autónomo Municipal de Puerto Síles</v>
          </cell>
          <cell r="D487" t="str">
            <v>Cdor. Sonia Garcia</v>
          </cell>
          <cell r="E487" t="str">
            <v>SGP</v>
          </cell>
        </row>
        <row r="488">
          <cell r="A488">
            <v>1817</v>
          </cell>
          <cell r="C488" t="str">
            <v>Gobierno Autónomo Municipal de Magdalena</v>
          </cell>
          <cell r="D488" t="str">
            <v>Cdor. Sonia Garcia</v>
          </cell>
          <cell r="E488" t="str">
            <v>SGP</v>
          </cell>
        </row>
        <row r="489">
          <cell r="A489">
            <v>1818</v>
          </cell>
          <cell r="C489" t="str">
            <v>Gobierno Autónomo Municipal de Baures</v>
          </cell>
          <cell r="D489" t="str">
            <v>Cdor. Sonia Garcia</v>
          </cell>
          <cell r="E489" t="str">
            <v>SGP</v>
          </cell>
        </row>
        <row r="490">
          <cell r="A490">
            <v>1819</v>
          </cell>
          <cell r="C490" t="str">
            <v>Gobierno Autónomo Municipal de Huacaraje</v>
          </cell>
          <cell r="D490" t="str">
            <v>Cdor. Sonia Garcia</v>
          </cell>
          <cell r="E490" t="str">
            <v>SGP</v>
          </cell>
        </row>
        <row r="491">
          <cell r="A491">
            <v>1820</v>
          </cell>
          <cell r="C491" t="str">
            <v>Gobierno Autónomo Municipal de Exaltación</v>
          </cell>
          <cell r="D491" t="str">
            <v>Cdor. Sonia Garcia</v>
          </cell>
          <cell r="E491" t="str">
            <v>SGP</v>
          </cell>
        </row>
        <row r="492">
          <cell r="A492">
            <v>1901</v>
          </cell>
          <cell r="C492" t="str">
            <v>Gobierno Autónomo Municipal de Cobija</v>
          </cell>
          <cell r="D492" t="str">
            <v>Cdor. Sonia Garcia</v>
          </cell>
          <cell r="E492" t="str">
            <v>SGP</v>
          </cell>
        </row>
        <row r="493">
          <cell r="A493">
            <v>1902</v>
          </cell>
          <cell r="C493" t="str">
            <v>Gobierno Autónomo Municipal de Porvenir</v>
          </cell>
          <cell r="D493" t="str">
            <v>Cdor. Sonia Garcia</v>
          </cell>
          <cell r="E493" t="str">
            <v>SGP</v>
          </cell>
        </row>
        <row r="494">
          <cell r="A494">
            <v>1903</v>
          </cell>
          <cell r="C494" t="str">
            <v>Gobierno Autónomo Municipal de Bolpebra</v>
          </cell>
          <cell r="D494" t="str">
            <v>Cdor. Sonia Garcia</v>
          </cell>
          <cell r="E494" t="str">
            <v>SGP</v>
          </cell>
        </row>
        <row r="495">
          <cell r="A495">
            <v>1904</v>
          </cell>
          <cell r="C495" t="str">
            <v>Gobierno Autónomo Municipal de Bella Flor</v>
          </cell>
          <cell r="D495" t="str">
            <v>Cdor. Sonia Garcia</v>
          </cell>
          <cell r="E495" t="str">
            <v>SGP</v>
          </cell>
        </row>
        <row r="496">
          <cell r="A496">
            <v>1905</v>
          </cell>
          <cell r="C496" t="str">
            <v>Gobierno Autónomo Municipal de Puerto Rico</v>
          </cell>
          <cell r="D496" t="str">
            <v>Cdor. Sonia Garcia</v>
          </cell>
          <cell r="E496" t="str">
            <v>SGP</v>
          </cell>
        </row>
        <row r="497">
          <cell r="A497">
            <v>1906</v>
          </cell>
          <cell r="C497" t="str">
            <v>Gobierno Autónomo Municipal de San Pedro</v>
          </cell>
          <cell r="D497" t="str">
            <v>Cdor. Sonia Garcia</v>
          </cell>
          <cell r="E497" t="str">
            <v>SGP</v>
          </cell>
        </row>
        <row r="498">
          <cell r="A498">
            <v>1907</v>
          </cell>
          <cell r="C498" t="str">
            <v>Gobierno Autónomo Municipal de Filadelfia</v>
          </cell>
          <cell r="D498" t="str">
            <v>Cdor. Sonia Garcia</v>
          </cell>
          <cell r="E498" t="str">
            <v>SGP</v>
          </cell>
        </row>
        <row r="499">
          <cell r="A499">
            <v>1908</v>
          </cell>
          <cell r="C499" t="str">
            <v>Gobierno Autónomo Municipal de Puerto Gonzalo Moreno</v>
          </cell>
          <cell r="D499" t="str">
            <v>Cdor. Sonia Garcia</v>
          </cell>
          <cell r="E499" t="str">
            <v>SGP</v>
          </cell>
        </row>
        <row r="500">
          <cell r="A500">
            <v>1909</v>
          </cell>
          <cell r="C500" t="str">
            <v>Gobierno Autónomo Municipal de San Lorenzo</v>
          </cell>
          <cell r="D500" t="str">
            <v>Cdor. Sonia Garcia</v>
          </cell>
          <cell r="E500" t="str">
            <v>SGP</v>
          </cell>
        </row>
        <row r="501">
          <cell r="A501">
            <v>1910</v>
          </cell>
          <cell r="C501" t="str">
            <v>Gobierno Autónomo Municipal de Sena</v>
          </cell>
          <cell r="D501" t="str">
            <v>Cdor. Sonia Garcia</v>
          </cell>
          <cell r="E501" t="str">
            <v>SGP</v>
          </cell>
        </row>
        <row r="502">
          <cell r="A502">
            <v>1911</v>
          </cell>
          <cell r="C502" t="str">
            <v>Gobierno Autónomo Municipal de Santa Rosa del Abuná</v>
          </cell>
          <cell r="D502" t="str">
            <v>Cdor. Sonia Garcia</v>
          </cell>
          <cell r="E502" t="str">
            <v>SGP</v>
          </cell>
        </row>
        <row r="503">
          <cell r="A503">
            <v>1912</v>
          </cell>
          <cell r="C503" t="str">
            <v>Gobierno Autónomo Municipal de Ingavi (Humaita)</v>
          </cell>
          <cell r="D503" t="str">
            <v>Cdor. Sonia Garcia</v>
          </cell>
          <cell r="E503" t="str">
            <v>SGP</v>
          </cell>
        </row>
        <row r="504">
          <cell r="A504">
            <v>1913</v>
          </cell>
          <cell r="C504" t="str">
            <v>Gobierno Autónomo Municipal de Nueva Esperanza</v>
          </cell>
          <cell r="D504" t="str">
            <v>Cdor. Sonia Garcia</v>
          </cell>
          <cell r="E504" t="str">
            <v>SGP</v>
          </cell>
        </row>
        <row r="505">
          <cell r="A505">
            <v>1914</v>
          </cell>
          <cell r="C505" t="str">
            <v>Gobierno Autónomo Municipal de Villa Nueva (Loma Alta)</v>
          </cell>
          <cell r="D505" t="str">
            <v>Cdor. Sonia Garcia</v>
          </cell>
          <cell r="E505" t="str">
            <v>SGP</v>
          </cell>
        </row>
        <row r="506">
          <cell r="A506">
            <v>1915</v>
          </cell>
          <cell r="C506" t="str">
            <v>Gobierno Autónomo Municipal de Santos Mercado</v>
          </cell>
          <cell r="D506" t="str">
            <v>Cdor. Sonia Garcia</v>
          </cell>
          <cell r="E506" t="str">
            <v>SGP</v>
          </cell>
        </row>
        <row r="507">
          <cell r="A507">
            <v>423</v>
          </cell>
          <cell r="C507" t="str">
            <v>Caja de Salud del Servicio Nacional de Caminos y Ramas Anexas</v>
          </cell>
          <cell r="D507" t="str">
            <v>Cdor. Sonia Garcia</v>
          </cell>
          <cell r="E507" t="str">
            <v>SGP</v>
          </cell>
        </row>
        <row r="508">
          <cell r="A508">
            <v>716</v>
          </cell>
          <cell r="C508" t="str">
            <v>Empresa Tarijeña de Gas</v>
          </cell>
          <cell r="D508" t="str">
            <v>Cdor. Sonia Garcia</v>
          </cell>
          <cell r="E508" t="str">
            <v>SGP</v>
          </cell>
        </row>
        <row r="509">
          <cell r="A509">
            <v>46</v>
          </cell>
          <cell r="B509">
            <v>1</v>
          </cell>
          <cell r="C509" t="str">
            <v>Ministerio de Salud y Deportes</v>
          </cell>
          <cell r="D509" t="str">
            <v>Lic. Yesenia Apaza</v>
          </cell>
          <cell r="E509" t="str">
            <v>YAP</v>
          </cell>
        </row>
        <row r="510">
          <cell r="A510">
            <v>78</v>
          </cell>
          <cell r="B510">
            <v>3</v>
          </cell>
          <cell r="C510" t="str">
            <v>Ministerio de Hidrocarburos y Energías</v>
          </cell>
          <cell r="D510" t="str">
            <v>Lic. Yesenia Apaza</v>
          </cell>
          <cell r="E510" t="str">
            <v>YAP</v>
          </cell>
        </row>
        <row r="511">
          <cell r="A511" t="str">
            <v>99 - 02</v>
          </cell>
          <cell r="B511">
            <v>2</v>
          </cell>
          <cell r="C511" t="str">
            <v>Tesoro General de la Nación</v>
          </cell>
          <cell r="D511" t="str">
            <v>Lic. Yesenia Apaza</v>
          </cell>
          <cell r="E511" t="str">
            <v>YAP</v>
          </cell>
        </row>
        <row r="512">
          <cell r="A512" t="str">
            <v>99 - 07</v>
          </cell>
          <cell r="B512">
            <v>3</v>
          </cell>
          <cell r="C512" t="str">
            <v>Tesoro General de la Nación</v>
          </cell>
          <cell r="D512" t="str">
            <v>Lic. Yesenia Apaza</v>
          </cell>
          <cell r="E512" t="str">
            <v>YAP</v>
          </cell>
        </row>
        <row r="513">
          <cell r="A513">
            <v>133</v>
          </cell>
          <cell r="B513">
            <v>3</v>
          </cell>
          <cell r="C513" t="str">
            <v>Lotería Nacional de Beneficencia y Salubridad</v>
          </cell>
          <cell r="D513" t="str">
            <v>Lic. Yesenia Apaza</v>
          </cell>
          <cell r="E513" t="str">
            <v>YAP</v>
          </cell>
        </row>
        <row r="514">
          <cell r="A514">
            <v>222</v>
          </cell>
          <cell r="B514">
            <v>2</v>
          </cell>
          <cell r="C514" t="str">
            <v>Instituto Nacional de Innovación Agropecuaria y Forestal</v>
          </cell>
          <cell r="D514" t="str">
            <v>Lic. Yesenia Apaza</v>
          </cell>
          <cell r="E514" t="str">
            <v>YAP</v>
          </cell>
        </row>
        <row r="515">
          <cell r="A515">
            <v>249</v>
          </cell>
          <cell r="B515">
            <v>2</v>
          </cell>
          <cell r="C515" t="str">
            <v>Centro de Abastecimiento y Suministros de Salud</v>
          </cell>
          <cell r="D515" t="str">
            <v>Lic. Yesenia Apaza</v>
          </cell>
          <cell r="E515" t="str">
            <v>YAP</v>
          </cell>
        </row>
        <row r="516">
          <cell r="A516">
            <v>383</v>
          </cell>
          <cell r="B516">
            <v>3</v>
          </cell>
          <cell r="C516" t="str">
            <v>Agencia Boliviana de Correos "Correos de Bolivia"</v>
          </cell>
          <cell r="D516" t="str">
            <v>Lic. Yesenia Apaza</v>
          </cell>
          <cell r="E516" t="str">
            <v>YAP</v>
          </cell>
        </row>
        <row r="517">
          <cell r="A517">
            <v>572</v>
          </cell>
          <cell r="B517">
            <v>1</v>
          </cell>
          <cell r="C517" t="str">
            <v>Empresa de Apoyo a la Producción de Alimentos</v>
          </cell>
          <cell r="D517" t="str">
            <v>Lic. Yesenia Apaza</v>
          </cell>
          <cell r="E517" t="str">
            <v>YAP</v>
          </cell>
        </row>
        <row r="518">
          <cell r="A518">
            <v>579</v>
          </cell>
          <cell r="B518">
            <v>3</v>
          </cell>
          <cell r="C518" t="str">
            <v>Empresa Púb. Nal. Estratégica Cementos de Bolivia</v>
          </cell>
          <cell r="D518" t="str">
            <v>Lic. Yesenia Apaza</v>
          </cell>
          <cell r="E518" t="str">
            <v>YAP</v>
          </cell>
        </row>
        <row r="519">
          <cell r="A519">
            <v>584</v>
          </cell>
          <cell r="B519">
            <v>3</v>
          </cell>
          <cell r="C519" t="str">
            <v>Empresa boliviana de Industrialización de Hidrocarburos</v>
          </cell>
          <cell r="D519" t="str">
            <v>Lic. Yesenia Apaza</v>
          </cell>
          <cell r="E519" t="str">
            <v>YAP</v>
          </cell>
        </row>
        <row r="520">
          <cell r="A520">
            <v>346</v>
          </cell>
          <cell r="B520">
            <v>3</v>
          </cell>
          <cell r="C520" t="str">
            <v>Unidad de Investigaciones Financieras</v>
          </cell>
          <cell r="D520" t="str">
            <v>Lic. Yesenia Apaza</v>
          </cell>
          <cell r="E520" t="str">
            <v>YAP</v>
          </cell>
        </row>
        <row r="521">
          <cell r="A521">
            <v>661</v>
          </cell>
          <cell r="B521">
            <v>3</v>
          </cell>
          <cell r="C521" t="str">
            <v>Tribunal Constitucional Plurinacional</v>
          </cell>
          <cell r="D521" t="str">
            <v>Lic. Yesenia Apaza</v>
          </cell>
          <cell r="E521" t="str">
            <v>YAP</v>
          </cell>
        </row>
        <row r="522">
          <cell r="A522">
            <v>680</v>
          </cell>
          <cell r="B522">
            <v>3</v>
          </cell>
          <cell r="C522" t="str">
            <v>Contraloría General del Estado</v>
          </cell>
          <cell r="D522" t="str">
            <v>Lic. Yesenia Apaza</v>
          </cell>
          <cell r="E522" t="str">
            <v>YAP</v>
          </cell>
        </row>
        <row r="523">
          <cell r="A523">
            <v>683</v>
          </cell>
          <cell r="B523">
            <v>3</v>
          </cell>
          <cell r="C523" t="str">
            <v>Procuraduría General del Estado</v>
          </cell>
          <cell r="D523" t="str">
            <v>Lic. Yesenia Apaza</v>
          </cell>
          <cell r="E523" t="str">
            <v>YAP</v>
          </cell>
        </row>
        <row r="524">
          <cell r="A524">
            <v>298</v>
          </cell>
          <cell r="B524">
            <v>3</v>
          </cell>
          <cell r="C524" t="str">
            <v>Servicio Departamental de Riego - Chuquisaca</v>
          </cell>
          <cell r="D524" t="str">
            <v>Lic. Yesenia Apaza</v>
          </cell>
          <cell r="E524" t="str">
            <v>YAP</v>
          </cell>
        </row>
        <row r="525">
          <cell r="A525">
            <v>299</v>
          </cell>
          <cell r="B525">
            <v>3</v>
          </cell>
          <cell r="C525" t="str">
            <v>Servicio Departamental de Riego - La Paz</v>
          </cell>
          <cell r="D525" t="str">
            <v>Lic. Yesenia Apaza</v>
          </cell>
          <cell r="E525" t="str">
            <v>YAP</v>
          </cell>
        </row>
        <row r="526">
          <cell r="A526">
            <v>300</v>
          </cell>
          <cell r="B526">
            <v>3</v>
          </cell>
          <cell r="C526" t="str">
            <v>Servicio Departamental de Riego - Cochabamba</v>
          </cell>
          <cell r="D526" t="str">
            <v>Lic. Yesenia Apaza</v>
          </cell>
          <cell r="E526" t="str">
            <v>YAP</v>
          </cell>
        </row>
        <row r="527">
          <cell r="A527">
            <v>301</v>
          </cell>
          <cell r="B527">
            <v>3</v>
          </cell>
          <cell r="C527" t="str">
            <v>Servicio Departamental de Riego - Oruro</v>
          </cell>
          <cell r="D527" t="str">
            <v>Lic. Yesenia Apaza</v>
          </cell>
          <cell r="E527" t="str">
            <v>YAP</v>
          </cell>
        </row>
        <row r="528">
          <cell r="A528">
            <v>302</v>
          </cell>
          <cell r="B528">
            <v>3</v>
          </cell>
          <cell r="C528" t="str">
            <v>Servicio Departamental de Riego - Potosí</v>
          </cell>
          <cell r="D528" t="str">
            <v>Lic. Yesenia Apaza</v>
          </cell>
          <cell r="E528" t="str">
            <v>YAP</v>
          </cell>
        </row>
        <row r="529">
          <cell r="A529">
            <v>303</v>
          </cell>
          <cell r="B529">
            <v>3</v>
          </cell>
          <cell r="C529" t="str">
            <v>Servicio Departamental de Riego - Tarija</v>
          </cell>
          <cell r="D529" t="str">
            <v>Lic. Yesenia Apaza</v>
          </cell>
          <cell r="E529" t="str">
            <v>YAP</v>
          </cell>
        </row>
        <row r="530">
          <cell r="A530">
            <v>2319</v>
          </cell>
          <cell r="B530">
            <v>3</v>
          </cell>
          <cell r="C530" t="str">
            <v>Empresa Pública Departamental Estratégica de Aguas - La Paz</v>
          </cell>
          <cell r="D530" t="str">
            <v>Lic. Yesenia Apaza</v>
          </cell>
          <cell r="E530" t="str">
            <v>YAP</v>
          </cell>
        </row>
        <row r="531">
          <cell r="A531">
            <v>422</v>
          </cell>
          <cell r="C531" t="str">
            <v>Caja Bancaria Estatal de Salud</v>
          </cell>
          <cell r="D531" t="str">
            <v>Lic. Yesenia Apaza</v>
          </cell>
          <cell r="E531" t="str">
            <v>YAP</v>
          </cell>
        </row>
        <row r="532">
          <cell r="A532">
            <v>81</v>
          </cell>
          <cell r="B532">
            <v>2</v>
          </cell>
          <cell r="C532" t="str">
            <v>Ministerio de Obras Públicas, Servicios y Vivienda</v>
          </cell>
          <cell r="D532" t="str">
            <v>Lic. Graciela Romero</v>
          </cell>
          <cell r="E532" t="str">
            <v>GRH</v>
          </cell>
        </row>
        <row r="533">
          <cell r="A533" t="str">
            <v>99 - 04</v>
          </cell>
          <cell r="B533">
            <v>2</v>
          </cell>
          <cell r="C533" t="str">
            <v>Tesoro General de la Nación</v>
          </cell>
          <cell r="D533" t="str">
            <v>Lic. Graciela Romero</v>
          </cell>
          <cell r="E533" t="str">
            <v>GRH</v>
          </cell>
        </row>
        <row r="534">
          <cell r="A534">
            <v>197</v>
          </cell>
          <cell r="B534">
            <v>2</v>
          </cell>
          <cell r="C534" t="str">
            <v>Dirección Estratégica de Reivindicación Marítima</v>
          </cell>
          <cell r="D534" t="str">
            <v>Lic. Graciela Romero</v>
          </cell>
          <cell r="E534" t="str">
            <v>GRH</v>
          </cell>
        </row>
        <row r="535">
          <cell r="A535">
            <v>210</v>
          </cell>
          <cell r="B535">
            <v>3</v>
          </cell>
          <cell r="C535" t="str">
            <v>Unidad de Análisis de Políticas Sociales y Económicas</v>
          </cell>
          <cell r="D535" t="str">
            <v>Lic. Graciela Romero</v>
          </cell>
          <cell r="E535" t="str">
            <v>GRH</v>
          </cell>
        </row>
        <row r="536">
          <cell r="A536">
            <v>254</v>
          </cell>
          <cell r="B536">
            <v>2</v>
          </cell>
          <cell r="C536" t="str">
            <v>Instituto del Seguro Agrario</v>
          </cell>
          <cell r="D536" t="str">
            <v>Lic. Graciela Romero</v>
          </cell>
          <cell r="E536" t="str">
            <v>GRH</v>
          </cell>
        </row>
        <row r="537">
          <cell r="A537">
            <v>265</v>
          </cell>
          <cell r="B537">
            <v>2</v>
          </cell>
          <cell r="C537" t="str">
            <v>Direc. Dptal. de Educación  Chuquisaca</v>
          </cell>
          <cell r="D537" t="str">
            <v>Lic. Graciela Romero</v>
          </cell>
          <cell r="E537" t="str">
            <v>GRH</v>
          </cell>
        </row>
        <row r="538">
          <cell r="A538">
            <v>266</v>
          </cell>
          <cell r="B538">
            <v>2</v>
          </cell>
          <cell r="C538" t="str">
            <v>Direc. Dptal. de Educación La Paz</v>
          </cell>
          <cell r="D538" t="str">
            <v>Lic. Graciela Romero</v>
          </cell>
          <cell r="E538" t="str">
            <v>GRH</v>
          </cell>
        </row>
        <row r="539">
          <cell r="A539">
            <v>267</v>
          </cell>
          <cell r="B539">
            <v>2</v>
          </cell>
          <cell r="C539" t="str">
            <v>Direc. Dptal. de Educación Cochabamba</v>
          </cell>
          <cell r="D539" t="str">
            <v>Lic. Graciela Romero</v>
          </cell>
          <cell r="E539" t="str">
            <v>GRH</v>
          </cell>
        </row>
        <row r="540">
          <cell r="A540">
            <v>268</v>
          </cell>
          <cell r="B540">
            <v>2</v>
          </cell>
          <cell r="C540" t="str">
            <v>Direc. Dptal. de Educación Oruro</v>
          </cell>
          <cell r="D540" t="str">
            <v>Lic. Graciela Romero</v>
          </cell>
          <cell r="E540" t="str">
            <v>GRH</v>
          </cell>
        </row>
        <row r="541">
          <cell r="A541">
            <v>269</v>
          </cell>
          <cell r="B541">
            <v>2</v>
          </cell>
          <cell r="C541" t="str">
            <v>Direc. Dptal. de Educación Potosí</v>
          </cell>
          <cell r="D541" t="str">
            <v>Lic. Graciela Romero</v>
          </cell>
          <cell r="E541" t="str">
            <v>GRH</v>
          </cell>
        </row>
        <row r="542">
          <cell r="A542">
            <v>270</v>
          </cell>
          <cell r="B542">
            <v>2</v>
          </cell>
          <cell r="C542" t="str">
            <v>Direc. Dptal. de Educación Tarija</v>
          </cell>
          <cell r="D542" t="str">
            <v>Lic. Graciela Romero</v>
          </cell>
          <cell r="E542" t="str">
            <v>GRH</v>
          </cell>
        </row>
        <row r="543">
          <cell r="A543">
            <v>271</v>
          </cell>
          <cell r="B543">
            <v>2</v>
          </cell>
          <cell r="C543" t="str">
            <v>Direc. Dptal. de Educación Santa Cruz</v>
          </cell>
          <cell r="D543" t="str">
            <v>Lic. Graciela Romero</v>
          </cell>
          <cell r="E543" t="str">
            <v>GRH</v>
          </cell>
        </row>
        <row r="544">
          <cell r="A544">
            <v>272</v>
          </cell>
          <cell r="B544">
            <v>2</v>
          </cell>
          <cell r="C544" t="str">
            <v>Direc. Dptal. de Educación Beni</v>
          </cell>
          <cell r="D544" t="str">
            <v>Lic. Graciela Romero</v>
          </cell>
          <cell r="E544" t="str">
            <v>GRH</v>
          </cell>
        </row>
        <row r="545">
          <cell r="A545">
            <v>273</v>
          </cell>
          <cell r="B545">
            <v>2</v>
          </cell>
          <cell r="C545" t="str">
            <v>Direc. Dptal. de Educación Pando</v>
          </cell>
          <cell r="D545" t="str">
            <v>Lic. Graciela Romero</v>
          </cell>
          <cell r="E545" t="str">
            <v>GRH</v>
          </cell>
        </row>
        <row r="546">
          <cell r="A546">
            <v>291</v>
          </cell>
          <cell r="B546">
            <v>2</v>
          </cell>
          <cell r="C546" t="str">
            <v>Administradora Boliviana de Carreteras</v>
          </cell>
          <cell r="D546" t="str">
            <v>Lic. Graciela Romero</v>
          </cell>
          <cell r="E546" t="str">
            <v>GRH</v>
          </cell>
        </row>
        <row r="547">
          <cell r="A547">
            <v>294</v>
          </cell>
          <cell r="B547">
            <v>3</v>
          </cell>
          <cell r="C547" t="str">
            <v xml:space="preserve">Univ. Indígena Bol. Comunitaria Intercultural Produc. Tupak Katari </v>
          </cell>
          <cell r="D547" t="str">
            <v>Lic. Graciela Romero</v>
          </cell>
          <cell r="E547" t="str">
            <v>GRH</v>
          </cell>
        </row>
        <row r="548">
          <cell r="A548">
            <v>295</v>
          </cell>
          <cell r="B548">
            <v>3</v>
          </cell>
          <cell r="C548" t="str">
            <v>Universidad Casimiro Huanca</v>
          </cell>
          <cell r="D548" t="str">
            <v>Lic. Graciela Romero</v>
          </cell>
          <cell r="E548" t="str">
            <v>GRH</v>
          </cell>
        </row>
        <row r="549">
          <cell r="A549">
            <v>313</v>
          </cell>
          <cell r="B549">
            <v>3</v>
          </cell>
          <cell r="C549" t="str">
            <v>Autoridad de Fiscalización y Control Social de Pensiones</v>
          </cell>
          <cell r="D549" t="str">
            <v>Lic. Graciela Romero</v>
          </cell>
          <cell r="E549" t="str">
            <v>GRH</v>
          </cell>
        </row>
        <row r="550">
          <cell r="A550">
            <v>344</v>
          </cell>
          <cell r="B550">
            <v>3</v>
          </cell>
          <cell r="C550" t="str">
            <v>Instituto Plurinacional del Estudio de Lenguas y Culturas</v>
          </cell>
          <cell r="D550" t="str">
            <v>Lic. Graciela Romero</v>
          </cell>
          <cell r="E550" t="str">
            <v>GRH</v>
          </cell>
        </row>
        <row r="551">
          <cell r="A551">
            <v>349</v>
          </cell>
          <cell r="B551">
            <v>3</v>
          </cell>
          <cell r="C551" t="str">
            <v>Centro de Investig.  Arqueológicas, Antropológicas y Adm. Tiwanaku</v>
          </cell>
          <cell r="D551" t="str">
            <v>Lic. Graciela Romero</v>
          </cell>
          <cell r="E551" t="str">
            <v>GRH</v>
          </cell>
        </row>
        <row r="552">
          <cell r="A552">
            <v>373</v>
          </cell>
          <cell r="B552">
            <v>3</v>
          </cell>
          <cell r="C552" t="str">
            <v>Fondo de Desarrollo Indígena</v>
          </cell>
          <cell r="D552" t="str">
            <v>Lic. Graciela Romero</v>
          </cell>
          <cell r="E552" t="str">
            <v>GRH</v>
          </cell>
        </row>
        <row r="553">
          <cell r="A553">
            <v>517</v>
          </cell>
          <cell r="B553">
            <v>3</v>
          </cell>
          <cell r="C553" t="str">
            <v>Corporación Minera de Bolivia</v>
          </cell>
          <cell r="D553" t="str">
            <v>Lic. Graciela Romero</v>
          </cell>
          <cell r="E553" t="str">
            <v>GRH</v>
          </cell>
        </row>
        <row r="554">
          <cell r="A554">
            <v>574</v>
          </cell>
          <cell r="B554">
            <v>3</v>
          </cell>
          <cell r="C554" t="str">
            <v>Lácteos de Bolivia</v>
          </cell>
          <cell r="D554" t="str">
            <v>Lic. Graciela Romero</v>
          </cell>
          <cell r="E554" t="str">
            <v>GRH</v>
          </cell>
        </row>
        <row r="555">
          <cell r="A555">
            <v>580</v>
          </cell>
          <cell r="B555">
            <v>3</v>
          </cell>
          <cell r="C555" t="str">
            <v>Depósitos Aduaneros Bolivianos</v>
          </cell>
          <cell r="D555" t="str">
            <v>Lic. Graciela Romero</v>
          </cell>
          <cell r="E555" t="str">
            <v>GRH</v>
          </cell>
        </row>
        <row r="556">
          <cell r="A556">
            <v>599</v>
          </cell>
          <cell r="B556">
            <v>2</v>
          </cell>
          <cell r="C556" t="str">
            <v>Empresa Boliviana de Alimentos y Derivados</v>
          </cell>
          <cell r="D556" t="str">
            <v>Lic. Graciela Romero</v>
          </cell>
          <cell r="E556" t="str">
            <v>GRH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33.703039004627" createdVersion="8" refreshedVersion="8" minRefreshableVersion="3" recordCount="1556" xr:uid="{6B61377B-9C07-4A94-85E8-B898285BAA8B}">
  <cacheSource type="worksheet">
    <worksheetSource ref="A7:R1552" sheet="CUT MN"/>
  </cacheSource>
  <cacheFields count="18">
    <cacheField name="Entidad" numFmtId="0">
      <sharedItems containsMixedTypes="1" containsNumber="1" containsInteger="1" minValue="6" maxValue="2339" count="119">
        <s v="N/I"/>
        <n v="389"/>
        <n v="46"/>
        <s v="99 - 02"/>
        <n v="81"/>
        <n v="249"/>
        <n v="344"/>
        <n v="20"/>
        <n v="291"/>
        <s v="99 - 04"/>
        <n v="601"/>
        <n v="903"/>
        <n v="15"/>
        <n v="905"/>
        <n v="283"/>
        <n v="417"/>
        <n v="86"/>
        <s v="99 - 03"/>
        <n v="590"/>
        <n v="132"/>
        <s v="IDH"/>
        <n v="597"/>
        <n v="293"/>
        <n v="35"/>
        <n v="902"/>
        <n v="1201"/>
        <n v="548"/>
        <n v="951"/>
        <n v="382"/>
        <n v="520"/>
        <n v="212"/>
        <n v="41"/>
        <n v="153"/>
        <n v="512"/>
        <n v="595"/>
        <n v="294"/>
        <n v="423"/>
        <n v="78"/>
        <n v="314"/>
        <n v="192"/>
        <n v="526"/>
        <n v="374"/>
        <n v="513"/>
        <n v="598"/>
        <n v="25"/>
        <n v="140"/>
        <n v="266"/>
        <n v="213"/>
        <n v="340"/>
        <n v="2339"/>
        <n v="139"/>
        <n v="862"/>
        <n v="70"/>
        <n v="145"/>
        <n v="254"/>
        <n v="288"/>
        <n v="650"/>
        <n v="30"/>
        <n v="418"/>
        <n v="422"/>
        <n v="599"/>
        <n v="1430"/>
        <n v="1339"/>
        <n v="342"/>
        <n v="594"/>
        <n v="299"/>
        <n v="203"/>
        <n v="290"/>
        <n v="66"/>
        <n v="234"/>
        <n v="47"/>
        <n v="587"/>
        <n v="682"/>
        <n v="593"/>
        <n v="244"/>
        <n v="16"/>
        <n v="10"/>
        <n v="303"/>
        <n v="573"/>
        <n v="525"/>
        <n v="683"/>
        <n v="578"/>
        <n v="383"/>
        <n v="802"/>
        <n v="576"/>
        <n v="130"/>
        <n v="376"/>
        <n v="223" u="1"/>
        <n v="53" u="1"/>
        <n v="222" u="1"/>
        <n v="292" u="1"/>
        <n v="287" u="1"/>
        <n v="6" u="1"/>
        <n v="190" u="1"/>
        <n v="119" u="1"/>
        <n v="586" u="1"/>
        <n v="388" u="1"/>
        <n v="580" u="1"/>
        <n v="133" u="1"/>
        <n v="680" u="1"/>
        <n v="117" u="1"/>
        <n v="572" u="1"/>
        <n v="378" u="1"/>
        <n v="670" u="1"/>
        <n v="210" u="1"/>
        <n v="269" u="1"/>
        <n v="155" u="1"/>
        <n v="373" u="1"/>
        <n v="660" u="1"/>
        <n v="206" u="1"/>
        <n v="152" u="1"/>
        <n v="591" u="1"/>
        <n v="311" u="1"/>
        <n v="585" u="1"/>
        <n v="681" u="1"/>
        <n v="253" u="1"/>
        <n v="514" u="1"/>
        <n v="251" u="1"/>
        <n v="224" u="1"/>
      </sharedItems>
    </cacheField>
    <cacheField name="D.A." numFmtId="0">
      <sharedItems containsNonDate="0" containsString="0" containsBlank="1"/>
    </cacheField>
    <cacheField name="Descripción" numFmtId="0">
      <sharedItems count="119">
        <s v="No Identificado"/>
        <s v="Navegación Aérea y Aeropuertos Bolivianos"/>
        <s v="Ministerio de Salud y Deportes"/>
        <s v="Dirección General de Programación y Operaciones del Tesoro"/>
        <s v="Ministerio de Obras Públicas, Servicios y Vivienda"/>
        <s v="Central de Abastecimiento y Suministros de Salud"/>
        <s v="Instituto Plurinacional de Estudio de Lenguas y Culturas"/>
        <s v="Ministerio de Defensa"/>
        <s v="Administradora Boliviana de Carreteras"/>
        <s v="Dirección General de Administración y Finanzas Territoriales"/>
        <s v="Empresa Boliviana de Producción Agropecuaria"/>
        <s v="Gobierno Autónomo Departamental de Cochabamba"/>
        <s v="Ministerio de Gobierno"/>
        <s v="Gobierno Autónomo Departamental de Potosí"/>
        <s v="Aduana Nacional"/>
        <s v="Caja Nacional de Salud"/>
        <s v="Ministerio de Medio Ambiente y Agua"/>
        <s v="Dirección General de Crédito Público"/>
        <s v="Empresa Pública &quot;QUIPUS&quot;"/>
        <s v="Servicio de Desarrollo de las Empresas Púb. Productivas"/>
        <s v="Impuesto Directo A Los Hidrocarburos"/>
        <s v="Empresa Pública Nacional Estratégica de Yacimientos de Litio Bolivianos"/>
        <s v="Fundación Cultural del Banco Central de Bolivia"/>
        <s v="Ministerio de Economía y Finanzas Públicas"/>
        <s v="Gobierno Autónomo Departamental de La Paz"/>
        <s v="Gobierno Autónomo Municipal de La Paz"/>
        <s v="Corporación de las Fuerzas Armadas p/ el Des. Nacional"/>
        <s v="Banco Central de Bolivia"/>
        <s v="Agencia de Infraestructura en Salud y Equipamiento Médico"/>
        <s v="Empresa Metalúrgica VINTO - Nacionalizada"/>
        <s v="Instituto Nacional de Reforma Agraria"/>
        <s v="Ministerio de Desarrollo Productivo y Economía Plural"/>
        <s v="Observatorio Plurinacional de la Calidad  Educativa"/>
        <s v="Adm.de Aeropuertos y Servicios Auxiliares a la Naveg. Aérea"/>
        <s v="Gestora Pública de la Seguridad Social de Largo Plazo"/>
        <s v="Univ. Indígena Bol. Comun. Intercultl Prod. Tupak Katari"/>
        <s v="Caja de Salud del Servicio Nal. de Caminos y Ramas Anexas"/>
        <s v="Ministerio de Hidrocarburos y Energías"/>
        <s v="Autoridad de Fiscalización de Electricidad y Tecnología Nuclear"/>
        <s v="Servicio al Mejoramiento de la Navegación Amazónica"/>
        <s v="Bolivia TV"/>
        <s v="Agencia de Gobierno Electrónico y Tecnologías de Información y Comunicación"/>
        <s v="Yacimientos Petrolíferos Fiscales Bolivianos"/>
        <s v="Empresa Pública &quot;Editorial del Estado Plurinacional de Bolivia&quot;"/>
        <s v="Ministerio de la Presidencia"/>
        <s v="Universidad Pública de El Alto"/>
        <s v="Direc. Dptal. de Educación La Paz"/>
        <s v="Servicio Nacional de Meteorología e Hidrología"/>
        <s v="Servicio General de Identificación Personal"/>
        <s v="EMPRESA MUNICIPAL FABRICA DE JOYAS"/>
        <s v="Universidad Mayor de San Andrés"/>
        <s v="Fondo Nacional de Desarrollo Regional"/>
        <s v="Ministerio de Trabajo, Empleo y Previsión Social"/>
        <s v="Universidad Autónoma Juan Misael Saracho"/>
        <s v="Instituto del Seguro Agrario"/>
        <s v="Servicio Nacional de Riego"/>
        <s v="Asamblea Legislativa Plurinacional"/>
        <s v="Ministerio de Justicia y Transparencia Institucional"/>
        <s v="Caja Petrolera de Salud"/>
        <s v="Caja Bancaria Estatal de Salud"/>
        <s v="Empresa Boliviana de Alimentos y Derivados"/>
        <s v="Gobierno Autónomo Municipal de Carangas"/>
        <s v="Gobierno Autónomo Municipal de Tacopaya"/>
        <s v="Agencia Estatal de Vivienda"/>
        <s v="Administración de Servicios Portuarios - Bolivia"/>
        <s v="Servicio Departamental de Riego - La Paz"/>
        <s v="Autoridad de Supervisión del Sistema Financiero"/>
        <s v="Servicio de Impuestos Nacionales"/>
        <s v="Ministerio de Planificación del Desarrollo"/>
        <s v="Servicio Geológico Minero "/>
        <s v="Ministerio de Desarrollo Rural y Tierras"/>
        <s v="Empresa Estratégica Boliviana de Construcción y Conservación de Infraestructura Civil"/>
        <s v="Defensoria del Pueblo"/>
        <s v="Empresa Pública YACANA"/>
        <s v="Servicio Nacional de Aerofotogrametría"/>
        <s v="Ministerio de Educación"/>
        <s v="Ministerio de Relaciones Exteriores"/>
        <s v="Servicio Departamental de Riego - Tarija"/>
        <s v="Empresa Siderúrgica del Mutún"/>
        <s v="Transportes Aéreos Bolivianos"/>
        <s v="Procuraduria General del Estado"/>
        <s v="Boliviana de Aviación"/>
        <s v="Agencia Boliviana de Correos &quot;Correos de Bolivia&quot;"/>
        <s v="Empresa Local de Agua Potable y Alcantarillado Sucre"/>
        <s v="Empresa Pública Nacional Estratégica Cartones de Bolivia"/>
        <s v="Fondo de Financiamiento para la Minería"/>
        <s v="Agencia Boliviana de Energía Nuclear"/>
        <s v="Agencia para el Des. de la Soc. de la Información en Bolivia" u="1"/>
        <s v="Servicio Nacional Textil" u="1"/>
        <s v="Instituto Nacional de Estadística" u="1"/>
        <s v="Entidad Ejecutora de Medio Ambiente y Agua" u="1"/>
        <s v="Empresa Estatal de Transporte por Cable &quot;Mi teleférico&quot;" u="1"/>
        <s v="Dirección General de Aeronáutica Civil" u="1"/>
        <s v="Dirección del Notariado Plurinacional" u="1"/>
        <s v="Órgano Electoral Plurinacional" u="1"/>
        <s v="Empresa de Apoyo a la Producción de Alimentos" u="1"/>
        <s v="Unidad de Análisis de Políticas Sociales y Económicas" u="1"/>
        <s v="Ministerio de Culturas, Descolonización y Despatriarcalización" u="1"/>
        <s v="Fondo de Desarrollo Indigena" u="1"/>
        <s v="Vicepresidencia del Estado Plurinacional" u="1"/>
        <s v="Fondo Nacional de Desarrollo Forestal" u="1"/>
        <s v="Direc. Dptal. de Educación Potosí" u="1"/>
        <s v="Órgano Judicial" u="1"/>
        <s v="Agencia Boliviana Espacial" u="1"/>
        <s v="Instituto Nacional de Innovación Agropecuaria y Forestal" u="1"/>
        <s v="Empresa Nacional de Electricidad" u="1"/>
        <s v="Depósitos Aduaneros Bolivianos" u="1"/>
        <s v="Instituto Nacional de Salud Ocupacional" u="1"/>
        <s v="Autoridad Jurisdiccional Administrativa Minera" u="1"/>
        <s v="Autoridad de Fisc y Ctrol Soc de Agua Potable Saneam.Básico" u="1"/>
        <s v="Insumos Bolivia" u="1"/>
        <s v="Fondo Nacional de Inversión Productiva y Social" u="1"/>
        <s v="Contraloria General del Estado" u="1"/>
        <s v="Ministerio Público" u="1"/>
        <s v="Lotería Nacional de Beneficencia y Salubridad" u="1"/>
        <s v="Servicio Plurinacional de Registro de Comercio" u="1"/>
        <s v="Vías Bolivia" u="1"/>
        <s v="Servicio Plurinacional de Defensa Pública" u="1"/>
        <s v="Empresa Azucarera San Buenaventura" u="1"/>
      </sharedItems>
    </cacheField>
    <cacheField name="Fecha de operación_x000a_(DD/MM/AA)" numFmtId="14">
      <sharedItems containsSemiMixedTypes="0" containsNonDate="0" containsDate="1" containsString="0" minDate="2023-01-03T00:00:00" maxDate="2023-04-01T00:00:00" count="61">
        <d v="2023-01-03T00:00:00"/>
        <d v="2023-01-04T00:00:00"/>
        <d v="2023-01-05T00:00:00"/>
        <d v="2023-01-06T00:00:00"/>
        <d v="2023-01-09T00:00:00"/>
        <d v="2023-01-10T00:00:00"/>
        <d v="2023-01-11T00:00:00"/>
        <d v="2023-01-12T00:00:00"/>
        <d v="2023-01-13T00:00:00"/>
        <d v="2023-01-16T00:00:00"/>
        <d v="2023-01-17T00:00:00"/>
        <d v="2023-01-18T00:00:00"/>
        <d v="2023-01-19T00:00:00"/>
        <d v="2023-01-20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sharedItems>
      <fieldGroup base="3">
        <rangePr groupBy="months" startDate="2023-01-03T00:00:00" endDate="2023-04-01T00:00:00"/>
        <groupItems count="14">
          <s v="&lt;3/1/2023"/>
          <s v="ene"/>
          <s v="feb"/>
          <s v="mar"/>
          <s v="abr"/>
          <s v="may"/>
          <s v="jun"/>
          <s v="jul"/>
          <s v="ago"/>
          <s v="sep"/>
          <s v="oct"/>
          <s v="nov"/>
          <s v="dic"/>
          <s v="&gt;1/4/2023"/>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1" maxValue="5395157"/>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915663461.53999996"/>
    </cacheField>
    <cacheField name="Créditos_x000a_(Bs)" numFmtId="164">
      <sharedItems containsSemiMixedTypes="0" containsString="0" containsNumber="1" minValue="0" maxValue="35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33.703121064813" createdVersion="8" refreshedVersion="8" minRefreshableVersion="3" recordCount="82" xr:uid="{FED3CE84-5ECC-4E00-89A4-4EF5543B7B3D}">
  <cacheSource type="worksheet">
    <worksheetSource ref="A7:R89" sheet="CUT ME"/>
  </cacheSource>
  <cacheFields count="18">
    <cacheField name="Entidad" numFmtId="0">
      <sharedItems containsMixedTypes="1" containsNumber="1" containsInteger="1" minValue="10" maxValue="683" count="17">
        <s v="99 - 02"/>
        <n v="681"/>
        <s v="99 - 03"/>
        <n v="514"/>
        <n v="249"/>
        <n v="206"/>
        <n v="86"/>
        <n v="683"/>
        <n v="46"/>
        <n v="376"/>
        <n v="291" u="1"/>
        <n v="16" u="1"/>
        <n v="585" u="1"/>
        <n v="20" u="1"/>
        <n v="35" u="1"/>
        <n v="10" u="1"/>
        <n v="389" u="1"/>
      </sharedItems>
    </cacheField>
    <cacheField name="D.A." numFmtId="0">
      <sharedItems containsNonDate="0" containsString="0" containsBlank="1"/>
    </cacheField>
    <cacheField name="Descripción" numFmtId="0">
      <sharedItems count="17">
        <s v="Dirección General de Programación y Operaciones del Tesoro"/>
        <s v="Ministerio Público"/>
        <s v="Dirección General de Crédito Público"/>
        <s v="Empresa Nacional de Electricidad"/>
        <s v="Central de Abastecimiento y Suministros de Salud"/>
        <s v="Instituto Nacional de Estadística"/>
        <s v="Ministerio de Medio Ambiente y Agua"/>
        <s v="Procuraduria General del Estado"/>
        <s v="Ministerio de Salud y Deportes"/>
        <s v="Agencia Boliviana de Energía Nuclear"/>
        <s v="Navegación Aérea y Aeropuertos Bolivianos" u="1"/>
        <s v="Ministerio de Educación" u="1"/>
        <s v="Agencia Boliviana Espacial" u="1"/>
        <s v="Administradora Boliviana de Carreteras" u="1"/>
        <s v="Ministerio de Economía y Finanzas Públicas" u="1"/>
        <s v="Ministerio de Defensa" u="1"/>
        <s v="Ministerio de Relaciones Exteriores" u="1"/>
      </sharedItems>
    </cacheField>
    <cacheField name="Fecha de operación_x000a_(DD/MM/AA)" numFmtId="14">
      <sharedItems containsSemiMixedTypes="0" containsNonDate="0" containsDate="1" containsString="0" minDate="2023-01-04T00:00:00" maxDate="2023-04-01T00:00:00" count="48">
        <d v="2023-01-04T00:00:00"/>
        <d v="2023-01-09T00:00:00"/>
        <d v="2023-01-10T00:00:00"/>
        <d v="2023-01-12T00:00:00"/>
        <d v="2023-01-13T00:00:00"/>
        <d v="2023-01-16T00:00:00"/>
        <d v="2023-01-17T00:00:00"/>
        <d v="2023-01-18T00:00:00"/>
        <d v="2023-01-19T00:00:00"/>
        <d v="2023-01-20T00:00:00"/>
        <d v="2023-01-24T00:00:00"/>
        <d v="2023-01-25T00:00:00"/>
        <d v="2023-01-26T00:00:00"/>
        <d v="2023-01-27T00:00:00"/>
        <d v="2023-01-31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3-01T00:00:00"/>
        <d v="2023-03-03T00:00:00"/>
        <d v="2023-03-06T00:00:00"/>
        <d v="2023-03-07T00:00:00"/>
        <d v="2023-03-08T00:00:00"/>
        <d v="2023-03-10T00:00:00"/>
        <d v="2023-03-13T00:00:00"/>
        <d v="2023-03-14T00:00:00"/>
        <d v="2023-03-15T00:00:00"/>
        <d v="2023-03-16T00:00:00"/>
        <d v="2023-03-17T00:00:00"/>
        <d v="2023-03-21T00:00:00"/>
        <d v="2023-03-23T00:00:00"/>
        <d v="2023-03-24T00:00:00"/>
        <d v="2023-03-27T00:00:00"/>
        <d v="2023-03-28T00:00:00"/>
        <d v="2023-03-30T00:00:00"/>
        <d v="2023-03-31T00:00:00"/>
      </sharedItems>
      <fieldGroup base="3">
        <rangePr groupBy="months" startDate="2023-01-04T00:00:00" endDate="2023-04-01T00:00:00"/>
        <groupItems count="14">
          <s v="&lt;4/1/2023"/>
          <s v="ene"/>
          <s v="feb"/>
          <s v="mar"/>
          <s v="abr"/>
          <s v="may"/>
          <s v="jun"/>
          <s v="jul"/>
          <s v="ago"/>
          <s v="sep"/>
          <s v="oct"/>
          <s v="nov"/>
          <s v="dic"/>
          <s v="&gt;1/4/2023"/>
        </groupItems>
      </fieldGroup>
    </cacheField>
    <cacheField name="Nro. Comp. BCB" numFmtId="14">
      <sharedItems/>
    </cacheField>
    <cacheField name="Tipo de Operación" numFmtId="0">
      <sharedItems/>
    </cacheField>
    <cacheField name="Nro. Doc. Extracto" numFmtId="0">
      <sharedItems containsSemiMixedTypes="0" containsString="0" containsNumber="1" containsInteger="1" minValue="16920" maxValue="2212956"/>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3918770.199999999"/>
    </cacheField>
    <cacheField name="Créditos_x000a_(USD)" numFmtId="164">
      <sharedItems containsSemiMixedTypes="0" containsString="0" containsNumber="1" minValue="0" maxValue="108479883.38"/>
    </cacheField>
    <cacheField name="Débitos_x000a_(Bs)" numFmtId="164">
      <sharedItems containsSemiMixedTypes="0" containsString="0" containsNumber="1" minValue="0" maxValue="164082763.56999999"/>
    </cacheField>
    <cacheField name="Créditos_x000a_(Bs)" numFmtId="164">
      <sharedItems containsSemiMixedTypes="0" containsString="0" containsNumber="1" minValue="0" maxValue="744171999.99000001"/>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33.703210879627" createdVersion="8" refreshedVersion="8" minRefreshableVersion="3" recordCount="60" xr:uid="{CE85B8CD-FB59-4E2C-A047-C3B253CA6EBA}">
  <cacheSource type="worksheet">
    <worksheetSource ref="A7:P67" sheet="TRL MN"/>
  </cacheSource>
  <cacheFields count="16">
    <cacheField name="Entidad" numFmtId="1">
      <sharedItems containsMixedTypes="1" containsNumber="1" containsInteger="1" minValue="6" maxValue="573" count="19">
        <s v="99 - 02"/>
        <s v="99 - 01"/>
        <n v="81"/>
        <n v="513"/>
        <n v="47"/>
        <n v="78"/>
        <n v="86"/>
        <n v="206"/>
        <n v="383"/>
        <n v="514"/>
        <n v="46"/>
        <n v="287"/>
        <n v="35"/>
        <n v="389"/>
        <n v="15"/>
        <n v="573"/>
        <n v="291" u="1"/>
        <n v="6" u="1"/>
        <n v="117" u="1"/>
      </sharedItems>
    </cacheField>
    <cacheField name="D.A." numFmtId="1">
      <sharedItems containsSemiMixedTypes="0" containsString="0" containsNumber="1" containsInteger="1" minValue="1" maxValue="12"/>
    </cacheField>
    <cacheField name="Descripción" numFmtId="0">
      <sharedItems count="18">
        <s v="Dirección General de Programación y Operaciones del Tesoro"/>
        <s v="Ministerio de Obras Públicas, Servicios y Vivienda"/>
        <s v="Yacimientos Petrolíferos Fiscales Bolivianos"/>
        <s v="Ministerio de Desarrollo Rural y Tierras"/>
        <s v="Ministerio de Hidrocarburos y Energías"/>
        <s v="Ministerio de Medio Ambiente y Agua"/>
        <s v="Instituto Nacional de Estadística"/>
        <s v="Agencia Boliviana de Correos &quot;Correos de Bolivia&quot;"/>
        <s v="Empresa Nacional de Electricidad"/>
        <s v="Ministerio de Salud y Deportes"/>
        <s v="Fondo Nacional de Inversión Productiva y Social"/>
        <s v="Ministerio de Economía y Finanzas Públicas"/>
        <s v="Navegación Aérea y Aeropuertos Bolivianos"/>
        <s v="Ministerio de Gobierno"/>
        <s v="Empresa Siderúrgica del Mutún"/>
        <s v="Administradora Boliviana de Carreteras" u="1"/>
        <s v="Vicepresidencia del Estado Plurinacional" u="1"/>
        <s v="Dirección General de Aeronáutica Civil" u="1"/>
      </sharedItems>
    </cacheField>
    <cacheField name="Fecha de operación_x000a_(DD/MM/AA)" numFmtId="14">
      <sharedItems containsSemiMixedTypes="0" containsNonDate="0" containsDate="1" containsString="0" minDate="2023-01-09T00:00:00" maxDate="2023-03-31T00:00:00" count="20">
        <d v="2023-01-09T00:00:00"/>
        <d v="2023-01-10T00:00:00"/>
        <d v="2023-01-12T00:00:00"/>
        <d v="2023-01-18T00:00:00"/>
        <d v="2023-01-31T00:00:00"/>
        <d v="2023-02-02T00:00:00"/>
        <d v="2023-02-10T00:00:00"/>
        <d v="2023-02-14T00:00:00"/>
        <d v="2023-02-27T00:00:00"/>
        <d v="2023-03-02T00:00:00"/>
        <d v="2023-03-06T00:00:00"/>
        <d v="2023-03-09T00:00:00"/>
        <d v="2023-03-15T00:00:00"/>
        <d v="2023-03-16T00:00:00"/>
        <d v="2023-03-20T00:00:00"/>
        <d v="2023-03-22T00:00:00"/>
        <d v="2023-03-24T00:00:00"/>
        <d v="2023-03-27T00:00:00"/>
        <d v="2023-03-29T00:00:00"/>
        <d v="2023-03-30T00:00:00"/>
      </sharedItems>
      <fieldGroup base="3">
        <rangePr groupBy="months" startDate="2023-01-09T00:00:00" endDate="2023-03-31T00:00:00"/>
        <groupItems count="14">
          <s v="&lt;9/1/2023"/>
          <s v="ene"/>
          <s v="feb"/>
          <s v="mar"/>
          <s v="abr"/>
          <s v="may"/>
          <s v="jun"/>
          <s v="jul"/>
          <s v="ago"/>
          <s v="sep"/>
          <s v="oct"/>
          <s v="nov"/>
          <s v="dic"/>
          <s v="&gt;31/3/2023"/>
        </groupItems>
      </fieldGroup>
    </cacheField>
    <cacheField name="Nro. _x000a_TRL" numFmtId="1">
      <sharedItems containsSemiMixedTypes="0" containsString="0" containsNumber="1" containsInteger="1" minValue="14" maxValue="1206"/>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216593812.59"/>
    </cacheField>
    <cacheField name="Créditos_x000a_(Bs)" numFmtId="164">
      <sharedItems containsSemiMixedTypes="0" containsString="0" containsNumber="1" minValue="0" maxValue="216593812.59"/>
    </cacheField>
    <cacheField name="Importe" numFmtId="164">
      <sharedItems containsSemiMixedTypes="0" containsString="0" containsNumber="1" minValue="50.01" maxValue="216593812.5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33.703280324073" createdVersion="8" refreshedVersion="8" minRefreshableVersion="3" recordCount="27" xr:uid="{1EB0E9C3-3AC4-4D9E-87E2-DEB30CB68A85}">
  <cacheSource type="worksheet">
    <worksheetSource ref="A7:P34" sheet="TRL ME"/>
  </cacheSource>
  <cacheFields count="16">
    <cacheField name="Entidad" numFmtId="0">
      <sharedItems containsMixedTypes="1" containsNumber="1" containsInteger="1" minValue="10" maxValue="573" count="14">
        <s v="99 - 02"/>
        <n v="206" u="1"/>
        <n v="291" u="1"/>
        <n v="573" u="1"/>
        <n v="46" u="1"/>
        <n v="514" u="1"/>
        <n v="86" u="1"/>
        <n v="287" u="1"/>
        <n v="513" u="1"/>
        <n v="35" u="1"/>
        <n v="383" u="1"/>
        <n v="10" u="1"/>
        <n v="389" u="1"/>
        <n v="117" u="1"/>
      </sharedItems>
    </cacheField>
    <cacheField name="D.A." numFmtId="0">
      <sharedItems containsSemiMixedTypes="0" containsString="0" containsNumber="1" containsInteger="1" minValue="2" maxValue="2"/>
    </cacheField>
    <cacheField name="Descripción" numFmtId="0">
      <sharedItems count="14">
        <s v="Dirección General de Programación y Operaciones del Tesoro"/>
        <s v="Navegación Aérea y Aeropuertos Bolivianos" u="1"/>
        <s v="Empresa Siderúrgica del Mutún" u="1"/>
        <s v="Ministerio de Salud y Deportes" u="1"/>
        <s v="Administradora Boliviana de Carreteras" u="1"/>
        <s v="Instituto Nacional de Estadística" u="1"/>
        <s v="Empresa Nacional de Electricidad" u="1"/>
        <s v="Yacimientos Petrolíferos Fiscales Bolivianos" u="1"/>
        <s v="Agencia Boliviana de Correos &quot;Correos de Bolivia&quot;" u="1"/>
        <s v="Ministerio de Economía y Finanzas Públicas" u="1"/>
        <s v="Ministerio de Medio Ambiente y Agua" u="1"/>
        <s v="Fondo Nacional de Inversión Productiva y Social" u="1"/>
        <s v="Ministerio de Relaciones Exteriores" u="1"/>
        <s v="Dirección General de Aeronáutica Civil" u="1"/>
      </sharedItems>
    </cacheField>
    <cacheField name="Fecha de operación_x000a_(DD/MM/AA)" numFmtId="14">
      <sharedItems containsSemiMixedTypes="0" containsNonDate="0" containsDate="1" containsString="0" minDate="2023-01-12T00:00:00" maxDate="2023-03-31T00:00:00" count="12">
        <d v="2023-01-12T00:00:00"/>
        <d v="2023-02-08T00:00:00"/>
        <d v="2023-03-02T00:00:00"/>
        <d v="2023-03-09T00:00:00"/>
        <d v="2023-03-15T00:00:00"/>
        <d v="2023-03-16T00:00:00"/>
        <d v="2023-03-20T00:00:00"/>
        <d v="2023-03-22T00:00:00"/>
        <d v="2023-03-24T00:00:00"/>
        <d v="2023-03-27T00:00:00"/>
        <d v="2023-03-29T00:00:00"/>
        <d v="2023-03-30T00:00:00"/>
      </sharedItems>
      <fieldGroup base="3">
        <rangePr groupBy="months" startDate="2023-01-12T00:00:00" endDate="2023-03-31T00:00:00"/>
        <groupItems count="14">
          <s v="&lt;12/1/2023"/>
          <s v="ene"/>
          <s v="feb"/>
          <s v="mar"/>
          <s v="abr"/>
          <s v="may"/>
          <s v="jun"/>
          <s v="jul"/>
          <s v="ago"/>
          <s v="sep"/>
          <s v="oct"/>
          <s v="nov"/>
          <s v="dic"/>
          <s v="&gt;31/3/2023"/>
        </groupItems>
      </fieldGroup>
    </cacheField>
    <cacheField name="Nro. _x000a_TRL" numFmtId="0">
      <sharedItems containsSemiMixedTypes="0" containsString="0" containsNumber="1" containsInteger="1" minValue="28" maxValue="1207"/>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31119800.66"/>
    </cacheField>
    <cacheField name="Créditos_x000a_(USD)" numFmtId="164">
      <sharedItems containsSemiMixedTypes="0" containsString="0" containsNumber="1" minValue="0" maxValue="25000000"/>
    </cacheField>
    <cacheField name="Débitos_x000a_(Bs)" numFmtId="164">
      <sharedItems containsSemiMixedTypes="0" containsString="0" containsNumber="1" minValue="0" maxValue="213481832.52760002"/>
    </cacheField>
    <cacheField name="Créditos_x000a_(Bs)" numFmtId="164">
      <sharedItems containsSemiMixedTypes="0" containsString="0" containsNumber="1" minValue="0" maxValue="171500000"/>
    </cacheField>
    <cacheField name="Importe" numFmtId="164">
      <sharedItems containsSemiMixedTypes="0" containsString="0" containsNumber="1" minValue="50.009399999999999" maxValue="213481832.5276000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33.703545949073" createdVersion="8" refreshedVersion="8" minRefreshableVersion="3" recordCount="49" xr:uid="{A50FF3AD-3091-4002-9A19-CFF0343691F5}">
  <cacheSource type="worksheet">
    <worksheetSource ref="A7:H56" sheet="CDI"/>
  </cacheSource>
  <cacheFields count="8">
    <cacheField name="Entidad" numFmtId="0">
      <sharedItems containsMixedTypes="1" containsNumber="1" containsInteger="1" minValue="16" maxValue="683" count="57">
        <n v="16"/>
        <n v="20"/>
        <n v="25"/>
        <n v="41"/>
        <n v="46"/>
        <n v="47"/>
        <n v="78"/>
        <n v="81"/>
        <s v="99 - 02"/>
        <n v="117"/>
        <n v="132"/>
        <n v="133"/>
        <n v="134"/>
        <n v="163"/>
        <n v="203"/>
        <n v="222"/>
        <n v="223"/>
        <n v="225"/>
        <n v="249"/>
        <n v="269"/>
        <n v="293"/>
        <n v="295"/>
        <n v="315"/>
        <n v="324"/>
        <n v="343"/>
        <n v="344"/>
        <n v="345"/>
        <n v="389"/>
        <n v="526"/>
        <n v="548"/>
        <n v="578"/>
        <n v="591"/>
        <n v="594"/>
        <n v="598"/>
        <n v="599"/>
        <n v="681"/>
        <n v="109" u="1"/>
        <n v="296" u="1"/>
        <n v="294" u="1"/>
        <n v="347" u="1"/>
        <n v="108" u="1"/>
        <n v="291" u="1"/>
        <n v="290" u="1"/>
        <n v="192" u="1"/>
        <n v="66" u="1"/>
        <n v="283" u="1"/>
        <n v="586" u="1"/>
        <n v="387" u="1"/>
        <n v="576" u="1"/>
        <n v="670" u="1"/>
        <n v="660" u="1"/>
        <n v="312" u="1"/>
        <n v="587" u="1"/>
        <n v="227" u="1"/>
        <n v="683" u="1"/>
        <n v="253" u="1"/>
        <n v="70" u="1"/>
      </sharedItems>
    </cacheField>
    <cacheField name="D.A." numFmtId="0">
      <sharedItems containsSemiMixedTypes="0" containsString="0" containsNumber="1" containsInteger="1" minValue="1" maxValue="36"/>
    </cacheField>
    <cacheField name="Descripción" numFmtId="0">
      <sharedItems count="57">
        <s v="Ministerio de Educación"/>
        <s v="Ministerio de Defensa"/>
        <s v="Ministerio de la Presidencia"/>
        <s v="Ministerio de Desarrollo Productivo y Economía Plural"/>
        <s v="Ministerio de Salud y Deportes"/>
        <s v="Ministerio de Desarrollo Rural y Tierras"/>
        <s v="Ministerio de Hidrocarburos y Energías"/>
        <s v="Ministerio de Obras Públicas, Servicios y Vivienda"/>
        <s v="Dirección General de Programación y Operaciones del Tesoro"/>
        <s v="Dirección General de Aeronáutica Civil"/>
        <s v="Servicio de Desarrollo de las Empresas Púb. Productivas"/>
        <s v="Lotería Nacional de Beneficencia y Salubridad"/>
        <s v="Consejo Nacional de Vivienda Policial"/>
        <s v="Agencia Nacional de Hidrocarburos"/>
        <s v="Autoridad de Supervisión del Sistema Financiero"/>
        <s v="Instituto Nacional de Innovación Agropecuaria y Forestal"/>
        <s v="Fondo Nacional de Desarrollo Forestal"/>
        <s v="Serv. Nal. para la Sostenibilidad en Saneamiento Básico"/>
        <s v="Central de Abastecimiento y Suministros de Salud"/>
        <s v="Direc. Dptal. de Educación Potosí"/>
        <s v="Fundación Cultural del Banco Central de Bolivia"/>
        <s v="Univ. Indígena Bol. Comun. Intercult Prod. Casimiro Huanca"/>
        <s v="Autoridad de Fiscalización de Empresas"/>
        <s v="Escuela Boliviana Intercultural de Música"/>
        <s v="Escuela de Jueces del Estado"/>
        <s v="Instituto Plurinacional de Estudio de Lenguas y Culturas"/>
        <s v="Mutual de Servicios al Policía"/>
        <s v="Navegación Aérea y Aeropuertos Bolivianos"/>
        <s v="Bolivia TV"/>
        <s v="Corporación de las Fuerzas Armadas p/ el Des. Nacional"/>
        <s v="Boliviana de Aviación"/>
        <s v="Empresa Estatal de Transporte por Cable &quot;Mi teleférico&quot;"/>
        <s v="Administración de Servicios Portuarios - Bolivia"/>
        <s v="Empresa Pública &quot;Editorial del Estado Plurinacional de Bolivia&quot;"/>
        <s v="Empresa Boliviana de Alimentos y Derivados"/>
        <s v="Ministerio Público"/>
        <s v="Univ. Indígena Bol. Comun. Intercult Prod. Apiaguaiki Tupa" u="1"/>
        <s v="Entidad Ejecutora de Medio Ambiente y Agua" u="1"/>
        <s v="Procuraduria General del Estado" u="1"/>
        <s v="Órgano Electoral Plurinacional" u="1"/>
        <s v="Ministerio de Planificación del Desarrollo" u="1"/>
        <s v="Agencia del Desarrollo del Cine y Audiovisual Bolivianos" u="1"/>
        <s v="Aduana Nacional" u="1"/>
        <s v="Conservatorio Plurinacional de Musica" u="1"/>
        <s v="Órgano Judicial" u="1"/>
        <s v="Administradora Boliviana de Carreteras" u="1"/>
        <s v="Univ. Indígena Bol. Comun. Intercultl Prod. Tupak Katari" u="1"/>
        <s v="Zona Franca Comercial e Industrial de Cobija" u="1"/>
        <s v="Autoridad de Fiscalización y Control de Cooperativas" u="1"/>
        <s v="Servicio al Mejoramiento de la Navegación Amazónica" u="1"/>
        <s v="Ministerio de Trabajo, Empleo y Previsión Social" u="1"/>
        <s v="Empresa Pública Nacional Estratégica Cartones de Bolivia" u="1"/>
        <s v="Orquesta Sinfónica Nacional" u="1"/>
        <s v="Servicio de Impuestos Nacionales" u="1"/>
        <s v="Autoridad de Fiscalizac. y Control Soc de Bosques y Tierras" u="1"/>
        <s v="Empresa Estratégica Boliviana de Construcción y Conservación de Infraestructura Civil" u="1"/>
        <s v="Empresa Azucarera San Buenaventura" u="1"/>
      </sharedItems>
    </cacheField>
    <cacheField name="5.9.3" numFmtId="164">
      <sharedItems containsSemiMixedTypes="0" containsString="0" containsNumber="1" minValue="0" maxValue="588612021.80999994"/>
    </cacheField>
    <cacheField name="5.9.4" numFmtId="164">
      <sharedItems containsSemiMixedTypes="0" containsString="0" containsNumber="1" containsInteger="1" minValue="0" maxValue="0"/>
    </cacheField>
    <cacheField name="5.9.7" numFmtId="164">
      <sharedItems containsSemiMixedTypes="0" containsString="0" containsNumber="1" minValue="0" maxValue="1981866.399999999"/>
    </cacheField>
    <cacheField name="5.9.8" numFmtId="164">
      <sharedItems containsSemiMixedTypes="0" containsString="0" containsNumber="1" minValue="0" maxValue="14646333.090000002"/>
    </cacheField>
    <cacheField name="Total" numFmtId="164">
      <sharedItems containsSemiMixedTypes="0" containsString="0" containsNumber="1" minValue="10" maxValue="588612021.8099999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6">
  <r>
    <x v="0"/>
    <m/>
    <x v="0"/>
    <x v="0"/>
    <s v="O20823190002"/>
    <s v="BOD"/>
    <n v="2082415"/>
    <m/>
    <s v="00099021001 DEPOSITO DE EFECTIVO, DEPOSITANTE: EDUARDO VERA BUSTILLOS, CONCEPTO: DEVOLUCIÓN DE 10 DIAS NO TRABAJADOS DEL MES DE JUNIO 2022, CUENTA DE DEPOSITO: CUENTA UNICA DEL TESORO"/>
    <m/>
    <m/>
    <m/>
    <m/>
    <m/>
    <m/>
    <n v="0"/>
    <n v="2949.08"/>
    <s v="NO_CONCILIADO"/>
  </r>
  <r>
    <x v="0"/>
    <m/>
    <x v="0"/>
    <x v="0"/>
    <s v="O20823210002"/>
    <s v="BOD"/>
    <n v="2082418"/>
    <m/>
    <s v="00099021001 DEPOSITO DE EFECTIVO, DEPOSITANTE: EDUARDO VERA BUSTILLOS, CONCEPTO: DEVOLUCIÓN DE SALARIO DEL MES DE JULIO 2022, CUENTA DE DEPOSITO: CUENTA UNICA DEL TESORO"/>
    <m/>
    <m/>
    <m/>
    <m/>
    <m/>
    <m/>
    <n v="0"/>
    <n v="7722.7"/>
    <s v="NO_CONCILIADO"/>
  </r>
  <r>
    <x v="1"/>
    <m/>
    <x v="1"/>
    <x v="1"/>
    <s v="O20826690002"/>
    <s v="BOD"/>
    <n v="2082722"/>
    <m/>
    <s v="00389012001 DEPOSITO DE EFECTIVO, DEPOSITANTE: FERNANDO ZENON FLORES ORTIZ, CONCEPTO: DEVOLUCION DE FONDOS SEGUN PREVENTIVO N°1788 DA(01), CUENTA DE DEPOSITO: CUENTA UNICA DEL TESORO"/>
    <m/>
    <m/>
    <m/>
    <m/>
    <m/>
    <m/>
    <n v="0"/>
    <n v="415.44"/>
    <s v="NO_CONCILIADO"/>
  </r>
  <r>
    <x v="1"/>
    <m/>
    <x v="1"/>
    <x v="1"/>
    <s v="O20826710002"/>
    <s v="BOD"/>
    <n v="2082723"/>
    <m/>
    <s v="00389042001 DEPOSITO DE EFECTIVO, DEPOSITANTE: ERLAND KOKIN GARCIA BUSTAMANTE, CONCEPTO: DEVOLUCION DE FONDOS SEGUN PREVENTIVO N°249, CUENTA DE DEPOSITO: CUENTA UNICA DEL TESORO"/>
    <m/>
    <m/>
    <m/>
    <m/>
    <m/>
    <m/>
    <n v="0"/>
    <n v="9908.52"/>
    <s v="NO_CONCILIADO"/>
  </r>
  <r>
    <x v="1"/>
    <m/>
    <x v="1"/>
    <x v="1"/>
    <s v="O20826850002"/>
    <s v="BOD"/>
    <n v="2082724"/>
    <m/>
    <s v="00389012001 DEPOSITO DE EFECTIVO, DEPOSITANTE: RICHARD ORLANDO HERBAS CHOQUE, CONCEPTO: DEVOLUCION DE FONDOS SEGUN PREVENTIVO N° 880, CUENTA DE DEPOSITO: CUENTA UNICA DEL TESORO"/>
    <m/>
    <m/>
    <m/>
    <m/>
    <m/>
    <m/>
    <n v="0"/>
    <n v="90"/>
    <s v="NO_CONCILIADO"/>
  </r>
  <r>
    <x v="1"/>
    <m/>
    <x v="1"/>
    <x v="1"/>
    <s v="O20826900002"/>
    <s v="BOD"/>
    <n v="2082733"/>
    <m/>
    <s v="00389012001 DEPOSITO DE EFECTIVO, DEPOSITANTE: GUSTAVO ARMANDO ILLANES VERTIZ BLANCO, CONCEPTO: DEVOLUCION DE FONDOS SIG. PREVENTIVO N°155 DA 01, CUENTA DE DEPOSITO: CUENTA UNICA DEL TESORO"/>
    <m/>
    <m/>
    <m/>
    <m/>
    <m/>
    <m/>
    <n v="0"/>
    <n v="9290"/>
    <s v="NO_CONCILIADO"/>
  </r>
  <r>
    <x v="1"/>
    <m/>
    <x v="1"/>
    <x v="1"/>
    <s v="O20827220002"/>
    <s v="BOD"/>
    <n v="2082743"/>
    <m/>
    <s v="00389012001 DEPOSITO DE EFECTIVO, DEPOSITANTE: NAABOL, CONCEPTO: DEVOLUCION DE FONDOS SEGUN N° PREVENTIVO :1900, CUENTA DE DEPOSITO: CUENTA UNICA DEL TESORO"/>
    <m/>
    <m/>
    <m/>
    <m/>
    <m/>
    <m/>
    <n v="0"/>
    <n v="25"/>
    <s v="NO_CONCILIADO"/>
  </r>
  <r>
    <x v="2"/>
    <m/>
    <x v="2"/>
    <x v="1"/>
    <s v="O20827230002"/>
    <s v="BOD"/>
    <n v="2082736"/>
    <m/>
    <s v="00099021001 DEPOSITO DE EFECTIVO, DEPOSITANTE: ALBERTO PELAGIO ALVARADO, CONCEPTO: DEVOLUCION DE RECURSOS NO EJECUTADOS EN EL CAMPAMENTO DEPORTIVO NACIONAL COCHABAMBA, CUENTA DE DEPOSITO: CUENTA UNICA DEL TESORO /DJBR."/>
    <m/>
    <m/>
    <m/>
    <m/>
    <m/>
    <m/>
    <n v="0"/>
    <n v="10"/>
    <s v="NO_CONCILIADO"/>
  </r>
  <r>
    <x v="0"/>
    <m/>
    <x v="0"/>
    <x v="2"/>
    <s v="B20826510002"/>
    <s v="BOD"/>
    <n v="2082881"/>
    <m/>
    <s v="00099021001 DEPOSITO DE EFECTIVO, DEPOSITANTE: DENIS ALEJANDRO SALGUERO SILES, CONCEPTO: DEVOLUCIÓN HABERES NOVIEMBRE, CUENTA DE DEPOSITO: CUENTA UNICA DEL TESORO"/>
    <m/>
    <m/>
    <m/>
    <m/>
    <m/>
    <m/>
    <n v="0"/>
    <n v="7588"/>
    <s v="NO_CONCILIADO"/>
  </r>
  <r>
    <x v="0"/>
    <m/>
    <x v="0"/>
    <x v="2"/>
    <s v="O20829480002"/>
    <s v="BOD"/>
    <n v="2082977"/>
    <m/>
    <s v="00099021001 DEPOSITO DE EFECTIVO, DEPOSITANTE: ROCIO MOLINA, CONCEPTO: DEVOLUCION PASAJE 9302408205671, CUENTA DE DEPOSITO: CUENTA UNICA DEL TESORO"/>
    <m/>
    <m/>
    <m/>
    <m/>
    <m/>
    <m/>
    <n v="0"/>
    <n v="400"/>
    <s v="NO_CONCILIADO"/>
  </r>
  <r>
    <x v="0"/>
    <m/>
    <x v="0"/>
    <x v="2"/>
    <s v="O20829540002"/>
    <s v="BOD"/>
    <n v="2083019"/>
    <m/>
    <s v="00099021001 DEPOSITO DE EFECTIVO, DEPOSITANTE: MARION ROSSIO VILLEGAS ESCALERA, CONCEPTO: DEV. DE 1 MES DE DUODECIMA DE AGUINALDO DH. SRA. CATALINA ESCALERA VDA DE BRAVO, CUENTA DE DEPOSITO: CUENTA UNICA DEL TESORO"/>
    <m/>
    <m/>
    <m/>
    <m/>
    <m/>
    <m/>
    <n v="0"/>
    <n v="225.75"/>
    <s v="NO_CONCILIADO"/>
  </r>
  <r>
    <x v="0"/>
    <m/>
    <x v="0"/>
    <x v="2"/>
    <s v="O20830390002"/>
    <s v="BOD"/>
    <n v="2082944"/>
    <m/>
    <s v="00099021001 DEP.DE CHEQ.AJENOS,RET.DE CAM.,CONCEPTO: RAUL MALDONADO AYALA,DEP.: BANCO UNION SA , PROCEDENCIA: BANCO UNION S.A., CHEQUE: 187913, FECHA DE EMISION:05/01/2023"/>
    <m/>
    <m/>
    <m/>
    <m/>
    <m/>
    <m/>
    <n v="0"/>
    <n v="7272.3"/>
    <s v="NO_CONCILIADO"/>
  </r>
  <r>
    <x v="3"/>
    <m/>
    <x v="3"/>
    <x v="2"/>
    <s v="O20830240002"/>
    <s v="BOD"/>
    <n v="2082943"/>
    <m/>
    <s v="00099021001 DEP.DE CHEQ.AJENOS,RET.DE CAM.,CONCEPTO: DEVOLUCION DE CC NO COBRADA SEPTIEMBRE 2022,DEP.: LA VITALICIA SEGUROS Y REASEGUROS DE VIDA S.A. , PROCEDENCIA: BANCO BISA S.A., CHEQUE: 80284, FECHA DE EMISION:05/01/2023"/>
    <m/>
    <m/>
    <m/>
    <m/>
    <m/>
    <m/>
    <n v="0"/>
    <n v="3534.72"/>
    <s v="NO_CONCILIADO"/>
  </r>
  <r>
    <x v="3"/>
    <m/>
    <x v="3"/>
    <x v="2"/>
    <s v="O20830520002"/>
    <s v="BOD"/>
    <n v="2082942"/>
    <m/>
    <s v="00099021001 DEP.DE CHEQ.AJENOS,RET.DE CAM.,CONCEPTO: DEVOLUCION DE CC NO COBRADA SEPTIEMBRE 2022,DEP.: LA VITALICIA SEGUROS Y REASEGUROS DE VIDA S.A. , PROCEDENCIA: BANCO BISA S.A., CHEQUE: 1867357, FECHA DE EMISION:05/01/2023"/>
    <m/>
    <m/>
    <m/>
    <m/>
    <m/>
    <m/>
    <n v="0"/>
    <n v="1558.74"/>
    <s v="NO_CONCILIADO"/>
  </r>
  <r>
    <x v="0"/>
    <m/>
    <x v="0"/>
    <x v="3"/>
    <s v="O20832830002"/>
    <s v="BOD"/>
    <n v="2083368"/>
    <m/>
    <s v="00099021001 DEPOSITO DE EFECTIVO, DEPOSITANTE: JORGE JUANIQUINA AGATA, CONCEPTO: DEVOLUCION POR REMUNERACION MAXIMA PERMITIDA EN EL SECTOR PUBLICO DICIEMBRE 2022, CUENTA DE DEPOSITO: CUENTA UNICA DEL TESORO"/>
    <m/>
    <m/>
    <m/>
    <m/>
    <m/>
    <m/>
    <n v="0"/>
    <n v="5261.73"/>
    <s v="NO_CONCILIADO"/>
  </r>
  <r>
    <x v="1"/>
    <m/>
    <x v="1"/>
    <x v="3"/>
    <s v="O20833460002"/>
    <s v="BOD"/>
    <n v="2083371"/>
    <m/>
    <s v="00389032001 DEPOSITO DE EFECTIVO, DEPOSITANTE: ELSA PATRICIA RUIZ SANCHEZ, CONCEPTO: DEVOLUCION DE FONDOS SEGUN PREVENTIVO N°390 DA 03, CUENTA DE DEPOSITO: CUENTA UNICA DEL TESORO"/>
    <m/>
    <m/>
    <m/>
    <m/>
    <m/>
    <m/>
    <n v="0"/>
    <n v="16000"/>
    <s v="NO_CONCILIADO"/>
  </r>
  <r>
    <x v="0"/>
    <m/>
    <x v="0"/>
    <x v="4"/>
    <s v="O20836160002"/>
    <s v="BOD"/>
    <n v="2083593"/>
    <m/>
    <s v="00099021001 DEP.DE CHEQ.AJENOS,RET.DE CAM.,CONCEPTO: REEMBOLSO POR INCAPACIDAD TEMPORAL OCTUBRE 2022 MINISTERIO DE OBRAS PUBLICAS,DEP.: CAJA DE SALUD DE LA BANCA PRIVADA , PROCEDENCIA: BANCO NACIONAL DE BOLIVIA S.A., CHEQUE: 9827519, FECHA DE EMISION:31/12/2022"/>
    <m/>
    <m/>
    <m/>
    <m/>
    <m/>
    <m/>
    <n v="0"/>
    <n v="3176.37"/>
    <s v="NO_CONCILIADO"/>
  </r>
  <r>
    <x v="3"/>
    <m/>
    <x v="3"/>
    <x v="4"/>
    <s v="O20836380002"/>
    <s v="BOD"/>
    <n v="2083594"/>
    <m/>
    <s v="00099021001 DEP.DE CHEQ.AJENOS,RET.DE CAM.,CONCEPTO: REEMBOLSO SUBSIDIO INCAPACIDAD OCTUBRE 2022,DEP.: CAJA DE SALUD DE LA BANCA PRIVADA , PROCEDENCIA: BANCO NACIONAL DE BOLIVIA S.A., CHEQUE: 9827621, FECHA DE EMISION:31/12/2022"/>
    <m/>
    <m/>
    <m/>
    <m/>
    <m/>
    <m/>
    <n v="0"/>
    <n v="22653.119999999999"/>
    <s v="NO_CONCILIADO"/>
  </r>
  <r>
    <x v="0"/>
    <m/>
    <x v="0"/>
    <x v="4"/>
    <s v="O20836600002"/>
    <s v="BOD"/>
    <n v="2083597"/>
    <m/>
    <s v="00099021001 DEP.DE CHEQ.AJENOS,RET.DE CAM.,CONCEPTO: INCAPACIDAD TEMPORAL - OCTUBRE 2022- LA PAZ AUTORIDAD DE FISCALIZACION,DEP.: CAJA DE SALUD DE LA BANCA PRIVADA , PROCEDENCIA: BANCO NACIONAL DE BOLIVIA S.A., CHEQUE: 9827317, FECHA DE EMISION:31/12/2022"/>
    <m/>
    <m/>
    <m/>
    <m/>
    <m/>
    <m/>
    <n v="0"/>
    <n v="1807.14"/>
    <s v="NO_CONCILIADO"/>
  </r>
  <r>
    <x v="0"/>
    <m/>
    <x v="0"/>
    <x v="5"/>
    <s v="O20838310002"/>
    <s v="BOD"/>
    <n v="2083889"/>
    <m/>
    <s v="00099021001 DEPOSITO DE EFECTIVO, DEPOSITANTE: MAYULI GLADYS ELIZABETH MURGUIA ALCOREZA, CONCEPTO: REPOSICION DUODECIMAS AGUINALDO, CUENTA DE DEPOSITO: CUENTA UNICA DEL TESORO"/>
    <m/>
    <m/>
    <m/>
    <m/>
    <m/>
    <m/>
    <n v="0"/>
    <n v="268.10000000000002"/>
    <s v="NO_CONCILIADO"/>
  </r>
  <r>
    <x v="0"/>
    <m/>
    <x v="0"/>
    <x v="5"/>
    <s v="O20838370002"/>
    <s v="BOD"/>
    <n v="2083903"/>
    <m/>
    <s v="00099021001 DEPOSITO DE EFECTIVO, DEPOSITANTE: ALEJANDRA SARAI HURTADO MOSCOSO, CONCEPTO: REPOSICION DUODECIMA AGUINALDO, CUENTA DE DEPOSITO: CUENTA UNICA DEL TESORO"/>
    <m/>
    <m/>
    <m/>
    <m/>
    <m/>
    <m/>
    <n v="0"/>
    <n v="45.01"/>
    <s v="NO_CONCILIADO"/>
  </r>
  <r>
    <x v="0"/>
    <m/>
    <x v="0"/>
    <x v="5"/>
    <s v="O20838890002"/>
    <s v="BOD"/>
    <n v="2083951"/>
    <m/>
    <s v="00099021001 DEPOSITO DE EFECTIVO, DEPOSITANTE: VIVEROS DURAN CRISTINA S., CONCEPTO: DEVOLUCIÓN DE DEUDA, CUENTA DE DEPOSITO: CUENTA UNICA DEL TESORO"/>
    <m/>
    <m/>
    <m/>
    <m/>
    <m/>
    <m/>
    <n v="0"/>
    <n v="2283.37"/>
    <s v="NO_CONCILIADO"/>
  </r>
  <r>
    <x v="0"/>
    <m/>
    <x v="0"/>
    <x v="5"/>
    <s v="O20840240002"/>
    <s v="BOD"/>
    <n v="2083886"/>
    <m/>
    <s v="00099021001 DEP.DE CHEQ.AJENOS,RET.DE CAM.,CONCEPTO: GIL AUGUSTO OLIVARES ARANA,DEP.: BANCO UNION S.A. , PROCEDENCIA: BANCO UNION S.A., CHEQUE: 187921, FECHA DE EMISION:10/01/2023"/>
    <m/>
    <m/>
    <m/>
    <m/>
    <m/>
    <m/>
    <n v="0"/>
    <n v="1510"/>
    <s v="NO_CONCILIADO"/>
  </r>
  <r>
    <x v="0"/>
    <m/>
    <x v="0"/>
    <x v="5"/>
    <s v="B20838190002"/>
    <s v="BOD"/>
    <n v="2083890"/>
    <m/>
    <s v="00099021001 DEP.DE CHEQ.AJENOS,RET.DE CAM.,CONCEPTO: ANTONIO GARCIA FLORES,DEP.: BANCO UNION S.A. , PROCEDENCIA: BANCO UNION S.A., CHEQUE: 187920, FECHA DE EMISION:10/01/2023"/>
    <m/>
    <m/>
    <m/>
    <m/>
    <m/>
    <m/>
    <n v="0"/>
    <n v="7272.3"/>
    <s v="NO_CONCILIADO"/>
  </r>
  <r>
    <x v="0"/>
    <m/>
    <x v="0"/>
    <x v="6"/>
    <s v="O20842570002"/>
    <s v="BOD"/>
    <n v="2084288"/>
    <m/>
    <s v="00099021001 DEPOSITO DE EFECTIVO, DEPOSITANTE: EMILIA MAMANI ULUNQUE, CONCEPTO: DEVOLUCIÓN DE SUELDOS Y SALARIOS, CUENTA DE DEPOSITO: CUENTA UNICA DEL TESORO"/>
    <m/>
    <m/>
    <m/>
    <m/>
    <m/>
    <m/>
    <n v="0"/>
    <n v="32.74"/>
    <s v="NO_CONCILIADO"/>
  </r>
  <r>
    <x v="0"/>
    <m/>
    <x v="0"/>
    <x v="6"/>
    <s v="O20842630002"/>
    <s v="BOD"/>
    <n v="2084290"/>
    <m/>
    <s v="00099021001 DEPOSITO DE EFECTIVO, DEPOSITANTE: FABRIZIO DURAN ALMENDRAS, CONCEPTO: DEVOLUCIÓN DE SUELDOS Y SALARIOS, CUENTA DE DEPOSITO: CUENTA UNICA DEL TESORO"/>
    <m/>
    <m/>
    <m/>
    <m/>
    <m/>
    <m/>
    <n v="0"/>
    <n v="0.52"/>
    <s v="NO_CONCILIADO"/>
  </r>
  <r>
    <x v="1"/>
    <m/>
    <x v="1"/>
    <x v="6"/>
    <s v="O20842970002"/>
    <s v="BOD"/>
    <n v="2084315"/>
    <m/>
    <s v="00389022001 DEPOSITO DE EFECTIVO, DEPOSITANTE: NAABOL-OF CENTRAL, CONCEPTO: DEVOLUCIÓN DE RECURSOS POR PAGO EN EXCESO EMPRESA QUEMA LIM C-31 N°222 D.A. 2 GESTION 2022, CUENTA DE DEPOSITO: CUENTA UNICA DEL TESORO"/>
    <m/>
    <m/>
    <m/>
    <m/>
    <m/>
    <m/>
    <n v="0"/>
    <n v="340"/>
    <s v="NO_CONCILIADO"/>
  </r>
  <r>
    <x v="2"/>
    <m/>
    <x v="2"/>
    <x v="6"/>
    <s v="O20843110002"/>
    <s v="BOD"/>
    <n v="2084240"/>
    <m/>
    <s v="00099021001 DEP.DE CHEQ.AJENOS,RET.DE CAM.,CONCEPTO: RENE TERAN MENDIZABAL,DEP.: BANCO UNION SA , PROCEDENCIA: BANCO UNION S.A., CHEQUE: 187925, FECHA DE EMISION:11/01/2023 /DJBR."/>
    <m/>
    <m/>
    <m/>
    <m/>
    <m/>
    <m/>
    <n v="0"/>
    <n v="6429.27"/>
    <s v="NO_CONCILIADO"/>
  </r>
  <r>
    <x v="2"/>
    <m/>
    <x v="2"/>
    <x v="6"/>
    <s v="O20843150002"/>
    <s v="BOD"/>
    <n v="2084241"/>
    <m/>
    <s v="00099021001 DEP.DE CHEQ.AJENOS,RET.DE CAM.,CONCEPTO: LICETH ESCARLEN VEIZAGA GUTIERREZ,DEP.: BANCO UNION SA , PROCEDENCIA: BANCO UNION S.A., CHEQUE: 187924, FECHA DE EMISION:11/01/2023 /DJBR."/>
    <m/>
    <m/>
    <m/>
    <m/>
    <m/>
    <m/>
    <n v="0"/>
    <n v="5237.3999999999996"/>
    <s v="NO_CONCILIADO"/>
  </r>
  <r>
    <x v="3"/>
    <m/>
    <x v="3"/>
    <x v="6"/>
    <s v="O20843460002"/>
    <s v="BOD"/>
    <n v="2084268"/>
    <m/>
    <s v="00099021001 DEP.DE CHEQ.AJENOS,RET.DE CAM.,CONCEPTO: INCAPACIDAD TEMPORAL DE :CAJA DE SALUD CORDES A: UNIDAD DE COORDINACION DE PROGRAMAS,DEP.: CAJA DE SALUD CORDES , PROCEDENCIA: BANCO UNION S.A., CHEQUE: 29066, FECHA DE EMISION:21/12/2022"/>
    <m/>
    <m/>
    <m/>
    <m/>
    <m/>
    <m/>
    <n v="0"/>
    <n v="12153.86"/>
    <s v="NO_CONCILIADO"/>
  </r>
  <r>
    <x v="3"/>
    <m/>
    <x v="3"/>
    <x v="6"/>
    <s v="O20843760002"/>
    <s v="BOD"/>
    <n v="2084269"/>
    <m/>
    <s v="00099021001 DEP.DE CHEQ.AJENOS,RET.DE CAM.,CONCEPTO: INCAPACIDAD TEMPORAL DE :CAJA DE SALUD CORDES A:AUTORIDAD DE REGULACION Y FISCALIZACION,DEP.: CAJA DE SALUD CORDES , PROCEDENCIA: BANCO UNION S.A., CHEQUE: 29127, FECHA DE EMISION:21/12/2022"/>
    <m/>
    <m/>
    <m/>
    <m/>
    <m/>
    <m/>
    <n v="0"/>
    <n v="77633.679999999993"/>
    <s v="NO_CONCILIADO"/>
  </r>
  <r>
    <x v="4"/>
    <m/>
    <x v="4"/>
    <x v="6"/>
    <s v="B20842670002"/>
    <s v="BOD"/>
    <n v="2084276"/>
    <m/>
    <s v="00099021001 DEP.DE CHEQ.AJENOS,RET.DE CAM.,CONCEPTO: INCAPACIDAD TEMPORAL DE :CAJA DE SALUD CORDES A:MINISTERIO DEOBRAS PUBLICAS SERVICIO Y VIVIENDA,DEP.: CAJA DE SALUD CORDES , PROCEDENCIA: BANCO UNION S.A., CHEQUE: 29154, FECHA DE EMISION:30/12/2022"/>
    <m/>
    <m/>
    <m/>
    <m/>
    <m/>
    <m/>
    <n v="0"/>
    <n v="631.25"/>
    <s v="NO_CONCILIADO"/>
  </r>
  <r>
    <x v="0"/>
    <m/>
    <x v="0"/>
    <x v="7"/>
    <s v="O20845660002"/>
    <s v="BOD"/>
    <n v="2084597"/>
    <m/>
    <s v="00099021001 DEPOSITO DE EFECTIVO, DEPOSITANTE: HUGO P. ALI CALLISAYA, CONCEPTO: DEVOLUCION DE UNA DUODECIMA DE AGUINALDO, CUENTA DE DEPOSITO: CUENTA UNICA DEL TESORO"/>
    <m/>
    <m/>
    <m/>
    <m/>
    <m/>
    <m/>
    <n v="0"/>
    <n v="308.33"/>
    <s v="NO_CONCILIADO"/>
  </r>
  <r>
    <x v="0"/>
    <m/>
    <x v="0"/>
    <x v="7"/>
    <s v="O20845740002"/>
    <s v="BOD"/>
    <n v="2084614"/>
    <m/>
    <s v="00099021001 DEPOSITO DE EFECTIVO, DEPOSITANTE: CARLOS DENCEL PELAEZ PACHECO, CONCEPTO: RENUMERACION MAXIMA PERMITIDA DICIEMBRE 2022, CUENTA DE DEPOSITO: CUENTA UNICA DEL TESORO"/>
    <m/>
    <m/>
    <m/>
    <m/>
    <m/>
    <m/>
    <n v="0"/>
    <n v="2589.23"/>
    <s v="NO_CONCILIADO"/>
  </r>
  <r>
    <x v="0"/>
    <m/>
    <x v="0"/>
    <x v="7"/>
    <s v="O20846700002"/>
    <s v="BOD"/>
    <n v="2084699"/>
    <m/>
    <s v="00099021001 DEPOSITO DE EFECTIVO, DEPOSITANTE: TERESA GLADYS DE LOS SANTOS CADENA, CONCEPTO: DEVOLUCION DE PAGO DE DEUDA A LA LETRA &quot;A&quot;, CUENTA DE DEPOSITO: CUENTA UNICA DEL TESORO"/>
    <m/>
    <m/>
    <m/>
    <m/>
    <m/>
    <m/>
    <n v="0"/>
    <n v="2000"/>
    <s v="NO_CONCILIADO"/>
  </r>
  <r>
    <x v="3"/>
    <m/>
    <x v="3"/>
    <x v="7"/>
    <s v="O20847270002"/>
    <s v="BOD"/>
    <n v="2084568"/>
    <m/>
    <s v="00099021001 DEP.DE CHEQ.AJENOS,RET.DE CAM.,CONCEPTO: DEVOLUCIÓN DE FONDOS POR PAGO EQUIVOCO,DEP.: SEDEM , PROCEDENCIA: BANCO UNION S.A., CHEQUE: 3312, FECHA DE EMISION:09/01/2023"/>
    <m/>
    <m/>
    <m/>
    <m/>
    <m/>
    <m/>
    <n v="0"/>
    <n v="5625"/>
    <s v="NO_CONCILIADO"/>
  </r>
  <r>
    <x v="0"/>
    <m/>
    <x v="0"/>
    <x v="7"/>
    <s v="O20847310002"/>
    <s v="BOD"/>
    <n v="2084632"/>
    <m/>
    <s v="00099021001 DEP.DE CHEQ.AJENOS,RET.DE CAM.,CONCEPTO: WILMA TORRICO VEGA,DEP.: BANCO UNION S.A , PROCEDENCIA: BANCO UNION S.A., CHEQUE: 187927, FECHA DE EMISION:12/01/2023"/>
    <m/>
    <m/>
    <m/>
    <m/>
    <m/>
    <m/>
    <n v="0"/>
    <n v="3604.08"/>
    <s v="NO_CONCILIADO"/>
  </r>
  <r>
    <x v="5"/>
    <m/>
    <x v="5"/>
    <x v="8"/>
    <s v="O20848980002"/>
    <s v="BOD"/>
    <n v="2084935"/>
    <m/>
    <s v="00099021001 DEPOSITO DE EFECTIVO, DEPOSITANTE: ALFREDO CAMPOS ORELLANA, CONCEPTO: POR CAMBIO DE RUTA EN EL ITINERARIO CANCELADO POR MI CUENTA O RECURSOS PROPIOS, CUENTA DE DEPOSITO: CUENTA UNICA DEL TESORO /DJBR."/>
    <m/>
    <m/>
    <m/>
    <m/>
    <m/>
    <m/>
    <n v="0"/>
    <n v="371"/>
    <s v="NO_CONCILIADO"/>
  </r>
  <r>
    <x v="6"/>
    <m/>
    <x v="6"/>
    <x v="8"/>
    <s v="O20849750002"/>
    <s v="BOD"/>
    <n v="2085059"/>
    <m/>
    <s v="00344012001 DEPOSITO DE EFECTIVO, DEPOSITANTE: ANGEL BALLEJOS RAMOS -IPELC, CONCEPTO: DEVOLUCION DE SALDOS POR CONCEPTO DE ACTIVIDADES DEL PREVENTIVO 259 SOLICITUD 23/2022, CUENTA DE DEPOSITO: CUENTA UNICA DEL TESORO"/>
    <m/>
    <m/>
    <m/>
    <m/>
    <m/>
    <m/>
    <n v="0"/>
    <n v="990.68"/>
    <s v="NO_CONCILIADO"/>
  </r>
  <r>
    <x v="7"/>
    <m/>
    <x v="7"/>
    <x v="8"/>
    <s v="O20849800002"/>
    <s v="BOD"/>
    <n v="2084937"/>
    <m/>
    <s v="00099021001 DEP.DE CHEQ.AJENOS,RET.DE CAM.,CONCEPTO: DEVOLUCION Y REVERSION A ALA CUENTA UNICA DEL TESORO,DEP.: MINISTERIO DE DEFENSA , PROCEDENCIA: BANCO UNION S.A., CHEQUE: 9757, FECHA DE EMISION:11/01/2023"/>
    <m/>
    <m/>
    <m/>
    <m/>
    <m/>
    <m/>
    <n v="0"/>
    <n v="8646.35"/>
    <s v="NO_CONCILIADO"/>
  </r>
  <r>
    <x v="0"/>
    <m/>
    <x v="0"/>
    <x v="9"/>
    <s v="B20849110002"/>
    <s v="BOD"/>
    <n v="2085200"/>
    <m/>
    <s v="00099021001 DEPOSITO DE EFECTIVO, DEPOSITANTE: ABEL ANGOLA ARCE, CONCEPTO: DEVOLUCIÓN DE SALDOS NO UTILIZADOS DEL C-31 1943 A FAVOR DEL INIAF, CUENTA DE DEPOSITO: CUENTA UNICA DEL TESORO"/>
    <m/>
    <m/>
    <m/>
    <m/>
    <m/>
    <m/>
    <n v="0"/>
    <n v="280"/>
    <s v="NO_CONCILIADO"/>
  </r>
  <r>
    <x v="0"/>
    <m/>
    <x v="0"/>
    <x v="9"/>
    <s v="O20852560002"/>
    <s v="BOD"/>
    <n v="2085281"/>
    <m/>
    <s v="00099021001 DEPOSITO DE EFECTIVO, DEPOSITANTE: GLADYS RIVAS DE VILLALOBOS, CONCEPTO: DEVOLUCIÓN DE LA CANASTA FAMILIAR, CUENTA DE DEPOSITO: CUENTA UNICA DEL TESORO"/>
    <m/>
    <m/>
    <m/>
    <m/>
    <m/>
    <m/>
    <n v="0"/>
    <n v="400"/>
    <s v="NO_CONCILIADO"/>
  </r>
  <r>
    <x v="0"/>
    <m/>
    <x v="0"/>
    <x v="10"/>
    <s v="O20855620002"/>
    <s v="BOD"/>
    <n v="2085633"/>
    <m/>
    <s v="00099021001 DEPOSITO DE EFECTIVO, DEPOSITANTE: ANA NELLY MARIACA VDA DE SUAZNABAR, CONCEPTO: DEVOLUCION DE 2 DUODECIMAS DE AGUINALDO, CUENTA DE DEPOSITO: CUENTA UNICA DEL TESORO"/>
    <m/>
    <m/>
    <m/>
    <m/>
    <m/>
    <m/>
    <n v="0"/>
    <n v="376.34"/>
    <s v="NO_CONCILIADO"/>
  </r>
  <r>
    <x v="0"/>
    <m/>
    <x v="0"/>
    <x v="10"/>
    <s v="O20856880002"/>
    <s v="BOD"/>
    <n v="2085573"/>
    <m/>
    <s v="00099021001 DEP.DE CHEQ.AJENOS,RET.DE CAM.,CONCEPTO: RUTH ELIANA SANJINES PAZ,DEP.: BANCO UNION S.A. , PROCEDENCIA: BANCO UNION S.A., CHEQUE: 187930, FECHA DE EMISION:17/01/2023"/>
    <m/>
    <m/>
    <m/>
    <m/>
    <m/>
    <m/>
    <n v="0"/>
    <n v="554.08000000000004"/>
    <s v="NO_CONCILIADO"/>
  </r>
  <r>
    <x v="0"/>
    <m/>
    <x v="0"/>
    <x v="10"/>
    <s v="O20857100002"/>
    <s v="BOD"/>
    <n v="2085576"/>
    <m/>
    <s v="00099021001 DEP.DE CHEQ.AJENOS,RET.DE CAM.,CONCEPTO: JORGE ROLANDO PINTO QUINTANILLA,DEP.: BANCO UNION S.A. , PROCEDENCIA: BANCO UNION S.A., CHEQUE: 187931, FECHA DE EMISION:17/01/2023"/>
    <m/>
    <m/>
    <m/>
    <m/>
    <m/>
    <m/>
    <n v="0"/>
    <n v="788.88"/>
    <s v="NO_CONCILIADO"/>
  </r>
  <r>
    <x v="0"/>
    <m/>
    <x v="0"/>
    <x v="10"/>
    <s v="O20857110002"/>
    <s v="BOD"/>
    <n v="2085578"/>
    <m/>
    <s v="00099021001 DEP.DE CHEQ.AJENOS,RET.DE CAM.,CONCEPTO: JUAN ALBERTO CORRALES,DEP.: BANCO UNION S.A. , PROCEDENCIA: BANCO UNION S.A., CHEQUE: 187932, FECHA DE EMISION:17/01/2023"/>
    <m/>
    <m/>
    <m/>
    <m/>
    <m/>
    <m/>
    <n v="0"/>
    <n v="2424.1"/>
    <s v="NO_CONCILIADO"/>
  </r>
  <r>
    <x v="0"/>
    <m/>
    <x v="0"/>
    <x v="10"/>
    <s v="B20855530002"/>
    <s v="BOD"/>
    <n v="2085580"/>
    <m/>
    <s v="00099021001 DEP.DE CHEQ.AJENOS,RET.DE CAM.,CONCEPTO: ROSA MITHA MONTENEGRO,DEP.: BANCO UNION S.A. , PROCEDENCIA: BANCO UNION S.A., CHEQUE: 187933, FECHA DE EMISION:17/01/2023"/>
    <m/>
    <m/>
    <m/>
    <m/>
    <m/>
    <m/>
    <n v="0"/>
    <n v="445.55"/>
    <s v="NO_CONCILIADO"/>
  </r>
  <r>
    <x v="0"/>
    <m/>
    <x v="0"/>
    <x v="11"/>
    <s v="B20855760002"/>
    <s v="BOD"/>
    <n v="2085865"/>
    <m/>
    <s v="00099021001 DEPOSITO DE EFECTIVO, DEPOSITANTE: SARA CRISTINA CHOQUE LUNA, CONCEPTO: REVERSION DE BOLETA HABER MENSUAL DOBLE PERCEPCION, CUENTA DE DEPOSITO: CUENTA UNICA DEL TESORO"/>
    <m/>
    <m/>
    <m/>
    <m/>
    <m/>
    <m/>
    <n v="0"/>
    <n v="7746.82"/>
    <s v="NO_CONCILIADO"/>
  </r>
  <r>
    <x v="0"/>
    <m/>
    <x v="0"/>
    <x v="11"/>
    <s v="B20856050002"/>
    <s v="BOD"/>
    <n v="2085892"/>
    <m/>
    <s v="00099021001 DEPOSITO DE EFECTIVO, DEPOSITANTE: LUZ ELENA DELGADO FLORES, CONCEPTO: DEVOLUCION MULTA, CAMISAS, CUENTA DE DEPOSITO: CUENTA UNICA DEL TESORO"/>
    <m/>
    <m/>
    <m/>
    <m/>
    <m/>
    <m/>
    <n v="0"/>
    <n v="197.1"/>
    <s v="NO_CONCILIADO"/>
  </r>
  <r>
    <x v="0"/>
    <m/>
    <x v="0"/>
    <x v="11"/>
    <s v="O20858990002"/>
    <s v="BOD"/>
    <n v="2085934"/>
    <m/>
    <s v="00099021001 DEPOSITO DE EFECTIVO, DEPOSITANTE: EDWIN VICTOR LAMAS SIVILA, CONCEPTO: DEPÓSITO POR DEVOLUCION SUELDO SUPERIOR AL PRESIDENTE, CUENTA DE DEPOSITO: CUENTA UNICA DEL TESORO"/>
    <m/>
    <m/>
    <m/>
    <m/>
    <m/>
    <m/>
    <n v="0"/>
    <n v="100"/>
    <s v="NO_CONCILIADO"/>
  </r>
  <r>
    <x v="8"/>
    <m/>
    <x v="8"/>
    <x v="11"/>
    <s v="O20859860002"/>
    <s v="BOD"/>
    <n v="2086048"/>
    <m/>
    <s v="00099021001 DEPOSITO DE EFECTIVO, DEPOSITANTE: CARMEN GABRIELA CHAMBILLA MAMANI, CONCEPTO: DEVOLUCION DEL COSTO DE PASAJE DE CARMEN GABRIELA CHAMBILLA MAMANI, CUENTA DE DEPOSITO: CUENTA UNICA DEL TESORO /DJBR."/>
    <m/>
    <m/>
    <m/>
    <m/>
    <m/>
    <m/>
    <n v="0"/>
    <n v="765"/>
    <s v="NO_CONCILIADO"/>
  </r>
  <r>
    <x v="9"/>
    <m/>
    <x v="9"/>
    <x v="11"/>
    <s v="O20860410002"/>
    <s v="BOD"/>
    <n v="2085869"/>
    <m/>
    <s v="00099021001 DEP.DE CHEQ.AJENOS,RET.DE CAM.,CONCEPTO: DEVOLUCION DE SALDOS DEL PROY MANEJO INTEGRAL DE MICROCUENTA DE UMAJALSU-MUN. SAN PEDRO DE TIQUINA,DEP.: G.A.M SAN PEDRO DE TIQUINA"/>
    <m/>
    <m/>
    <m/>
    <m/>
    <m/>
    <m/>
    <n v="0"/>
    <n v="162131.75"/>
    <s v="NO_CONCILIADO"/>
  </r>
  <r>
    <x v="0"/>
    <m/>
    <x v="0"/>
    <x v="11"/>
    <s v="O20860480002"/>
    <s v="BOD"/>
    <n v="2085891"/>
    <m/>
    <s v="00099021001 DEP.DE CHEQ.AJENOS,RET.DE CAM.,CONCEPTO: MARIA SUSANA RODRIGUEZ VELTZE,DEP.: BANCO UNION S.A. , PROCEDENCIA: BANCO UNION S.A., CHEQUE: 187940, FECHA DE EMISION:18/01/2023"/>
    <m/>
    <m/>
    <m/>
    <m/>
    <m/>
    <m/>
    <n v="0"/>
    <n v="1722.76"/>
    <s v="NO_CONCILIADO"/>
  </r>
  <r>
    <x v="3"/>
    <m/>
    <x v="3"/>
    <x v="11"/>
    <s v="O20860490002"/>
    <s v="BOD"/>
    <n v="2085919"/>
    <m/>
    <s v="00099021001 DEP.DE CHEQ.AJENOS,RET.DE CAM.,CONCEPTO: DEVOLUCION DE COTIZACION EXCESO EMPLEADOR,DEP.: FUTURO DE BOLIVIA AFP , PROCEDENCIA: BANCO DE CREDITO DE BOLIVIA S.A., CHEQUE: 68677, FECHA DE EMISION:17/01/2023"/>
    <m/>
    <m/>
    <m/>
    <m/>
    <m/>
    <m/>
    <n v="0"/>
    <n v="3532.9"/>
    <s v="NO_CONCILIADO"/>
  </r>
  <r>
    <x v="3"/>
    <m/>
    <x v="3"/>
    <x v="11"/>
    <s v="B20858670002"/>
    <s v="BOD"/>
    <n v="2085921"/>
    <m/>
    <s v="00099021001 DEP.DE CHEQ.AJENOS,RET.DE CAM.,CONCEPTO: COMPENSACION MENSUAL DE COTIZACION,DEP.: FUTURO DE BOLIVIA AFP , PROCEDENCIA: BANCO DE CREDITO DE BOLIVIA S.A., CHEQUE: 68678, FECHA DE EMISION:17/01/2023"/>
    <m/>
    <m/>
    <m/>
    <m/>
    <m/>
    <m/>
    <n v="0"/>
    <n v="318090.83"/>
    <s v="NO_CONCILIADO"/>
  </r>
  <r>
    <x v="3"/>
    <m/>
    <x v="3"/>
    <x v="11"/>
    <s v="B20858690002"/>
    <s v="BOD"/>
    <n v="2085922"/>
    <m/>
    <s v="00099021001 DEP.DE CHEQ.AJENOS,RET.DE CAM.,CONCEPTO: FRACCION COMPLEMENTARIA MENSUAL,DEP.: FUTURO DE BOLIVIA AFP , PROCEDENCIA: BANCO DE CREDITO DE BOLIVIA S.A., CHEQUE: 68679, FECHA DE EMISION:17/01/2023"/>
    <m/>
    <m/>
    <m/>
    <m/>
    <m/>
    <m/>
    <n v="0"/>
    <n v="11664.58"/>
    <s v="NO_CONCILIADO"/>
  </r>
  <r>
    <x v="3"/>
    <m/>
    <x v="3"/>
    <x v="11"/>
    <s v="B20858880002"/>
    <s v="BOD"/>
    <n v="2085925"/>
    <m/>
    <s v="00099021001 DEP.DE CHEQ.AJENOS,RET.DE CAM.,CONCEPTO: COMPENSACION MENSUAL DE COTIZACION,DEP.: FUTURO DE BOLIVIA AFP , PROCEDENCIA: BANCO DE CREDITO DE BOLIVIA S.A., CHEQUE: 68520, FECHA DE EMISION:18/01/2023"/>
    <m/>
    <m/>
    <m/>
    <m/>
    <m/>
    <m/>
    <n v="0"/>
    <n v="362621.14"/>
    <s v="NO_CONCILIADO"/>
  </r>
  <r>
    <x v="3"/>
    <m/>
    <x v="3"/>
    <x v="11"/>
    <s v="B20858910002"/>
    <s v="BOD"/>
    <n v="2085929"/>
    <m/>
    <s v="00099021001 DEP.DE CHEQ.AJENOS,RET.DE CAM.,CONCEPTO: FRACICON COMPLEMENTARIA MENSUAL,DEP.: FUTURO DE BOLIVIA AFP , PROCEDENCIA: BANCO DE CREDITO DE BOLIVIA S.A., CHEQUE: 68521, FECHA DE EMISION:18/01/2023"/>
    <m/>
    <m/>
    <m/>
    <m/>
    <m/>
    <m/>
    <n v="0"/>
    <n v="1925.75"/>
    <s v="NO_CONCILIADO"/>
  </r>
  <r>
    <x v="0"/>
    <m/>
    <x v="0"/>
    <x v="12"/>
    <s v="O20862550002"/>
    <s v="BOD"/>
    <n v="2086327"/>
    <m/>
    <s v="00099021001 DEPOSITO DE EFECTIVO, DEPOSITANTE: ELI ROSARIO ITURRI, CONCEPTO: DEVOLUCION UNA DUODECIMA DE AGUINALDO POR FALLECIMIENTO DE LA SRA ELI ROSARIO ITURRI, CUENTA DE DEPOSITO: CUENTA UNICA DEL TESORO"/>
    <m/>
    <m/>
    <m/>
    <m/>
    <m/>
    <m/>
    <n v="0"/>
    <n v="321.60000000000002"/>
    <s v="NO_CONCILIADO"/>
  </r>
  <r>
    <x v="1"/>
    <m/>
    <x v="1"/>
    <x v="12"/>
    <s v="O20862580002"/>
    <s v="BOD"/>
    <n v="2086357"/>
    <m/>
    <s v="00389022001 DEPOSITO DE EFECTIVO, DEPOSITANTE: SIGFRIDO GLEISON GUTIERREZ POMA, CONCEPTO: DEPÓSITO PASES A BORDO DEL 01 AL 06 ENERO 2022 DAI 02, CUENTA DE DEPOSITO: CUENTA UNICA DEL TESORO"/>
    <m/>
    <m/>
    <m/>
    <m/>
    <m/>
    <m/>
    <n v="0"/>
    <n v="1544"/>
    <s v="NO_CONCILIADO"/>
  </r>
  <r>
    <x v="3"/>
    <m/>
    <x v="3"/>
    <x v="12"/>
    <s v="B20862100002"/>
    <s v="BOD"/>
    <n v="2086239"/>
    <m/>
    <s v="00099021001 DEP.DE CHEQ.AJENOS,RET.DE CAM.,CONCEPTO: INCAPACIDAD TEMPORAL MES JUNIO 2022,DEP.: CAJA DE SALUD CORDES , PROCEDENCIA: BANCO UNION S.A., CHEQUE: 29351, FECHA DE EMISION:30/12/2022"/>
    <m/>
    <m/>
    <m/>
    <m/>
    <m/>
    <m/>
    <n v="0"/>
    <n v="1017.3"/>
    <s v="NO_CONCILIADO"/>
  </r>
  <r>
    <x v="3"/>
    <m/>
    <x v="3"/>
    <x v="12"/>
    <s v="B20862110002"/>
    <s v="BOD"/>
    <n v="2086241"/>
    <m/>
    <s v="00099021001 DEP.DE CHEQ.AJENOS,RET.DE CAM.,CONCEPTO: INCAPACIDAD TEMPORAL MES NOVIEMBRE 2022,DEP.: CAJA DE SALUD CORDES , PROCEDENCIA: BANCO UNION S.A., CHEQUE: 29352, FECHA DE EMISION:30/12/2022"/>
    <m/>
    <m/>
    <m/>
    <m/>
    <m/>
    <m/>
    <n v="0"/>
    <n v="9321.94"/>
    <s v="NO_CONCILIADO"/>
  </r>
  <r>
    <x v="0"/>
    <m/>
    <x v="0"/>
    <x v="13"/>
    <s v="B20862410002"/>
    <s v="BOD"/>
    <n v="2086579"/>
    <m/>
    <s v="00099021001 DEPOSITO DE EFECTIVO, DEPOSITANTE: PORFIRIO LIMACHI POMA, CONCEPTO: COBRO INDEBIDO DEVOLUCION, CUENTA DE DEPOSITO: CUENTA UNICA DEL TESORO"/>
    <m/>
    <m/>
    <m/>
    <m/>
    <m/>
    <m/>
    <n v="0"/>
    <n v="950"/>
    <s v="NO_CONCILIADO"/>
  </r>
  <r>
    <x v="10"/>
    <m/>
    <x v="10"/>
    <x v="13"/>
    <s v="B20862430002"/>
    <s v="BOD"/>
    <n v="2086595"/>
    <m/>
    <s v="00601012001 DEPOSITO DE EFECTIVO, DEPOSITANTE: JUSTO MARCELO CARRION SALAZAR, CONCEPTO: DEVOLUCION FONDOS EN AVANCE, CUENTA DE DEPOSITO: CUENTA UNICA DEL TESORO"/>
    <m/>
    <m/>
    <m/>
    <m/>
    <m/>
    <m/>
    <n v="0"/>
    <n v="650"/>
    <s v="NO_CONCILIADO"/>
  </r>
  <r>
    <x v="11"/>
    <m/>
    <x v="11"/>
    <x v="13"/>
    <s v="O20867070002"/>
    <s v="BOD"/>
    <n v="2086558"/>
    <m/>
    <s v="00099021001 DEP.DE CHEQ.AJENOS,RET.DE CAM.,CONCEPTO: MAGALY ESPINOZA ANTEZANA,DEP.: BANCO UNION SA , PROCEDEN CIA: BANCO UNION S.A., CHEQUE: 187942, FECHA DE EMISION:20/01/2023 /DJBR."/>
    <m/>
    <m/>
    <m/>
    <m/>
    <m/>
    <m/>
    <n v="0"/>
    <n v="4349.6400000000003"/>
    <s v="NO_CONCILIADO"/>
  </r>
  <r>
    <x v="0"/>
    <m/>
    <x v="0"/>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9130"/>
    <s v="CONCILIADO_PARCIAL"/>
  </r>
  <r>
    <x v="12"/>
    <m/>
    <x v="12"/>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400.88"/>
    <s v="CONCILIADO_PARCIAL"/>
  </r>
  <r>
    <x v="13"/>
    <m/>
    <x v="13"/>
    <x v="13"/>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19.25"/>
    <s v="CONCILIADO_PARCIAL"/>
  </r>
  <r>
    <x v="13"/>
    <m/>
    <x v="13"/>
    <x v="13"/>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349.35"/>
    <s v="CONCILIADO_PARCIAL"/>
  </r>
  <r>
    <x v="14"/>
    <m/>
    <x v="14"/>
    <x v="13"/>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2890.56"/>
    <s v="CONCILIADO_PARCIAL"/>
  </r>
  <r>
    <x v="0"/>
    <m/>
    <x v="0"/>
    <x v="14"/>
    <s v="B20865700002"/>
    <s v="BOD"/>
    <n v="2086874"/>
    <m/>
    <s v="00099021001 DEPOSITO DE EFECTIVO, DEPOSITANTE: BERNAL MAMANI CAPCHIRI, CONCEPTO: DEVOLUCION, CUENTA DE DEPOSITO: CUENTA UNICA DEL TESORO"/>
    <m/>
    <m/>
    <m/>
    <m/>
    <m/>
    <m/>
    <n v="0"/>
    <n v="1713.97"/>
    <s v="NO_CONCILIADO"/>
  </r>
  <r>
    <x v="12"/>
    <m/>
    <x v="12"/>
    <x v="14"/>
    <s v="B20865710002"/>
    <s v="BOD"/>
    <n v="2086882"/>
    <m/>
    <s v="00015011107 DEPOSITO DE EFECTIVO, DEPOSITANTE: ELIANA PATRICIA DUCHEN URIARTE -UMSA, CONCEPTO: DEVOLUCION DE GASTOS ADMINISTRATIVOS, CUENTA DE DEPOSITO: CUENTA UNICA DEL TESORO"/>
    <m/>
    <m/>
    <m/>
    <m/>
    <m/>
    <m/>
    <n v="0"/>
    <n v="3556"/>
    <s v="NO_CONCILIADO"/>
  </r>
  <r>
    <x v="0"/>
    <m/>
    <x v="0"/>
    <x v="14"/>
    <s v="B20865800002"/>
    <s v="BOD"/>
    <n v="2086886"/>
    <m/>
    <s v="00099021001 DEPOSITO DE EFECTIVO, DEPOSITANTE: ISMAEL BLANCO QUISPE, CONCEPTO: DEVOLUCION POR CONCEPTO DE PAGO DUODECIMA DE AGUINALDO, CUENTA DE DEPOSITO: CUENTA UNICA DEL TESORO"/>
    <m/>
    <m/>
    <m/>
    <m/>
    <m/>
    <m/>
    <n v="0"/>
    <n v="493.97"/>
    <s v="NO_CONCILIADO"/>
  </r>
  <r>
    <x v="2"/>
    <m/>
    <x v="2"/>
    <x v="14"/>
    <s v="O20868740002"/>
    <s v="BOD"/>
    <n v="2086897"/>
    <m/>
    <s v="00099021001 DEPOSITO DE EFECTIVO, DEPOSITANTE: WILDER LOPEZ AYALA, CONCEPTO: DEVOLUCION DE FONDOS EN AVANCE DEL SR. WILDER LOPEZ AYALA DE SALDO DE LOS I.D. UNIVERSITARIOS, CUENTA DE DEPOSITO: CUENTA UNICA DEL TESORO /DJBR."/>
    <m/>
    <m/>
    <m/>
    <m/>
    <m/>
    <m/>
    <n v="0"/>
    <n v="2780"/>
    <s v="NO_CONCILIADO"/>
  </r>
  <r>
    <x v="15"/>
    <m/>
    <x v="15"/>
    <x v="14"/>
    <s v="O20868930002"/>
    <s v="BOD"/>
    <n v="2086912"/>
    <m/>
    <s v="00099021001 DEPOSITO DE EFECTIVO, DEPOSITANTE: JAVIER HUMBERTO MENACHO HIZA, CONCEPTO: DEVOLUCIÓN POR DOBLE PERCEPCION, CUENTA DE DEPOSITO: CUENTA UNICA DEL TESORO /DJBR."/>
    <m/>
    <m/>
    <m/>
    <m/>
    <m/>
    <m/>
    <n v="0"/>
    <n v="49085.33"/>
    <s v="NO_CONCILIADO"/>
  </r>
  <r>
    <x v="0"/>
    <m/>
    <x v="0"/>
    <x v="14"/>
    <s v="O20868990002"/>
    <s v="BOD"/>
    <n v="2086923"/>
    <m/>
    <s v="00099021001 DEPOSITO DE EFECTIVO, DEPOSITANTE: COPROPIETARIOS EDIFICIO CONAVI, CONCEPTO: DEVOLUCION PAGO EPSAS OCTUBRE 2022, CUENTA DE DEPOSITO: CUENTA UNICA DEL TESORO"/>
    <m/>
    <m/>
    <m/>
    <m/>
    <m/>
    <m/>
    <n v="0"/>
    <n v="1265.94"/>
    <s v="NO_CONCILIADO"/>
  </r>
  <r>
    <x v="0"/>
    <m/>
    <x v="0"/>
    <x v="14"/>
    <s v="O20869080002"/>
    <s v="BOD"/>
    <n v="2086926"/>
    <m/>
    <s v="00099021001 DEPOSITO DE EFECTIVO, DEPOSITANTE: COPROPIETARIOS EDIFICIO CONAVI, CONCEPTO: DEVOLUCION PAGO EPSAS NOVIEMBRE 2022, CUENTA DE DEPOSITO: CUENTA UNICA DEL TESORO"/>
    <m/>
    <m/>
    <m/>
    <m/>
    <m/>
    <m/>
    <n v="0"/>
    <n v="697.47"/>
    <s v="NO_CONCILIADO"/>
  </r>
  <r>
    <x v="0"/>
    <m/>
    <x v="0"/>
    <x v="14"/>
    <s v="O20869480002"/>
    <s v="BOD"/>
    <n v="2086977"/>
    <m/>
    <s v="00099021001 DEPOSITO DE EFECTIVO, DEPOSITANTE: SAYA MIRANDA CHOQUE, CONCEPTO: DEVOLUCION DE HABERES CANCELADOS POR ERROR, CUENTA DE DEPOSITO: CUENTA UNICA DEL TESORO"/>
    <m/>
    <m/>
    <m/>
    <m/>
    <m/>
    <m/>
    <n v="0"/>
    <n v="4638.59"/>
    <s v="NO_CONCILIADO"/>
  </r>
  <r>
    <x v="1"/>
    <m/>
    <x v="1"/>
    <x v="15"/>
    <s v="B20869340002"/>
    <s v="BOD"/>
    <n v="2087195"/>
    <m/>
    <s v="00389052001 DEPOSITO DE EFECTIVO, DEPOSITANTE: ALEJANDRO RODOLFO SUAREZ CHAVEZ, CONCEPTO: DEVOLUCION DE FONDOS SEGUN PREV N°80 DA 05 2022, CUENTA DE DEPOSITO: CUENTA UNICA DEL TESORO"/>
    <m/>
    <m/>
    <m/>
    <m/>
    <m/>
    <m/>
    <n v="0"/>
    <n v="888"/>
    <s v="NO_CONCILIADO"/>
  </r>
  <r>
    <x v="1"/>
    <m/>
    <x v="1"/>
    <x v="15"/>
    <s v="B20869360002"/>
    <s v="BOD"/>
    <n v="2087196"/>
    <m/>
    <s v="00389052001 DEPOSITO DE EFECTIVO, DEPOSITANTE: JAVIER ALEJANDRO RUBIN DE CELIS BARBA, CONCEPTO: DEVOLUCION DE FONDOS SEGUN PREV N° 79 DA05 2022, CUENTA DE DEPOSITO: CUENTA UNICA DEL TESORO"/>
    <m/>
    <m/>
    <m/>
    <m/>
    <m/>
    <m/>
    <n v="0"/>
    <n v="888"/>
    <s v="NO_CONCILIADO"/>
  </r>
  <r>
    <x v="0"/>
    <m/>
    <x v="0"/>
    <x v="15"/>
    <s v="O20871980002"/>
    <s v="BOD"/>
    <n v="2087261"/>
    <m/>
    <s v="00099021001 DEPOSITO DE EFECTIVO, DEPOSITANTE: JOSE LUIS PAREDES MARTINEZ, CONCEPTO: PAGO DE DUODECIMA DE AGUINALDO, CUENTA DE DEPOSITO: CUENTA UNICA DEL TESORO"/>
    <m/>
    <m/>
    <m/>
    <m/>
    <m/>
    <m/>
    <n v="0"/>
    <n v="456.62"/>
    <s v="NO_CONCILIADO"/>
  </r>
  <r>
    <x v="0"/>
    <m/>
    <x v="0"/>
    <x v="15"/>
    <s v="O20872080002"/>
    <s v="BOD"/>
    <n v="2087264"/>
    <m/>
    <s v="00099021001 DEPOSITO DE EFECTIVO, DEPOSITANTE: MARIA ELENA OCLUMBA COSSIO, CONCEPTO: DEVOLUCION PAGO DUODECIMA DE AGUINALDO GESTION 2022(FECBRERO Y MARZO 2022), CUENTA DE DEPOSITO: CUENTA UNICA DEL TESORO"/>
    <m/>
    <m/>
    <m/>
    <m/>
    <m/>
    <m/>
    <n v="0"/>
    <n v="1300.26"/>
    <s v="NO_CONCILIADO"/>
  </r>
  <r>
    <x v="0"/>
    <m/>
    <x v="0"/>
    <x v="15"/>
    <s v="O20872100002"/>
    <s v="BOD"/>
    <n v="2087297"/>
    <m/>
    <s v="00099021001 DEPOSITO DE EFECTIVO, DEPOSITANTE: ANA NELLY MARIACA VDA DE SUAZNABAR, CONCEPTO: REINTEGRO DEVOLUCION DE 2 DUODECIMAS DE AGUINALDO, CUENTA DE DEPOSITO: CUENTA UNICA DEL TESORO"/>
    <m/>
    <m/>
    <m/>
    <m/>
    <m/>
    <m/>
    <n v="0"/>
    <n v="75.16"/>
    <s v="NO_CONCILIADO"/>
  </r>
  <r>
    <x v="0"/>
    <m/>
    <x v="0"/>
    <x v="15"/>
    <s v="O20872920002"/>
    <s v="BOD"/>
    <n v="2087390"/>
    <m/>
    <s v="00099021001 DEPOSITO DE EFECTIVO, DEPOSITANTE: CARLA GREGORIA GUTIERREZ ROQUE, CONCEPTO: DEVOLUCION POR CONCEPTO DE PAGO DUODECIMA DE AGUINALDO GESTION 2022, CUENTA DE DEPOSITO: CUENTA UNICA DEL TESORO"/>
    <m/>
    <m/>
    <m/>
    <m/>
    <m/>
    <m/>
    <n v="0"/>
    <n v="188.33"/>
    <s v="NO_CONCILIADO"/>
  </r>
  <r>
    <x v="0"/>
    <m/>
    <x v="0"/>
    <x v="15"/>
    <s v="O20872970002"/>
    <s v="BOD"/>
    <n v="2087192"/>
    <m/>
    <s v="00099021001 DEP.DE CHEQ.AJENOS,RET.DE CAM.,CONCEPTO: DEVOLUCION DEPÓSITO DUPLICADO ERRONEO MEDIANTE SIGEP,DEP.: COMTECO R.L , PROCEDENCIA: BANCO BISA S.A., CHEQUE: 28801, FECHA DE EMISION:13/01/2023"/>
    <m/>
    <m/>
    <m/>
    <m/>
    <m/>
    <m/>
    <n v="0"/>
    <n v="3024"/>
    <s v="NO_CONCILIADO"/>
  </r>
  <r>
    <x v="0"/>
    <m/>
    <x v="0"/>
    <x v="15"/>
    <s v="O20873270002"/>
    <s v="BOD"/>
    <n v="2087260"/>
    <m/>
    <s v="00099021001 DEP.DE CHEQ.AJENOS,RET.DE CAM.,CONCEPTO: MARTHA MONTECINOS CANDIA,DEP.: BANCO UNION S.A. , PROCEDENCIA: BANCO UNION S.A., CHEQUE: 187944, FECHA DE EMISION:23/01/2023"/>
    <m/>
    <m/>
    <m/>
    <m/>
    <m/>
    <m/>
    <n v="0"/>
    <n v="936.24"/>
    <s v="NO_CONCILIADO"/>
  </r>
  <r>
    <x v="12"/>
    <m/>
    <x v="12"/>
    <x v="16"/>
    <s v="B20872170002"/>
    <s v="BOD"/>
    <n v="2087604"/>
    <m/>
    <s v="00099021001 DEPOSITO DE EFECTIVO, DEPOSITANTE: MINISTERIO DE GOBIERNO DIPREVCON, CONCEPTO: REMANENTE FONDOS EN AVANCE ANA PATRICIA SERRANO SALAZAR PREV 3788, CUENTA DE DEPOSITO: CUENTA UNICA DEL TESORO"/>
    <m/>
    <m/>
    <m/>
    <m/>
    <m/>
    <m/>
    <n v="0"/>
    <n v="1000"/>
    <s v="NO_CONCILIADO"/>
  </r>
  <r>
    <x v="3"/>
    <m/>
    <x v="3"/>
    <x v="16"/>
    <s v="O20875990002"/>
    <s v="BOD"/>
    <n v="2087640"/>
    <m/>
    <s v="00099021001 DEPOSITO DE EFECTIVO, DEPOSITANTE: PAOLA RAMOS CRUZ, CONCEPTO: DEVOLUCION DE HABERES DE MAYO 2021 DE POTOSI, CUENTA DE DEPOSITO: CUENTA UNICA DEL TESORO /DJBR."/>
    <m/>
    <m/>
    <m/>
    <m/>
    <m/>
    <m/>
    <n v="0"/>
    <n v="6646.67"/>
    <s v="NO_CONCILIADO"/>
  </r>
  <r>
    <x v="0"/>
    <m/>
    <x v="0"/>
    <x v="16"/>
    <s v="O20876270002"/>
    <s v="BOD"/>
    <n v="2087688"/>
    <m/>
    <s v="00099021001 DEPOSITO DE EFECTIVO, DEPOSITANTE: IVAN RODRIGO COCARICO MAMANI, CONCEPTO: DEVOLUCION DE FONDOS NO EJEJCUTADOS C31-6021, CUENTA DE DEPOSITO: CUENTA UNICA DEL TESORO"/>
    <m/>
    <m/>
    <m/>
    <m/>
    <m/>
    <m/>
    <n v="0"/>
    <n v="100"/>
    <s v="NO_CONCILIADO"/>
  </r>
  <r>
    <x v="3"/>
    <m/>
    <x v="3"/>
    <x v="16"/>
    <s v="O20876880002"/>
    <s v="BOD"/>
    <n v="2087585"/>
    <m/>
    <s v="00099021001 DEP.DE CHEQ.AJENOS,RET.DE CAM.,CONCEPTO: REVERSION CC GLOBAL CUA 43408345,DEP.: FUTURO DE BOLIVIA AFP , PROCEDENCIA: BANCO DE CREDITO DE BOLIVIA S.A., CHEQUE: 68720, FECHA DE EMISION:25/01/2023"/>
    <m/>
    <m/>
    <m/>
    <m/>
    <m/>
    <m/>
    <n v="0"/>
    <n v="11221.06"/>
    <s v="NO_CONCILIADO"/>
  </r>
  <r>
    <x v="16"/>
    <m/>
    <x v="16"/>
    <x v="16"/>
    <s v="O20876850002"/>
    <s v="BOD"/>
    <n v="2087589"/>
    <m/>
    <s v="00099021001 DEP.DE CHEQ.AJENOS,RET.DE CAM.,CONCEPTO: PAGO COMISIONES POR AMPLIACION CONTRATOS DE PRESTAMO,DEP.: MINISTERIO DE MEDIO AMBIENTE Y AGUA , PROCEDENCIA: BANCO UNION S.A., CHEQUE: 1343, FECHA DE EMISION:26/01/2023"/>
    <m/>
    <m/>
    <m/>
    <m/>
    <m/>
    <m/>
    <n v="0"/>
    <n v="1188003.1499999999"/>
    <s v="NO_CONCILIADO"/>
  </r>
  <r>
    <x v="0"/>
    <m/>
    <x v="0"/>
    <x v="16"/>
    <s v="B20875890002"/>
    <s v="BOD"/>
    <n v="2087608"/>
    <m/>
    <s v="00099021001 DEP.DE CHEQ.AJENOS,RET.DE CAM.,CONCEPTO: MERY DAGA QUISBERT,DEP.: BANCO UNION SA , PROCEDENCIA: BANCO UNION S.A., CHEQUE: 187948, FECHA DE EMISION:26/01/2023"/>
    <m/>
    <m/>
    <m/>
    <m/>
    <m/>
    <m/>
    <n v="0"/>
    <n v="456.58"/>
    <s v="NO_CONCILIADO"/>
  </r>
  <r>
    <x v="0"/>
    <m/>
    <x v="0"/>
    <x v="17"/>
    <s v="B20875960002"/>
    <s v="BOD"/>
    <n v="2087890"/>
    <m/>
    <s v="00099021001 DEPOSITO DE EFECTIVO, DEPOSITANTE: FLAVIO CONDORI FUENTES, CONCEPTO: DEVOLUCION POR PAGO POR DEMASIA DE ENERGIA ELECTRICA CORRESPONDIENTE MES DICIEMBRE 2022 POTOSI, CUENTA DE DEPOSITO: CUENTA UNICA DEL TESORO"/>
    <m/>
    <m/>
    <m/>
    <m/>
    <m/>
    <m/>
    <n v="0"/>
    <n v="14.36"/>
    <s v="NO_CONCILIADO"/>
  </r>
  <r>
    <x v="0"/>
    <m/>
    <x v="0"/>
    <x v="17"/>
    <s v="O20878910002"/>
    <s v="BOD"/>
    <n v="2087922"/>
    <m/>
    <s v="00099021001 DEPOSITO DE EFECTIVO, DEPOSITANTE: LUCRECIA VELARDE VDA. DE FLORES, CONCEPTO: NUEVAS NUPCIAS, CUENTA DE DEPOSITO: CUENTA UNICA DEL TESORO"/>
    <m/>
    <m/>
    <m/>
    <m/>
    <m/>
    <m/>
    <n v="0"/>
    <n v="1500"/>
    <s v="NO_CONCILIADO"/>
  </r>
  <r>
    <x v="0"/>
    <m/>
    <x v="0"/>
    <x v="17"/>
    <s v="O20879270002"/>
    <s v="BOD"/>
    <n v="2087998"/>
    <m/>
    <s v="00099021001 DEPOSITO DE EFECTIVO, DEPOSITANTE: ELVA CALDERON RODRIGUEZ, CONCEPTO: DEVOLUCION POR DOBLE PERCEPCION PERIODOS OCTUBRE A DICIEMBRE 2022 MAS DUODECIMAS DE AGUINALDO, CUENTA DE DEPOSITO: CUENTA UNICA DEL TESORO"/>
    <m/>
    <m/>
    <m/>
    <m/>
    <m/>
    <m/>
    <n v="0"/>
    <n v="1105.0999999999999"/>
    <s v="NO_CONCILIADO"/>
  </r>
  <r>
    <x v="0"/>
    <m/>
    <x v="0"/>
    <x v="17"/>
    <s v="O20879870002"/>
    <s v="BOD"/>
    <n v="2088088"/>
    <m/>
    <s v="00099021001 DEPOSITO DE EFECTIVO, DEPOSITANTE: SERGIO GASTON BARRAZA SALAZAR, CONCEPTO: DEVOLUCION DE RECURSOS POR EL PAGO DE REFRIGERIOS EN DEMASIA, CUENTA DE DEPOSITO: CUENTA UNICA DEL TESORO"/>
    <m/>
    <m/>
    <m/>
    <m/>
    <m/>
    <m/>
    <n v="0"/>
    <n v="36"/>
    <s v="NO_CONCILIADO"/>
  </r>
  <r>
    <x v="0"/>
    <m/>
    <x v="0"/>
    <x v="18"/>
    <s v="O20882640002"/>
    <s v="BOD"/>
    <n v="2088313"/>
    <m/>
    <s v="00099021001 DEPOSITO DE EFECTIVO, DEPOSITANTE: ROSA AMALIA QUISBERT DE MARCA, CONCEPTO: DEVOLUCION DE RETROACTIVO, CUENTA DE DEPOSITO: CUENTA UNICA DEL TESORO"/>
    <m/>
    <m/>
    <m/>
    <m/>
    <m/>
    <m/>
    <n v="0"/>
    <n v="200"/>
    <s v="NO_CONCILIADO"/>
  </r>
  <r>
    <x v="0"/>
    <m/>
    <x v="0"/>
    <x v="18"/>
    <s v="O20883400002"/>
    <s v="BOD"/>
    <n v="2088431"/>
    <m/>
    <s v="00099021001 DEPOSITO DE EFECTIVO, DEPOSITANTE: ALEJANDRA FERNANDEZ, CONCEPTO: DEVOLUCION DE RECURSOS POR PAGO DE REFRIGUERIOS EN DEMASIA DIC 2022, CUENTA DE DEPOSITO: CUENTA UNICA DEL TESORO"/>
    <m/>
    <m/>
    <m/>
    <m/>
    <m/>
    <m/>
    <n v="0"/>
    <n v="18"/>
    <s v="NO_CONCILIADO"/>
  </r>
  <r>
    <x v="0"/>
    <m/>
    <x v="0"/>
    <x v="18"/>
    <s v="O20883630002"/>
    <s v="BOD"/>
    <n v="2088437"/>
    <m/>
    <s v="00099021001 DEPOSITO DE EFECTIVO, DEPOSITANTE: SIVIA ELENA ARIAS VILLARREAL, CONCEPTO: DEVOLUCION DE RECURSOS POR PAGO DE REFRIGERIOS EN DEMASIA, CUENTA DE DEPOSITO: CUENTA UNICA DEL TESORO"/>
    <m/>
    <m/>
    <m/>
    <m/>
    <m/>
    <m/>
    <n v="0"/>
    <n v="72"/>
    <s v="NO_CONCILIADO"/>
  </r>
  <r>
    <x v="3"/>
    <m/>
    <x v="3"/>
    <x v="18"/>
    <s v="B20882470002"/>
    <s v="BOD"/>
    <n v="2088336"/>
    <m/>
    <s v="00099021001 DEP.DE CHEQ.AJENOS,RET.DE CAM.,CONCEPTO: DEVOLUCION DE VIATICOS OTORGADOS C31:1146/2022,DEP.: ADRIAN PAREDES CONDORI , PROCEDENCIA: BANCO UNION S.A., CHEQUE: 3314, FECHA DE EMISION:20/01/2023 /DJBR."/>
    <m/>
    <m/>
    <m/>
    <m/>
    <m/>
    <m/>
    <n v="0"/>
    <n v="222"/>
    <s v="NO_CONCILIADO"/>
  </r>
  <r>
    <x v="0"/>
    <m/>
    <x v="0"/>
    <x v="19"/>
    <s v="B20882620002"/>
    <s v="BOD"/>
    <n v="2088593"/>
    <m/>
    <s v="00099021001 DEPOSITO DE EFECTIVO, DEPOSITANTE: ADHEMAR AUGUSTO GISMONDI GUTIERREZ, CONCEPTO: DEVOLUCION POR DOBLE PERCEPCION, CUENTA DE DEPOSITO: CUENTA UNICA DEL TESORO"/>
    <m/>
    <m/>
    <m/>
    <m/>
    <m/>
    <m/>
    <n v="0"/>
    <n v="1609.18"/>
    <s v="NO_CONCILIADO"/>
  </r>
  <r>
    <x v="0"/>
    <m/>
    <x v="0"/>
    <x v="19"/>
    <s v="O20886250002"/>
    <s v="BOD"/>
    <n v="2088657"/>
    <m/>
    <s v="00099021001 DEPOSITO DE EFECTIVO, DEPOSITANTE: CRISTIAN JETTE MOSTACEDO, CONCEPTO: DEVOLUCION DE SUELDOS Y SALARIOS FUENTE 10, CUENTA DE DEPOSITO: CUENTA UNICA DEL TESORO"/>
    <m/>
    <m/>
    <m/>
    <m/>
    <m/>
    <m/>
    <n v="0"/>
    <n v="7209.5"/>
    <s v="NO_CONCILIADO"/>
  </r>
  <r>
    <x v="0"/>
    <m/>
    <x v="0"/>
    <x v="19"/>
    <s v="O20886550002"/>
    <s v="BOD"/>
    <n v="2088709"/>
    <m/>
    <s v="00099021001 DEPOSITO DE EFECTIVO, DEPOSITANTE: CARLOS VARGAS, CONCEPTO: DEVOLUCION DE PASAJES NO UTILIZADOS DEL EXTERIOR, CUENTA DE DEPOSITO: CUENTA UNICA DEL TESORO"/>
    <m/>
    <m/>
    <m/>
    <m/>
    <m/>
    <m/>
    <n v="0"/>
    <n v="0.13"/>
    <s v="NO_CONCILIADO"/>
  </r>
  <r>
    <x v="15"/>
    <m/>
    <x v="15"/>
    <x v="19"/>
    <s v="O20888110002"/>
    <s v="BOD"/>
    <n v="2088638"/>
    <m/>
    <s v="00099021001 DEP.DE CHEQ.AJENOS,RET.DE CAM.,CONCEPTO: PAGO POR DESCUENTO RECURSOS PUBLICOS,DEP.: CAJA NACIONAL DE SALUD , PROCEDENCIA: BANCO UNION S.A., CHEQUE: 65762, FECHA DE EMISION:30/01/2023"/>
    <m/>
    <m/>
    <m/>
    <m/>
    <m/>
    <m/>
    <n v="0"/>
    <n v="12790.75"/>
    <s v="NO_CONCILIADO"/>
  </r>
  <r>
    <x v="2"/>
    <m/>
    <x v="2"/>
    <x v="19"/>
    <s v="B20886450002"/>
    <s v="BOD"/>
    <n v="2088696"/>
    <m/>
    <s v="00099021001 DEP.DE CHEQ.AJENOS,RET.DE CAM.,CONCEPTO: DIANA REBECA ROJANO TEJEDA,DEP.: BANCO UNION S.A. , PROCEDENCIA: BANCO UNION S.A., CHEQUE: 187949, FECHA DE EMISION:31/01/2023 /DJBR."/>
    <m/>
    <m/>
    <m/>
    <m/>
    <m/>
    <m/>
    <n v="0"/>
    <n v="750.83"/>
    <s v="NO_CONCILIADO"/>
  </r>
  <r>
    <x v="17"/>
    <m/>
    <x v="17"/>
    <x v="0"/>
    <s v="S10514230001"/>
    <s v="DEV"/>
    <n v="1051423"/>
    <m/>
    <s v="'TRANSFERENCIA DE FONDOS||S/G. NOTA CITE: MEFP/VTCP/DGCP/UODP/N°948/2022 DE F.30.12.2022, DEL MIN.DE ECONOMIA Y FINANZAS PUBLICAS.(HRE-TSO-2022-2878). PAGO BTS EXTRABURSATIL - VENCIMIENTO 3 DE ENERO DE 2023 D.S. N°1121 DE 11 DE ENERO DE 2012 DEBITO DE LA LIBRETA N°00099021001, TGN-RECURSOS ORDINARIOS - MONEDA NACIONAL"/>
    <m/>
    <m/>
    <m/>
    <m/>
    <m/>
    <m/>
    <n v="18486"/>
    <n v="0"/>
    <s v="NO_CONCILIADO"/>
  </r>
  <r>
    <x v="17"/>
    <m/>
    <x v="17"/>
    <x v="0"/>
    <s v="S10514230003"/>
    <s v="COB"/>
    <n v="1051423"/>
    <m/>
    <s v="'TRANSFERENCIA DE FONDOS||S/G. NOTA CITE: MEFP/VTCP/DGCP/UODP/N°948/2022 DE F.30.12.2022, DEL MIN.DE ECONOMIA Y FINANZAS PUBLICAS.(HRE-TSO-2022-2878). PAGO BTS EXTRABURSATIL - VENCIMIENTO 3 DE ENERO DE 2023 D.S. N°1121 DE 11 DE ENERO DE 2012 DEBITO DE LA LIBRETA N°00099021001 TGN RECURSOS ORDINARIOS-M/N, REPOSICION UTILES DE ESCRITORIO."/>
    <m/>
    <m/>
    <m/>
    <m/>
    <m/>
    <m/>
    <n v="50"/>
    <n v="0"/>
    <s v="NO_CONCILIADO"/>
  </r>
  <r>
    <x v="3"/>
    <m/>
    <x v="3"/>
    <x v="1"/>
    <s v="Q17423220002"/>
    <s v="CRV"/>
    <n v="1742322"/>
    <m/>
    <s v="NUMERO DE LIBRETA CUT: 00099021001 OPERACIÓN E18 TRANSFERENCIA DEL SISTEMA FINANCIERO POR CUENTA DE TERCEROS A LA CUT reversion aporte patronal para la vivienda TGN segip"/>
    <m/>
    <m/>
    <m/>
    <m/>
    <m/>
    <m/>
    <n v="0"/>
    <n v="283.52"/>
    <s v="NO_CONCILIADO"/>
  </r>
  <r>
    <x v="18"/>
    <m/>
    <x v="18"/>
    <x v="1"/>
    <s v="S10515060001"/>
    <s v="COB"/>
    <n v="1051506"/>
    <m/>
    <s v="||COMISION TRANSFERENCIA FONDOS AL EXTERIOR 0,10% S/USD 89.470,12 REEMB. GASTOS COMUNICACION BS220 Y EMISION COMPROBANTE CONTABLE BS50 REF: PAGO 1 LC I-2022-29 EMP. PUB. QUIPUS A/F GREAT CHIN LIMITED EN COMPLEMENTO A COMPROBANTE S-1051504 DE LA FECHA. LIB:00590019201 EPNE - QUIPUS REF: COMISIONES PAGO N°1 LC I-2022-29"/>
    <m/>
    <m/>
    <m/>
    <m/>
    <m/>
    <m/>
    <n v="883.76"/>
    <n v="0"/>
    <s v="NO_CONCILIADO"/>
  </r>
  <r>
    <x v="17"/>
    <m/>
    <x v="17"/>
    <x v="1"/>
    <s v="S10515090001"/>
    <s v="DEV"/>
    <n v="1051509"/>
    <m/>
    <s v="'TRANSFERENCIA DE FONDOS||S/G. NOTA CITE: MEFP/VTCP/DGCP/UODP/N°13/2023 DE LA FECHA, DEL MIN.DE ECONOMIA Y FINANZAS PUBLICAS.(HRE-TSO-2023-21). PAGO BTS EXTRABURSATIL - VENCIMIENTO 5 DE ENERO DE 2018 D.S. N°1121 DE 11 DE ENERO DE 2012 DEBITO DE LA LIBRETA N°00099021001, TGN-RECURSOS ORDINARIOS - MONEDA NACIONAL"/>
    <m/>
    <m/>
    <m/>
    <m/>
    <m/>
    <m/>
    <n v="179725"/>
    <n v="0"/>
    <s v="NO_CONCILIADO"/>
  </r>
  <r>
    <x v="17"/>
    <m/>
    <x v="17"/>
    <x v="1"/>
    <s v="S10515090003"/>
    <s v="COB"/>
    <n v="1051509"/>
    <m/>
    <s v="'TRANSFERENCIA DE FONDOS||S/G. NOTA CITE: MEFP/VTCP/DGCP/UODP/N°13/2023 DE LA FECHA, DEL MIN.DE ECONOMIA Y FINANZAS PUBLICAS.(HRE-TSO-2023-21). PAGO BTS EXTRABURSATIL - VENCIMIENTO 5 DE ENERO DE 2018 D.S. N°1121 DE 11 DE ENERO DE 2012 DEBITO DE LA LIBRETA N°00099021001 TGN RECURSOS ORDINARIOS - M/N, REPOSICION UTILES DE ESCRITORIO."/>
    <m/>
    <m/>
    <m/>
    <m/>
    <m/>
    <m/>
    <n v="50"/>
    <n v="0"/>
    <s v="NO_CONCILIADO"/>
  </r>
  <r>
    <x v="17"/>
    <m/>
    <x v="17"/>
    <x v="2"/>
    <s v="S10515650003"/>
    <s v="COB"/>
    <n v="1051565"/>
    <m/>
    <s v="'TRANSFERENCIA DE FONDOS||S/G. NOTA CITE: MEFP/VTCP/DGCP/UODP/N°21/2023 DE LA FECHA, DEL MIN.DE ECONOMIA Y FINANZAS PUBLICAS.(HRE-TSO-2023-24). PAGO BTS EXTRABURSATIL - VENCIMIENTO 6 DE ENERO DE 2023 D.S. N°1121 DE 11 DE ENERO DE 2012 DEBITO DE LA LIBRETA N°00099021001, REPOSICION UTILES DE ESCRITORIO."/>
    <m/>
    <m/>
    <m/>
    <m/>
    <m/>
    <m/>
    <n v="50"/>
    <n v="0"/>
    <s v="NO_CONCILIADO"/>
  </r>
  <r>
    <x v="17"/>
    <m/>
    <x v="17"/>
    <x v="2"/>
    <s v="S10515650001"/>
    <s v="DEV"/>
    <n v="1051565"/>
    <m/>
    <s v="'TRANSFERENCIA DE FONDOS||S/G. NOTA CITE: MEFP/VTCP/DGCP/UODP/N°21/2023 DE LA FECHA, DEL MIN.DE ECONOMIA Y FINANZAS PUBLICAS.(HRE-TSO-2023-24). PAGO BTS EXTRABURSATIL - VENCIMIENTO 6 DE ENERO DE 2023 D.S. N°1121 DE 11 DE ENERO DE 2012 DEBITO DE LA LIBRETA N°00099021001, TGN-RECURSOS ORDINARIOS - MONEDA NACIONAL."/>
    <m/>
    <m/>
    <m/>
    <m/>
    <m/>
    <m/>
    <n v="54"/>
    <n v="0"/>
    <s v="NO_CONCILIADO"/>
  </r>
  <r>
    <x v="17"/>
    <m/>
    <x v="17"/>
    <x v="3"/>
    <s v="S10516020001"/>
    <s v="PTV"/>
    <n v="1051602"/>
    <m/>
    <s v="||TRANSFERENCIA DE FONDOS POR PARTE DEL TGN, PARA EL PAGO DE VALORES &quot;C&quot; EN M/N, CON FECHA DE VENCIMIENTO 06-01-2023, SEGUN NOTA MEFP/VTCP/DGCP/UODP/N°35/2023 DE FECHA 06-01-2023 DEL MINISTERIO DE ECONOMIA Y FINANZAS PUBLICAS, LIBRETA 00099021001 TGN-RECURSOS ORDINARIOS - MONEDA NACIONAL LIBRETA 00099021001 TGN-RECURSOS ORDINARIOS - MONEDA NACIONAL"/>
    <m/>
    <m/>
    <m/>
    <m/>
    <m/>
    <m/>
    <n v="38646716.109999999"/>
    <n v="0"/>
    <s v="NO_CONCILIADO"/>
  </r>
  <r>
    <x v="17"/>
    <m/>
    <x v="17"/>
    <x v="3"/>
    <s v="S10516130001"/>
    <s v="DEV"/>
    <n v="1051613"/>
    <m/>
    <s v="'TRANSFERENCIA DE FONDOS||S/G. NOTA CITE: MEFP/VTCP/DGCP/UODP/N°36/2023 DE LA FECHA, DEL MIN.DE ECONOMIA Y FINANZAS PUBLICAS.(HRE-TSO-34). PAGO BTS EXTRABURSATIL - VENCIMIENTO 7 DE ENERO DE 2023 D.S. N°1121 DE 11 DE ENERO DE 2012 DEBITO DE LA LIBRETA N°00099021001, TGN - RECURSOS ORDINARIOS - MONEDA NACIONAL"/>
    <m/>
    <m/>
    <m/>
    <m/>
    <m/>
    <m/>
    <n v="15405"/>
    <n v="0"/>
    <s v="NO_CONCILIADO"/>
  </r>
  <r>
    <x v="17"/>
    <m/>
    <x v="17"/>
    <x v="3"/>
    <s v="S10516130003"/>
    <s v="COB"/>
    <n v="1051613"/>
    <m/>
    <s v="'TRANSFERENCIA DE FONDOS||S/G. NOTA CITE: MEFP/VTCP/DGCP/UODP/N°36/2023 DE LA FECHA, DEL MIN.DE ECONOMIA Y FINANZAS PUBLICAS.(HRE-TSO-34). PAGO BTS EXTRABURSATIL - VENCIMIENTO 7 DE ENERO DE 2023 D.S. N°1121 DE 11 DE ENERO DE 2012 DEBITO DE LA LIBRETA N°00099021001 TGN-RECURSOS ORIDINARIOS-M/N, REPOSICION UTILES DE ESCRITORIO."/>
    <m/>
    <m/>
    <m/>
    <m/>
    <m/>
    <m/>
    <n v="50"/>
    <n v="0"/>
    <s v="NO_CONCILIADO"/>
  </r>
  <r>
    <x v="17"/>
    <m/>
    <x v="17"/>
    <x v="3"/>
    <s v="S10516320001"/>
    <s v="COB"/>
    <n v="1051632"/>
    <m/>
    <s v="||COBRO DE COMISION AL TGN POR ADMINISTRACIÓN DE VALORES BTS &quot;C&quot; M/N, CORRESPONDIENTE AL MES DE DICIEMBRE DE 2022, SEGUN CITE: MEFP/VTCP/DGCP/UODP/N°34/2023 DE FECHA 06-01-2023 DEL MINISTERIO DE ECONOMIA Y FINANZAS PUBLICAS, LIBRETA N°00099021001. DÉBITO DE LA LIBRETA N° 00099021001"/>
    <m/>
    <m/>
    <m/>
    <m/>
    <m/>
    <m/>
    <n v="555000"/>
    <n v="0"/>
    <s v="NO_CONCILIADO"/>
  </r>
  <r>
    <x v="17"/>
    <m/>
    <x v="17"/>
    <x v="3"/>
    <s v="L00050280001"/>
    <s v="CRV"/>
    <n v="40"/>
    <m/>
    <s v="REGISTRO DE CANCELACION ANTICIPADA DEL BONO DEL TESORO NO NEGOCIABLE - AMORTIZABLE DEL FPAH, CLAVE DE SERIE: TGNFPAH-N1A-20, SEGUN NOTA MEFP/VTCP/DGCP/UODP/N°40/2023 Y DOCUMENTACION ADJUNTA. &lt;&gt;LIBRETA 00099021001 TGN RECURSOS ORDINARIOS MN"/>
    <m/>
    <m/>
    <m/>
    <m/>
    <m/>
    <m/>
    <n v="915663461.53999996"/>
    <n v="0"/>
    <s v="NO_CONCILIADO"/>
  </r>
  <r>
    <x v="3"/>
    <m/>
    <x v="3"/>
    <x v="4"/>
    <s v="J05325280002"/>
    <s v="NTE"/>
    <n v="5071782"/>
    <m/>
    <s v="A:00099021001 De 0759069001 A: 00099021001 Transferencia de recursos a la Libreta de Recursos Ordinarios (3987) adjunto extracto bancario."/>
    <m/>
    <m/>
    <m/>
    <m/>
    <m/>
    <m/>
    <n v="0"/>
    <n v="350000000"/>
    <s v="NO_CONCILIADO"/>
  </r>
  <r>
    <x v="5"/>
    <m/>
    <x v="5"/>
    <x v="4"/>
    <s v="S10516490002"/>
    <s v="CRV"/>
    <n v="1051649"/>
    <m/>
    <s v="||REGULARIZACION DE FONDOS SEGÚN NOTA MSYD/DPCH/CE/1456/2022 DE FECHA 29/12/2022, REF: DEVOLUCION DE FONDOS SEGUN MENSAJE SWIFT N°188 RECIBIDA EL 06/01/2023, POR COMISIONES BANCARIAS COBRADAS, CARTA DE CREDITO LC I-2021-13. LIB:00249014201 CEASS-PROGRAMAS, PROYECTOS DE SALUD (MSD)"/>
    <m/>
    <m/>
    <m/>
    <m/>
    <m/>
    <m/>
    <n v="0"/>
    <n v="14181.27"/>
    <s v="NO_CONCILIADO"/>
  </r>
  <r>
    <x v="17"/>
    <m/>
    <x v="17"/>
    <x v="4"/>
    <s v="S10516850003"/>
    <s v="COB"/>
    <n v="1051685"/>
    <m/>
    <s v="'TRANSFERENCIA DE FONDOS||S/G. NOTA CITE: MEFP/VTCP/DGCP/UODP/N°44/2023 DE LA FECHA, DEL MIN.DE ECONOMIA Y FINANZAS PUBLICAS.(HRE-TSO-46). PAGO BTS EXTRABURSATIL - VENCIMIENTO 10 DE ENERO DE 2023 D.S. N°1121 DE 11 DE ENERO DE 2012 DEBITO DE LA LIBRETA N°00099021001 TGN-RECURSOS ORDINARIOS M/N, REPOSICION UTILES DE ESCRITORIO."/>
    <m/>
    <m/>
    <m/>
    <m/>
    <m/>
    <m/>
    <n v="50"/>
    <n v="0"/>
    <s v="NO_CONCILIADO"/>
  </r>
  <r>
    <x v="17"/>
    <m/>
    <x v="17"/>
    <x v="4"/>
    <s v="S10516850001"/>
    <s v="DEV"/>
    <n v="1051685"/>
    <m/>
    <s v="'TRANSFERENCIA DE FONDOS||S/G. NOTA CITE: MEFP/VTCP/DGCP/UODP/N°44/2023 DE LA FECHA, DEL MIN.DE ECONOMIA Y FINANZAS PUBLICAS.(HRE-TSO-46). PAGO BTS EXTRABURSATIL - VENCIMIENTO 10 DE ENERO DE 2023 D.S. N°1121 DE 11 DE ENERO DE 2012 DEBITO DE LA LIBRETA N°00099021001, TGN-RECURSOS ORDINARIOS.-MONEDA NACIONAL"/>
    <m/>
    <m/>
    <m/>
    <m/>
    <m/>
    <m/>
    <n v="71890"/>
    <n v="0"/>
    <s v="NO_CONCILIADO"/>
  </r>
  <r>
    <x v="3"/>
    <m/>
    <x v="3"/>
    <x v="4"/>
    <s v="S10516440002"/>
    <s v="CRV"/>
    <n v="11"/>
    <m/>
    <s v="||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
    <m/>
    <m/>
    <m/>
    <m/>
    <m/>
    <m/>
    <n v="0"/>
    <n v="6481.87"/>
    <s v="NO_CONCILIADO"/>
  </r>
  <r>
    <x v="9"/>
    <m/>
    <x v="9"/>
    <x v="5"/>
    <s v="Q17450690002"/>
    <s v="CRV"/>
    <n v="1745069"/>
    <m/>
    <s v="NUMERO DE LIBRETA CUT: 00099021001 OPERACIÓN E75 TRANSFERENCIA DE LA CUENTA FISCAL BUN A LA CUT EN MN TRANSFERENCIA DE FONDOS A SOLICITUD DE: GOBIERNO AUTONOMO MUNICIPAL BERMEJO, CITE: GAMB. I.F.M. OF. NÂ° 001/2023 CUENTA CUT 3987 LIBRETA NÂ° 00099021001 TGN - RECURSOS ORDINARIOS."/>
    <m/>
    <m/>
    <m/>
    <m/>
    <m/>
    <m/>
    <n v="0"/>
    <n v="371413"/>
    <s v="NO_CONCILIADO"/>
  </r>
  <r>
    <x v="19"/>
    <m/>
    <x v="19"/>
    <x v="5"/>
    <s v="S10517300001"/>
    <s v="COB"/>
    <n v="1051730"/>
    <m/>
    <s v="||COMISION TRANSFERENCIA FONDOS AL EXTERIOR 0,10% S/USD 177.570.- REEMB. GASTOS COMUNICACION BS220 Y EMISION COMPROBANTE CONTABLE BS50 REF: PAGO 1 LC I-2022-12 P/C ECEBOL A/F BRICKING SOLUTIONS S.A.EN COMPLEMENTO A COMPROBANTE S-1051729 DE LA FECHA. LIB: 00132039201- SEDEM-ECEBOL-FINPRO REF: COMISIONES PAGO N°1 LC I-2022-12"/>
    <m/>
    <m/>
    <m/>
    <m/>
    <m/>
    <m/>
    <n v="1488.13"/>
    <n v="0"/>
    <s v="NO_CONCILIADO"/>
  </r>
  <r>
    <x v="2"/>
    <m/>
    <x v="2"/>
    <x v="6"/>
    <s v="S10518720001"/>
    <s v="DEV"/>
    <n v="1051872"/>
    <m/>
    <s v="||RESPUESTA A DEBITO DEL BANQUERO SG/MESAJE SWIFT NO.438 DE LA FECHA REF.: COBRO DE COMISIONES POR TRANSFERENCIA EUR 16.407,67 DE FECHA VALOR. 14/12/2022 SG SOLICITUD MIN. DE SALUD, REF.: PAGO A LA CSMC. LIB 00046024207 MS-INASES BECAS DE ESPECIALIDAD PROFESIONAL COMISIONES BANCARIAS EQUIV. A EUR 32,50"/>
    <m/>
    <m/>
    <m/>
    <m/>
    <m/>
    <m/>
    <n v="242.97"/>
    <n v="0"/>
    <s v="NO_CONCILIADO"/>
  </r>
  <r>
    <x v="2"/>
    <m/>
    <x v="2"/>
    <x v="6"/>
    <s v="S10518720004"/>
    <s v="COB"/>
    <n v="1051872"/>
    <m/>
    <s v="||RESPUESTA A DEBITO DEL BANQUERO SG/MESAJE SWIFT NO.438 DE LA FECHA REF.: COBRO DE COMISIONES POR TRANSFERENCIA EUR 16.407,67 DE FECHA VALOR. 14/12/2022 SG SOLICITUD MIN. DE SALUD, REF.: PAGO A LA CSMC. LIB 00046024207 MS-INASES BECAS DE ESPECIALIDAD PROFESIONAL COBRO DE UTILES"/>
    <m/>
    <m/>
    <m/>
    <m/>
    <m/>
    <m/>
    <n v="50"/>
    <n v="0"/>
    <s v="NO_CONCILIADO"/>
  </r>
  <r>
    <x v="9"/>
    <m/>
    <x v="9"/>
    <x v="7"/>
    <s v="Q17461640002"/>
    <s v="CRV"/>
    <n v="1746164"/>
    <m/>
    <s v="NUMERO DE LIBRETA CUT: 00099021001 OPERACIÓN E75 TRANSFERENCIA DE LA CUENTA FISCAL BUN A LA CUT EN MN TRANSFERENCIA DE FONDOS A SOLICITUD DE: GOB. AUTONOMO MCPAL. OCURI CITE: GAMO/001/2023 CTA. 3987 LIBRETA NÂ° 00099021001 TGN RECURSOS ORDINARIOS"/>
    <m/>
    <m/>
    <m/>
    <m/>
    <m/>
    <m/>
    <n v="0"/>
    <n v="489.8"/>
    <s v="NO_CONCILIADO"/>
  </r>
  <r>
    <x v="19"/>
    <m/>
    <x v="19"/>
    <x v="7"/>
    <s v="S10519110001"/>
    <s v="COB"/>
    <n v="1051911"/>
    <m/>
    <s v="||AMPLIACION DE VALIDEZ 0,15% S/USD271.318,25.-POR 48 DIAS,COMISION ENMIENDA LC BS220.-REEMBS.GSTS.COMUNICACION BS220.-Y EMISION COMP.CONTABLE BS50.-,S/G NOTA SEDEM/GG/EB/ORU N° 0014/2023,10/01/23.REF.:I-2022-21 P/C ECEBOL A/F DURO SURFACING S.A. DE C.V. LIB.00132032001 ECEBOL - GESTION OPERATIVA REF.:COMISIONES ENMIENDA 1 LC I-2022-21"/>
    <m/>
    <m/>
    <m/>
    <m/>
    <m/>
    <m/>
    <n v="862.22"/>
    <n v="0"/>
    <s v="NO_CONCILIADO"/>
  </r>
  <r>
    <x v="19"/>
    <m/>
    <x v="19"/>
    <x v="10"/>
    <s v="S10523890001"/>
    <s v="COB"/>
    <n v="1052389"/>
    <m/>
    <s v="||COMISION TRANSFERENCIA FONDOS AL EXTERIOR 0,10% S/USD 110.656.- REEMB. GASTOS COMUNICACION BS220 Y EMISION COMPROBANTE CONTABLE BS50 REF: PAGO N° 14 LC I-2021-06 P/C ECEBOL A/F TROMBINI EMBALAGENS S/A EN COMPLEMENTO A COMPROBANTE S-1052388 DE LA FECHA. LIB:00132032001 ECEBOL-GESTION OPERATIVA REF: COMISIONES PAGO N°14 LC I-2021-06"/>
    <m/>
    <m/>
    <m/>
    <m/>
    <m/>
    <m/>
    <n v="1029.1300000000001"/>
    <n v="0"/>
    <s v="NO_CONCILIADO"/>
  </r>
  <r>
    <x v="17"/>
    <m/>
    <x v="17"/>
    <x v="10"/>
    <s v="G21418230003"/>
    <s v="COB"/>
    <n v="16920"/>
    <m/>
    <s v="PAGO A BID PRÉSTAMO 3797/BL-BO VCTO. 15-01-2023 POR CUENTA DE TGN , NTI. 016920 VALOR 17-01-2023 INTERESES USD 1.125,65 CTA. 3987 CUENTA UNICA DEL TESORO LIB. 00099021001 REF.: COMISIONES BANCARIAS"/>
    <m/>
    <m/>
    <m/>
    <m/>
    <m/>
    <m/>
    <n v="275.42"/>
    <n v="0"/>
    <s v="NO_CONCILIADO"/>
  </r>
  <r>
    <x v="17"/>
    <m/>
    <x v="17"/>
    <x v="10"/>
    <s v="G21418370003"/>
    <s v="COB"/>
    <n v="16954"/>
    <m/>
    <s v="PAGO A IDA PRÉSTAMO 5745-BO VCTO. 15-01-2023 POR CUENTA DE TGN , NTI. 016954 VALOR 17-01-2023 CAPITAL USD 37.574,33 CTA. 3987 CUENTA UNICA DEL TESORO LIB. 00099021001 REF.: COMISIONES BANCARIAS"/>
    <m/>
    <m/>
    <m/>
    <m/>
    <m/>
    <m/>
    <n v="450.42"/>
    <n v="0"/>
    <s v="NO_CONCILIADO"/>
  </r>
  <r>
    <x v="3"/>
    <m/>
    <x v="3"/>
    <x v="11"/>
    <s v="S10524910002"/>
    <s v="CRV"/>
    <n v="24"/>
    <m/>
    <s v="||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
    <m/>
    <m/>
    <m/>
    <m/>
    <m/>
    <m/>
    <n v="0"/>
    <n v="17026.330000000002"/>
    <s v="NO_CONCILIADO"/>
  </r>
  <r>
    <x v="3"/>
    <m/>
    <x v="3"/>
    <x v="12"/>
    <s v="Q17501160002"/>
    <s v="CRV"/>
    <n v="1750116"/>
    <m/>
    <s v="NUMERO DE LIBRETA CUT: 00099021001 OPERACIÓN E18 TRANSFERENCIA DEL SISTEMA FINANCIERO POR CUENTA DE TERCEROS A LA CUT devolucion pagos de CC no cobrados septiembre 2022"/>
    <m/>
    <m/>
    <m/>
    <m/>
    <m/>
    <m/>
    <n v="0"/>
    <n v="279496.2"/>
    <s v="NO_CONCILIADO"/>
  </r>
  <r>
    <x v="19"/>
    <m/>
    <x v="19"/>
    <x v="12"/>
    <s v="G21447920002"/>
    <s v="CRV"/>
    <n v="2144792"/>
    <m/>
    <s v="REGULARIZACION DE TRANSFERENCIA DEL EXTERIOR SEGUN SWIFT NO.622 Y NO,621 DE FECHA 19/01/2023 ORDENANTE: TROMBINI EMBALAGENS SA (BR/CURITIBA) REF.: CRED CDE2021-001 Y NOTA SEDEM/GG/EB/ORU NO.0011/2023 DEL 12/01/2023 LIB. 00132032001 ECEBOL - GESTION OPERATIVA"/>
    <m/>
    <m/>
    <m/>
    <m/>
    <m/>
    <m/>
    <n v="0"/>
    <n v="52163.44"/>
    <s v="NO_CONCILIADO"/>
  </r>
  <r>
    <x v="19"/>
    <m/>
    <x v="19"/>
    <x v="12"/>
    <s v="G21447930001"/>
    <s v="CVD"/>
    <n v="2144793"/>
    <m/>
    <s v="COBRO COSTOS DE PAPELERIA POR REGULARIZACION DE TRANSFERENCIA DEL EXTERIOR POR ORDEN DE TROMBINI EMBALAGENS SA (BR/CURITIBA) REF.: CRED CDE2021-001 Y NOTA SEDEM/GG/EB/ORU NO.0011/2023 DEL 12/01/2023 LIB. 00132032001 ECEBOL - GESTION OPERATIVA"/>
    <m/>
    <m/>
    <m/>
    <m/>
    <m/>
    <m/>
    <n v="50"/>
    <n v="0"/>
    <s v="NO_CONCILIADO"/>
  </r>
  <r>
    <x v="17"/>
    <m/>
    <x v="17"/>
    <x v="13"/>
    <s v="G21461360003"/>
    <s v="COB"/>
    <n v="16976"/>
    <m/>
    <s v="PAGO A EXIMBANK CHINA POPUL PRÉSTAMO PBC 2016 (38) 426 VCTO. 21-01-2023 POR CUENTA DE TGN , NTI. 016976 VALOR 20-01-2023 INTERESES USD 5.128.030,21 COMISIONES USD 70.974,44 CTA. 3987 CUENTA UNICA DEL TESORO LIB. 00099021001 REF.: COMISIONES BANCARIAS"/>
    <m/>
    <m/>
    <m/>
    <m/>
    <m/>
    <m/>
    <n v="25235.599999999999"/>
    <n v="0"/>
    <s v="NO_CONCILIADO"/>
  </r>
  <r>
    <x v="18"/>
    <m/>
    <x v="18"/>
    <x v="13"/>
    <s v="S10526660001"/>
    <s v="COB"/>
    <n v="1052666"/>
    <m/>
    <s v="||COMISION TRANSFERENCIA FONDOS AL EXTERIOR 0,10% S/USD 374.520,67 REEM. GASTOS COMUNICACION BS220.- Y EMISION COMPROBANTE CONTABLE BS50.- REF: PAGO 2 C.C. I-2022-29 EMP. PUB. QUIPUS A/F GREAT CHIN LIMITED EN COMPLEMENTO A COMPROBANTE S-1052654 DE LA FECHA. LIB:00590019201 EPNE - QUIPUS REF: COMISIONES PAGO N°2 CC I-2022-29"/>
    <m/>
    <m/>
    <m/>
    <m/>
    <m/>
    <m/>
    <n v="2839.21"/>
    <n v="0"/>
    <s v="NO_CONCILIADO"/>
  </r>
  <r>
    <x v="9"/>
    <m/>
    <x v="9"/>
    <x v="14"/>
    <s v="Q17514420002"/>
    <s v="CRV"/>
    <n v="1751442"/>
    <m/>
    <s v="NUMERO DE LIBRETA CUT: 00099021001 OPERACIÓN E75 TRANSFERENCIA DE LA CUENTA FISCAL BUN A LA CUT EN MN TRANSFERENCIA DE FONDOS A SOLICITUD DE: GOBIERNO AUTONOMO MUNICIPAL DE PADILLA, CITE:OF. G.A.M.P. 37/2023 CUENTA CUT 3987 LIBRETA NÂ° 00099021001 TGN-RECURSOS ORDINARIOS"/>
    <m/>
    <m/>
    <m/>
    <m/>
    <m/>
    <m/>
    <n v="0"/>
    <n v="1500"/>
    <s v="NO_CONCILIADO"/>
  </r>
  <r>
    <x v="3"/>
    <m/>
    <x v="3"/>
    <x v="14"/>
    <s v="Q17514900002"/>
    <s v="CRV"/>
    <n v="1751490"/>
    <m/>
    <s v="NUMERO DE LIBRETA CUT: 00099021001 OPERACIÓN E18 TRANSFERENCIA DEL SISTEMA FINANCIERO POR CUENTA DE TERCEROS A LA CUT reversion aporte patronal para la vivienda TGN - ministerio de educacion y autoridad jurisdiccional administrativa mienra"/>
    <m/>
    <m/>
    <m/>
    <m/>
    <m/>
    <m/>
    <n v="0"/>
    <n v="4022.28"/>
    <s v="NO_CONCILIADO"/>
  </r>
  <r>
    <x v="9"/>
    <m/>
    <x v="9"/>
    <x v="15"/>
    <s v="Q17521590002"/>
    <s v="CRV"/>
    <n v="1752159"/>
    <m/>
    <s v="NUMERO DE LIBRETA CUT: 00099021001 OPERACIÓN E75 TRANSFERENCIA DE LA CUENTA FISCAL BUN A LA CUT EN MN TRANSFERENCIA DE FONDOS A SOLICITUD DE: GOB.AUTONOMO MCPAL. PUNA CITE: OF.DESP MAE NÂ°046/2023 CTA. 3987 LIBRETA NÂ°00099021001 TGN RECURSOS ORDINARIOS"/>
    <m/>
    <m/>
    <m/>
    <m/>
    <m/>
    <m/>
    <n v="0"/>
    <n v="816338.91"/>
    <s v="NO_CONCILIADO"/>
  </r>
  <r>
    <x v="3"/>
    <m/>
    <x v="3"/>
    <x v="16"/>
    <s v="G21505160003"/>
    <s v="CVD"/>
    <n v="2150516"/>
    <m/>
    <s v="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
    <m/>
    <m/>
    <m/>
    <m/>
    <m/>
    <m/>
    <n v="50"/>
    <n v="0"/>
    <s v="NO_CONCILIADO"/>
  </r>
  <r>
    <x v="9"/>
    <m/>
    <x v="9"/>
    <x v="16"/>
    <s v="Q17530060002"/>
    <s v="CRV"/>
    <n v="1753006"/>
    <m/>
    <s v="NUMERO DE LIBRETA CUT: 00099021001 OPERACIÓN E75 TRANSFERENCIA DE LA CUENTA FISCAL BUN A LA CUT EN MN TRANSFERENCIA DE FONDOS A SOLICITUD DE: GOBIERNO AUTONOMO MUNICIPAL DE YACUIBA, CITE: STRIA./DESP NÂ° 45/2023 CUENTA CUT 3987 LIBRETA NÂ° 00099021001 TGN - RECURSOS ORDINARIOS."/>
    <m/>
    <m/>
    <m/>
    <m/>
    <m/>
    <m/>
    <n v="0"/>
    <n v="483804.72"/>
    <s v="NO_CONCILIADO"/>
  </r>
  <r>
    <x v="19"/>
    <m/>
    <x v="19"/>
    <x v="16"/>
    <s v="S10529210001"/>
    <s v="COB"/>
    <n v="1052921"/>
    <m/>
    <s v="||COMISION TRANSFERENCIA FDOS.AL EXTERIOR 0,10% S/USD160.500.-,REEMB.GSTS.COMUNICACION BS220.-Y EMISION COMP.CONTABLE BS50.-REF.:PAGO 1 LC I-2022-11 P/C ECEBOL A/F URANEL S.A.,EN COMPL.A COMP.1052920,26/01/23. LIB.00132039201 SEDEM-ECEBOL-FINPRO REF.:COMISIONES PAGO 1 LC I-2022-11"/>
    <m/>
    <m/>
    <m/>
    <m/>
    <m/>
    <m/>
    <n v="1371.03"/>
    <n v="0"/>
    <s v="NO_CONCILIADO"/>
  </r>
  <r>
    <x v="5"/>
    <m/>
    <x v="5"/>
    <x v="17"/>
    <s v="G21521560004"/>
    <s v="DVD"/>
    <n v="17605"/>
    <m/>
    <s v="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
    <m/>
    <m/>
    <m/>
    <m/>
    <m/>
    <m/>
    <n v="645.96"/>
    <n v="0"/>
    <s v="NO_CONCILIADO"/>
  </r>
  <r>
    <x v="20"/>
    <m/>
    <x v="20"/>
    <x v="17"/>
    <s v="T04412450001"/>
    <s v="DEV"/>
    <n v="441245"/>
    <m/>
    <s v="CONTABILIZACION ORDENES DE TRANSFERENCIA GRACOS"/>
    <m/>
    <m/>
    <m/>
    <m/>
    <m/>
    <m/>
    <n v="4877371.2300000004"/>
    <n v="0"/>
    <s v="NO_CONCILIADO"/>
  </r>
  <r>
    <x v="20"/>
    <m/>
    <x v="20"/>
    <x v="17"/>
    <s v="T04412470001"/>
    <s v="DEV"/>
    <n v="441247"/>
    <m/>
    <s v="CONTABILIZACION ORDENES DE TRANSFERENCIA GRACOS"/>
    <m/>
    <m/>
    <m/>
    <m/>
    <m/>
    <m/>
    <n v="5289959.6900000004"/>
    <n v="0"/>
    <s v="NO_CONCILIADO"/>
  </r>
  <r>
    <x v="20"/>
    <m/>
    <x v="20"/>
    <x v="17"/>
    <s v="T04412490001"/>
    <s v="DEV"/>
    <n v="441249"/>
    <m/>
    <s v="CONTABILIZACION ORDENES DE TRANSFERENCIA GRACOS"/>
    <m/>
    <m/>
    <m/>
    <m/>
    <m/>
    <m/>
    <n v="239381.35"/>
    <n v="0"/>
    <s v="NO_CONCILIADO"/>
  </r>
  <r>
    <x v="20"/>
    <m/>
    <x v="20"/>
    <x v="17"/>
    <s v="T04412510001"/>
    <s v="DEV"/>
    <n v="441251"/>
    <m/>
    <s v="CONTABILIZACION ORDENES DE TRANSFERENCIA GRACOS"/>
    <m/>
    <m/>
    <m/>
    <m/>
    <m/>
    <m/>
    <n v="1859806.3"/>
    <n v="0"/>
    <s v="NO_CONCILIADO"/>
  </r>
  <r>
    <x v="20"/>
    <m/>
    <x v="20"/>
    <x v="17"/>
    <s v="T04412530001"/>
    <s v="DEV"/>
    <n v="441253"/>
    <m/>
    <s v="CONTABILIZACION ORDENES DE TRANSFERENCIA GRACOS"/>
    <m/>
    <m/>
    <m/>
    <m/>
    <m/>
    <m/>
    <n v="4481138.3899999997"/>
    <n v="0"/>
    <s v="NO_CONCILIADO"/>
  </r>
  <r>
    <x v="20"/>
    <m/>
    <x v="20"/>
    <x v="17"/>
    <s v="T04412550001"/>
    <s v="DEV"/>
    <n v="441255"/>
    <m/>
    <s v="CONTABILIZACION ORDENES DE TRANSFERENCIA GRACOS"/>
    <m/>
    <m/>
    <m/>
    <m/>
    <m/>
    <m/>
    <n v="202780.5"/>
    <n v="0"/>
    <s v="NO_CONCILIADO"/>
  </r>
  <r>
    <x v="20"/>
    <m/>
    <x v="20"/>
    <x v="17"/>
    <s v="T04412570001"/>
    <s v="DEV"/>
    <n v="441257"/>
    <m/>
    <s v="CONTABILIZACION ORDENES DE TRANSFERENCIA GRACOS"/>
    <m/>
    <m/>
    <m/>
    <m/>
    <m/>
    <m/>
    <n v="556960.52"/>
    <n v="0"/>
    <s v="NO_CONCILIADO"/>
  </r>
  <r>
    <x v="20"/>
    <m/>
    <x v="20"/>
    <x v="17"/>
    <s v="T04412590001"/>
    <s v="DEV"/>
    <n v="441259"/>
    <m/>
    <s v="CONTABILIZACION ORDENES DE TRANSFERENCIA GRACOS"/>
    <m/>
    <m/>
    <m/>
    <m/>
    <m/>
    <m/>
    <n v="12307972.93"/>
    <n v="0"/>
    <s v="NO_CONCILIADO"/>
  </r>
  <r>
    <x v="20"/>
    <m/>
    <x v="20"/>
    <x v="17"/>
    <s v="T04412610001"/>
    <s v="DEV"/>
    <n v="441261"/>
    <m/>
    <s v="CONTABILIZACION ORDENES DE TRANSFERENCIA GRACOS"/>
    <m/>
    <m/>
    <m/>
    <m/>
    <m/>
    <m/>
    <n v="11348017.050000001"/>
    <n v="0"/>
    <s v="NO_CONCILIADO"/>
  </r>
  <r>
    <x v="20"/>
    <m/>
    <x v="20"/>
    <x v="17"/>
    <s v="T04412630001"/>
    <s v="DEV"/>
    <n v="441263"/>
    <m/>
    <s v="CONTABILIZACION ORDENES DE TRANSFERENCIA GRACOS"/>
    <m/>
    <m/>
    <m/>
    <m/>
    <m/>
    <m/>
    <n v="2264430.23"/>
    <n v="0"/>
    <s v="NO_CONCILIADO"/>
  </r>
  <r>
    <x v="20"/>
    <m/>
    <x v="20"/>
    <x v="17"/>
    <s v="T04412650001"/>
    <s v="DEV"/>
    <n v="441265"/>
    <m/>
    <s v="CONTABILIZACION ORDENES DE TRANSFERENCIA GRACOS"/>
    <m/>
    <m/>
    <m/>
    <m/>
    <m/>
    <m/>
    <n v="939806.21"/>
    <n v="0"/>
    <s v="NO_CONCILIADO"/>
  </r>
  <r>
    <x v="20"/>
    <m/>
    <x v="20"/>
    <x v="17"/>
    <s v="T04412670001"/>
    <s v="DEV"/>
    <n v="441267"/>
    <m/>
    <s v="CONTABILIZACION ORDENES DE TRANSFERENCIA GRACOS"/>
    <m/>
    <m/>
    <m/>
    <m/>
    <m/>
    <m/>
    <n v="2087816.78"/>
    <n v="0"/>
    <s v="NO_CONCILIADO"/>
  </r>
  <r>
    <x v="20"/>
    <m/>
    <x v="20"/>
    <x v="17"/>
    <s v="T04412690001"/>
    <s v="DEV"/>
    <n v="441269"/>
    <m/>
    <s v="CONTABILIZACION ORDENES DE TRANSFERENCIA GRACOS"/>
    <m/>
    <m/>
    <m/>
    <m/>
    <m/>
    <m/>
    <n v="2206976.63"/>
    <n v="0"/>
    <s v="NO_CONCILIADO"/>
  </r>
  <r>
    <x v="20"/>
    <m/>
    <x v="20"/>
    <x v="17"/>
    <s v="T04412710001"/>
    <s v="DEV"/>
    <n v="441271"/>
    <m/>
    <s v="CONTABILIZACION ORDENES DE TRANSFERENCIA GRACOS"/>
    <m/>
    <m/>
    <m/>
    <m/>
    <m/>
    <m/>
    <n v="518357.79"/>
    <n v="0"/>
    <s v="NO_CONCILIADO"/>
  </r>
  <r>
    <x v="20"/>
    <m/>
    <x v="20"/>
    <x v="17"/>
    <s v="T04412730001"/>
    <s v="DEV"/>
    <n v="441273"/>
    <m/>
    <s v="CONTABILIZACION ORDENES DE TRANSFERENCIA GRACOS"/>
    <m/>
    <m/>
    <m/>
    <m/>
    <m/>
    <m/>
    <n v="1494787.89"/>
    <n v="0"/>
    <s v="NO_CONCILIADO"/>
  </r>
  <r>
    <x v="20"/>
    <m/>
    <x v="20"/>
    <x v="17"/>
    <s v="T04412750001"/>
    <s v="DEV"/>
    <n v="441275"/>
    <m/>
    <s v="CONTABILIZACION ORDENES DE TRANSFERENCIA GRACOS"/>
    <m/>
    <m/>
    <m/>
    <m/>
    <m/>
    <m/>
    <n v="4105610.46"/>
    <n v="0"/>
    <s v="NO_CONCILIADO"/>
  </r>
  <r>
    <x v="20"/>
    <m/>
    <x v="20"/>
    <x v="17"/>
    <s v="T04412770001"/>
    <s v="DEV"/>
    <n v="441277"/>
    <m/>
    <s v="CONTABILIZACION ORDENES DE TRANSFERENCIA GRACOS"/>
    <m/>
    <m/>
    <m/>
    <m/>
    <m/>
    <m/>
    <n v="1423730.57"/>
    <n v="0"/>
    <s v="NO_CONCILIADO"/>
  </r>
  <r>
    <x v="20"/>
    <m/>
    <x v="20"/>
    <x v="17"/>
    <s v="T04412790001"/>
    <s v="DEV"/>
    <n v="441279"/>
    <m/>
    <s v="CONTABILIZACION ORDENES DE TRANSFERENCIA GRACOS"/>
    <m/>
    <m/>
    <m/>
    <m/>
    <m/>
    <m/>
    <n v="6061720.46"/>
    <n v="0"/>
    <s v="NO_CONCILIADO"/>
  </r>
  <r>
    <x v="20"/>
    <m/>
    <x v="20"/>
    <x v="17"/>
    <s v="T04412810001"/>
    <s v="DEV"/>
    <n v="441281"/>
    <m/>
    <s v="CONTABILIZACION ORDENES DE TRANSFERENCIA GRACOS"/>
    <m/>
    <m/>
    <m/>
    <m/>
    <m/>
    <m/>
    <n v="3477873.13"/>
    <n v="0"/>
    <s v="NO_CONCILIADO"/>
  </r>
  <r>
    <x v="20"/>
    <m/>
    <x v="20"/>
    <x v="17"/>
    <s v="T04412830001"/>
    <s v="DEV"/>
    <n v="441283"/>
    <m/>
    <s v="CONTABILIZACION ORDENES DE TRANSFERENCIA GRACOS"/>
    <m/>
    <m/>
    <m/>
    <m/>
    <m/>
    <m/>
    <n v="856541.04"/>
    <n v="0"/>
    <s v="NO_CONCILIADO"/>
  </r>
  <r>
    <x v="20"/>
    <m/>
    <x v="20"/>
    <x v="17"/>
    <s v="T04412850001"/>
    <s v="DEV"/>
    <n v="441285"/>
    <m/>
    <s v="CONTABILIZACION ORDENES DE TRANSFERENCIA GRACOS"/>
    <m/>
    <m/>
    <m/>
    <m/>
    <m/>
    <m/>
    <n v="1206045.83"/>
    <n v="0"/>
    <s v="NO_CONCILIADO"/>
  </r>
  <r>
    <x v="20"/>
    <m/>
    <x v="20"/>
    <x v="17"/>
    <s v="T04412870001"/>
    <s v="DEV"/>
    <n v="441287"/>
    <m/>
    <s v="CONTABILIZACION ORDENES DE TRANSFERENCIA GRACOS"/>
    <m/>
    <m/>
    <m/>
    <m/>
    <m/>
    <m/>
    <n v="14103602.970000001"/>
    <n v="0"/>
    <s v="NO_CONCILIADO"/>
  </r>
  <r>
    <x v="20"/>
    <m/>
    <x v="20"/>
    <x v="17"/>
    <s v="T04412890001"/>
    <s v="DEV"/>
    <n v="441289"/>
    <m/>
    <s v="CONTABILIZACION ORDENES DE TRANSFERENCIA GRACOS"/>
    <m/>
    <m/>
    <m/>
    <m/>
    <m/>
    <m/>
    <n v="3312546.44"/>
    <n v="0"/>
    <s v="NO_CONCILIADO"/>
  </r>
  <r>
    <x v="20"/>
    <m/>
    <x v="20"/>
    <x v="17"/>
    <s v="T04412910001"/>
    <s v="DEV"/>
    <n v="441291"/>
    <m/>
    <s v="CONTABILIZACION ORDENES DE TRANSFERENCIA GRACOS"/>
    <m/>
    <m/>
    <m/>
    <m/>
    <m/>
    <m/>
    <n v="9552387.0099999998"/>
    <n v="0"/>
    <s v="NO_CONCILIADO"/>
  </r>
  <r>
    <x v="20"/>
    <m/>
    <x v="20"/>
    <x v="17"/>
    <s v="T04412930001"/>
    <s v="DEV"/>
    <n v="441293"/>
    <m/>
    <s v="CONTABILIZACION ORDENES DE TRANSFERENCIA GRACOS"/>
    <m/>
    <m/>
    <m/>
    <m/>
    <m/>
    <m/>
    <n v="1757455.44"/>
    <n v="0"/>
    <s v="NO_CONCILIADO"/>
  </r>
  <r>
    <x v="20"/>
    <m/>
    <x v="20"/>
    <x v="17"/>
    <s v="T04412950001"/>
    <s v="DEV"/>
    <n v="441295"/>
    <m/>
    <s v="CONTABILIZACION ORDENES DE TRANSFERENCIA GRACOS"/>
    <m/>
    <m/>
    <m/>
    <m/>
    <m/>
    <m/>
    <n v="609444.80000000005"/>
    <n v="0"/>
    <s v="NO_CONCILIADO"/>
  </r>
  <r>
    <x v="20"/>
    <m/>
    <x v="20"/>
    <x v="17"/>
    <s v="T04412970001"/>
    <s v="DEV"/>
    <n v="441297"/>
    <m/>
    <s v="CONTABILIZACION ORDENES DE TRANSFERENCIA GRACOS"/>
    <m/>
    <m/>
    <m/>
    <m/>
    <m/>
    <m/>
    <n v="432831.43"/>
    <n v="0"/>
    <s v="NO_CONCILIADO"/>
  </r>
  <r>
    <x v="20"/>
    <m/>
    <x v="20"/>
    <x v="17"/>
    <s v="T04413050001"/>
    <s v="DEV"/>
    <n v="441305"/>
    <m/>
    <s v="CONTABILIZACION ORDENES DE TRANSFERENCIA GRACOS"/>
    <m/>
    <m/>
    <m/>
    <m/>
    <m/>
    <m/>
    <n v="102420416.51000001"/>
    <n v="0"/>
    <s v="NO_CONCILIADO"/>
  </r>
  <r>
    <x v="20"/>
    <m/>
    <x v="20"/>
    <x v="17"/>
    <s v="T04412990001"/>
    <s v="DEV"/>
    <n v="441299"/>
    <m/>
    <s v="CONTABILIZACION ORDENES DE TRANSFERENCIA GRACOS"/>
    <m/>
    <m/>
    <m/>
    <m/>
    <m/>
    <m/>
    <n v="17507763.539999999"/>
    <n v="0"/>
    <s v="NO_CONCILIADO"/>
  </r>
  <r>
    <x v="20"/>
    <m/>
    <x v="20"/>
    <x v="17"/>
    <s v="T04413010001"/>
    <s v="DEV"/>
    <n v="441301"/>
    <m/>
    <s v="CONTABILIZACION ORDENES DE TRANSFERENCIA GRACOS"/>
    <m/>
    <m/>
    <m/>
    <m/>
    <m/>
    <m/>
    <n v="22012877.289999999"/>
    <n v="0"/>
    <s v="NO_CONCILIADO"/>
  </r>
  <r>
    <x v="20"/>
    <m/>
    <x v="20"/>
    <x v="17"/>
    <s v="T04413030001"/>
    <s v="DEV"/>
    <n v="441303"/>
    <m/>
    <s v="CONTABILIZACION ORDENES DE TRANSFERENCIA GRACOS"/>
    <m/>
    <m/>
    <m/>
    <m/>
    <m/>
    <m/>
    <n v="8478222.2799999993"/>
    <n v="0"/>
    <s v="NO_CONCILIADO"/>
  </r>
  <r>
    <x v="20"/>
    <m/>
    <x v="20"/>
    <x v="17"/>
    <s v="T04413070001"/>
    <s v="DEV"/>
    <n v="441307"/>
    <m/>
    <s v="CONTABILIZACION ORDENES DE TRANSFERENCIA GRACOS"/>
    <m/>
    <m/>
    <m/>
    <m/>
    <m/>
    <m/>
    <n v="7524826.75"/>
    <n v="0"/>
    <s v="NO_CONCILIADO"/>
  </r>
  <r>
    <x v="20"/>
    <m/>
    <x v="20"/>
    <x v="17"/>
    <s v="T04413090001"/>
    <s v="DEV"/>
    <n v="441309"/>
    <m/>
    <s v="CONTABILIZACION ORDENES DE TRANSFERENCIA GRACOS"/>
    <m/>
    <m/>
    <m/>
    <m/>
    <m/>
    <m/>
    <n v="11838.51"/>
    <n v="0"/>
    <s v="NO_CONCILIADO"/>
  </r>
  <r>
    <x v="20"/>
    <m/>
    <x v="20"/>
    <x v="17"/>
    <s v="T04413110001"/>
    <s v="DEV"/>
    <n v="441311"/>
    <m/>
    <s v="CONTABILIZACION ORDENES DE TRANSFERENCIA GRACOS"/>
    <m/>
    <m/>
    <m/>
    <m/>
    <m/>
    <m/>
    <n v="12839.93"/>
    <n v="0"/>
    <s v="NO_CONCILIADO"/>
  </r>
  <r>
    <x v="20"/>
    <m/>
    <x v="20"/>
    <x v="17"/>
    <s v="T04413130001"/>
    <s v="DEV"/>
    <n v="441313"/>
    <m/>
    <s v="CONTABILIZACION ORDENES DE TRANSFERENCIA GRACOS"/>
    <m/>
    <m/>
    <m/>
    <m/>
    <m/>
    <m/>
    <n v="5328.99"/>
    <n v="0"/>
    <s v="NO_CONCILIADO"/>
  </r>
  <r>
    <x v="20"/>
    <m/>
    <x v="20"/>
    <x v="17"/>
    <s v="T04413150001"/>
    <s v="DEV"/>
    <n v="441315"/>
    <m/>
    <s v="CONTABILIZACION ORDENES DE TRANSFERENCIA GRACOS"/>
    <m/>
    <m/>
    <m/>
    <m/>
    <m/>
    <m/>
    <n v="15294.23"/>
    <n v="0"/>
    <s v="NO_CONCILIADO"/>
  </r>
  <r>
    <x v="20"/>
    <m/>
    <x v="20"/>
    <x v="17"/>
    <s v="T04413170001"/>
    <s v="DEV"/>
    <n v="441317"/>
    <m/>
    <s v="CONTABILIZACION ORDENES DE TRANSFERENCIA GRACOS"/>
    <m/>
    <m/>
    <m/>
    <m/>
    <m/>
    <m/>
    <n v="15294.23"/>
    <n v="0"/>
    <s v="NO_CONCILIADO"/>
  </r>
  <r>
    <x v="20"/>
    <m/>
    <x v="20"/>
    <x v="17"/>
    <s v="T04413190001"/>
    <s v="DEV"/>
    <n v="441319"/>
    <m/>
    <s v="CONTABILIZACION ORDENES DE TRANSFERENCIA GRACOS"/>
    <m/>
    <m/>
    <m/>
    <m/>
    <m/>
    <m/>
    <n v="15294.23"/>
    <n v="0"/>
    <s v="NO_CONCILIADO"/>
  </r>
  <r>
    <x v="20"/>
    <m/>
    <x v="20"/>
    <x v="17"/>
    <s v="T04413210001"/>
    <s v="DEV"/>
    <n v="441321"/>
    <m/>
    <s v="CONTABILIZACION ORDENES DE TRANSFERENCIA GRACOS"/>
    <m/>
    <m/>
    <m/>
    <m/>
    <m/>
    <m/>
    <n v="15294.23"/>
    <n v="0"/>
    <s v="NO_CONCILIADO"/>
  </r>
  <r>
    <x v="20"/>
    <m/>
    <x v="20"/>
    <x v="17"/>
    <s v="T04413230001"/>
    <s v="DEV"/>
    <n v="441323"/>
    <m/>
    <s v="CONTABILIZACION ORDENES DE TRANSFERENCIA GRACOS"/>
    <m/>
    <m/>
    <m/>
    <m/>
    <m/>
    <m/>
    <n v="293468.26"/>
    <n v="0"/>
    <s v="NO_CONCILIADO"/>
  </r>
  <r>
    <x v="20"/>
    <m/>
    <x v="20"/>
    <x v="17"/>
    <s v="T04413250001"/>
    <s v="DEV"/>
    <n v="441325"/>
    <m/>
    <s v="CONTABILIZACION ORDENES DE TRANSFERENCIA GRACOS"/>
    <m/>
    <m/>
    <m/>
    <m/>
    <m/>
    <m/>
    <n v="4537.96"/>
    <n v="0"/>
    <s v="NO_CONCILIADO"/>
  </r>
  <r>
    <x v="20"/>
    <m/>
    <x v="20"/>
    <x v="17"/>
    <s v="T04413270001"/>
    <s v="DEV"/>
    <n v="441327"/>
    <m/>
    <s v="CONTABILIZACION ORDENES DE TRANSFERENCIA GRACOS"/>
    <m/>
    <m/>
    <m/>
    <m/>
    <m/>
    <m/>
    <n v="205.32"/>
    <n v="0"/>
    <s v="NO_CONCILIADO"/>
  </r>
  <r>
    <x v="20"/>
    <m/>
    <x v="20"/>
    <x v="17"/>
    <s v="T04413290001"/>
    <s v="DEV"/>
    <n v="441329"/>
    <m/>
    <s v="CONTABILIZACION ORDENES DE TRANSFERENCIA GRACOS"/>
    <m/>
    <m/>
    <m/>
    <m/>
    <m/>
    <m/>
    <n v="1883.41"/>
    <n v="0"/>
    <s v="NO_CONCILIADO"/>
  </r>
  <r>
    <x v="20"/>
    <m/>
    <x v="20"/>
    <x v="17"/>
    <s v="T04413310001"/>
    <s v="DEV"/>
    <n v="441331"/>
    <m/>
    <s v="CONTABILIZACION ORDENES DE TRANSFERENCIA GRACOS"/>
    <m/>
    <m/>
    <m/>
    <m/>
    <m/>
    <m/>
    <n v="5405.34"/>
    <n v="0"/>
    <s v="NO_CONCILIADO"/>
  </r>
  <r>
    <x v="20"/>
    <m/>
    <x v="20"/>
    <x v="17"/>
    <s v="T04413330001"/>
    <s v="DEV"/>
    <n v="441333"/>
    <m/>
    <s v="CONTABILIZACION ORDENES DE TRANSFERENCIA GRACOS"/>
    <m/>
    <m/>
    <m/>
    <m/>
    <m/>
    <m/>
    <n v="5405.34"/>
    <n v="0"/>
    <s v="NO_CONCILIADO"/>
  </r>
  <r>
    <x v="20"/>
    <m/>
    <x v="20"/>
    <x v="17"/>
    <s v="T04413350001"/>
    <s v="DEV"/>
    <n v="441335"/>
    <m/>
    <s v="CONTABILIZACION ORDENES DE TRANSFERENCIA GRACOS"/>
    <m/>
    <m/>
    <m/>
    <m/>
    <m/>
    <m/>
    <n v="5405.34"/>
    <n v="0"/>
    <s v="NO_CONCILIADO"/>
  </r>
  <r>
    <x v="20"/>
    <m/>
    <x v="20"/>
    <x v="17"/>
    <s v="T04413370001"/>
    <s v="DEV"/>
    <n v="441337"/>
    <m/>
    <s v="CONTABILIZACION ORDENES DE TRANSFERENCIA GRACOS"/>
    <m/>
    <m/>
    <m/>
    <m/>
    <m/>
    <m/>
    <n v="5405.34"/>
    <n v="0"/>
    <s v="NO_CONCILIADO"/>
  </r>
  <r>
    <x v="20"/>
    <m/>
    <x v="20"/>
    <x v="17"/>
    <s v="T04413390001"/>
    <s v="DEV"/>
    <n v="441339"/>
    <m/>
    <s v="CONTABILIZACION ORDENES DE TRANSFERENCIA GRACOS"/>
    <m/>
    <m/>
    <m/>
    <m/>
    <m/>
    <m/>
    <n v="32515.78"/>
    <n v="0"/>
    <s v="NO_CONCILIADO"/>
  </r>
  <r>
    <x v="20"/>
    <m/>
    <x v="20"/>
    <x v="17"/>
    <s v="T04413410001"/>
    <s v="DEV"/>
    <n v="441341"/>
    <m/>
    <s v="CONTABILIZACION ORDENES DE TRANSFERENCIA GRACOS"/>
    <m/>
    <m/>
    <m/>
    <m/>
    <m/>
    <m/>
    <n v="1595.84"/>
    <n v="0"/>
    <s v="NO_CONCILIADO"/>
  </r>
  <r>
    <x v="20"/>
    <m/>
    <x v="20"/>
    <x v="17"/>
    <s v="T04413430001"/>
    <s v="DEV"/>
    <n v="441343"/>
    <m/>
    <s v="CONTABILIZACION ORDENES DE TRANSFERENCIA GRACOS"/>
    <m/>
    <m/>
    <m/>
    <m/>
    <m/>
    <m/>
    <n v="14636.63"/>
    <n v="0"/>
    <s v="NO_CONCILIADO"/>
  </r>
  <r>
    <x v="20"/>
    <m/>
    <x v="20"/>
    <x v="17"/>
    <s v="T04413450001"/>
    <s v="DEV"/>
    <n v="441345"/>
    <m/>
    <s v="CONTABILIZACION ORDENES DE TRANSFERENCIA GRACOS"/>
    <m/>
    <m/>
    <m/>
    <m/>
    <m/>
    <m/>
    <n v="42007.35"/>
    <n v="0"/>
    <s v="NO_CONCILIADO"/>
  </r>
  <r>
    <x v="20"/>
    <m/>
    <x v="20"/>
    <x v="17"/>
    <s v="T04413470001"/>
    <s v="DEV"/>
    <n v="441347"/>
    <m/>
    <s v="CONTABILIZACION ORDENES DE TRANSFERENCIA GRACOS"/>
    <m/>
    <m/>
    <m/>
    <m/>
    <m/>
    <m/>
    <n v="42007.35"/>
    <n v="0"/>
    <s v="NO_CONCILIADO"/>
  </r>
  <r>
    <x v="20"/>
    <m/>
    <x v="20"/>
    <x v="17"/>
    <s v="T04413490001"/>
    <s v="DEV"/>
    <n v="441349"/>
    <m/>
    <s v="CONTABILIZACION ORDENES DE TRANSFERENCIA GRACOS"/>
    <m/>
    <m/>
    <m/>
    <m/>
    <m/>
    <m/>
    <n v="42007.35"/>
    <n v="0"/>
    <s v="NO_CONCILIADO"/>
  </r>
  <r>
    <x v="20"/>
    <m/>
    <x v="20"/>
    <x v="17"/>
    <s v="T04413510001"/>
    <s v="DEV"/>
    <n v="441351"/>
    <m/>
    <s v="CONTABILIZACION ORDENES DE TRANSFERENCIA GRACOS"/>
    <m/>
    <m/>
    <m/>
    <m/>
    <m/>
    <m/>
    <n v="42007.35"/>
    <n v="0"/>
    <s v="NO_CONCILIADO"/>
  </r>
  <r>
    <x v="20"/>
    <m/>
    <x v="20"/>
    <x v="17"/>
    <s v="T04413530001"/>
    <s v="DEV"/>
    <n v="441353"/>
    <m/>
    <s v="CONTABILIZACION ORDENES DE TRANSFERENCIA GRACOS"/>
    <m/>
    <m/>
    <m/>
    <m/>
    <m/>
    <m/>
    <n v="3521.92"/>
    <n v="0"/>
    <s v="NO_CONCILIADO"/>
  </r>
  <r>
    <x v="20"/>
    <m/>
    <x v="20"/>
    <x v="17"/>
    <s v="T04413550001"/>
    <s v="DEV"/>
    <n v="441355"/>
    <m/>
    <s v="CONTABILIZACION ORDENES DE TRANSFERENCIA GRACOS"/>
    <m/>
    <m/>
    <m/>
    <m/>
    <m/>
    <m/>
    <n v="5200.0200000000004"/>
    <n v="0"/>
    <s v="NO_CONCILIADO"/>
  </r>
  <r>
    <x v="20"/>
    <m/>
    <x v="20"/>
    <x v="17"/>
    <s v="T04413570001"/>
    <s v="DEV"/>
    <n v="441357"/>
    <m/>
    <s v="CONTABILIZACION ORDENES DE TRANSFERENCIA GRACOS"/>
    <m/>
    <m/>
    <m/>
    <m/>
    <m/>
    <m/>
    <n v="867.38"/>
    <n v="0"/>
    <s v="NO_CONCILIADO"/>
  </r>
  <r>
    <x v="20"/>
    <m/>
    <x v="20"/>
    <x v="17"/>
    <s v="T04413590001"/>
    <s v="DEV"/>
    <n v="441359"/>
    <m/>
    <s v="CONTABILIZACION ORDENES DE TRANSFERENCIA GRACOS"/>
    <m/>
    <m/>
    <m/>
    <m/>
    <m/>
    <m/>
    <n v="2454.3000000000002"/>
    <n v="0"/>
    <s v="NO_CONCILIADO"/>
  </r>
  <r>
    <x v="20"/>
    <m/>
    <x v="20"/>
    <x v="17"/>
    <s v="T04413610001"/>
    <s v="DEV"/>
    <n v="441361"/>
    <m/>
    <s v="CONTABILIZACION ORDENES DE TRANSFERENCIA GRACOS"/>
    <m/>
    <m/>
    <m/>
    <m/>
    <m/>
    <m/>
    <n v="14713.19"/>
    <n v="0"/>
    <s v="NO_CONCILIADO"/>
  </r>
  <r>
    <x v="20"/>
    <m/>
    <x v="20"/>
    <x v="17"/>
    <s v="T04413630001"/>
    <s v="DEV"/>
    <n v="441363"/>
    <m/>
    <s v="CONTABILIZACION ORDENES DE TRANSFERENCIA GRACOS"/>
    <m/>
    <m/>
    <m/>
    <m/>
    <m/>
    <m/>
    <n v="3455.73"/>
    <n v="0"/>
    <s v="NO_CONCILIADO"/>
  </r>
  <r>
    <x v="20"/>
    <m/>
    <x v="20"/>
    <x v="17"/>
    <s v="T04413650001"/>
    <s v="DEV"/>
    <n v="441365"/>
    <m/>
    <s v="CONTABILIZACION ORDENES DE TRANSFERENCIA GRACOS"/>
    <m/>
    <m/>
    <m/>
    <m/>
    <m/>
    <m/>
    <n v="6740.98"/>
    <n v="0"/>
    <s v="NO_CONCILIADO"/>
  </r>
  <r>
    <x v="20"/>
    <m/>
    <x v="20"/>
    <x v="17"/>
    <s v="T04413670001"/>
    <s v="DEV"/>
    <n v="441367"/>
    <m/>
    <s v="CONTABILIZACION ORDENES DE TRANSFERENCIA GRACOS"/>
    <m/>
    <m/>
    <m/>
    <m/>
    <m/>
    <m/>
    <n v="9491.56"/>
    <n v="0"/>
    <s v="NO_CONCILIADO"/>
  </r>
  <r>
    <x v="20"/>
    <m/>
    <x v="20"/>
    <x v="17"/>
    <s v="T04413760001"/>
    <s v="DEV"/>
    <n v="441376"/>
    <m/>
    <s v="CONTABILIZACION ORDENES DE TRANSFERENCIA GRACOS"/>
    <m/>
    <m/>
    <m/>
    <m/>
    <m/>
    <m/>
    <n v="2294131.56"/>
    <n v="0"/>
    <s v="NO_CONCILIADO"/>
  </r>
  <r>
    <x v="20"/>
    <m/>
    <x v="20"/>
    <x v="17"/>
    <s v="T04413690001"/>
    <s v="DEV"/>
    <n v="441369"/>
    <m/>
    <s v="CONTABILIZACION ORDENES DE TRANSFERENCIA GRACOS"/>
    <m/>
    <m/>
    <m/>
    <m/>
    <m/>
    <m/>
    <n v="40411.440000000002"/>
    <n v="0"/>
    <s v="NO_CONCILIADO"/>
  </r>
  <r>
    <x v="20"/>
    <m/>
    <x v="20"/>
    <x v="17"/>
    <s v="T04413720001"/>
    <s v="DEV"/>
    <n v="441372"/>
    <m/>
    <s v="CONTABILIZACION ORDENES DE TRANSFERENCIA GRACOS"/>
    <m/>
    <m/>
    <m/>
    <m/>
    <m/>
    <m/>
    <n v="2294131.56"/>
    <n v="0"/>
    <s v="NO_CONCILIADO"/>
  </r>
  <r>
    <x v="20"/>
    <m/>
    <x v="20"/>
    <x v="17"/>
    <s v="T04413740001"/>
    <s v="DEV"/>
    <n v="441374"/>
    <m/>
    <s v="CONTABILIZACION ORDENES DE TRANSFERENCIA GRACOS"/>
    <m/>
    <m/>
    <m/>
    <m/>
    <m/>
    <m/>
    <n v="2294131.56"/>
    <n v="0"/>
    <s v="NO_CONCILIADO"/>
  </r>
  <r>
    <x v="20"/>
    <m/>
    <x v="20"/>
    <x v="17"/>
    <s v="T04413780001"/>
    <s v="DEV"/>
    <n v="441378"/>
    <m/>
    <s v="CONTABILIZACION ORDENES DE TRANSFERENCIA GRACOS"/>
    <m/>
    <m/>
    <m/>
    <m/>
    <m/>
    <m/>
    <n v="2294131.56"/>
    <n v="0"/>
    <s v="NO_CONCILIADO"/>
  </r>
  <r>
    <x v="20"/>
    <m/>
    <x v="20"/>
    <x v="17"/>
    <s v="T04413800001"/>
    <s v="DEV"/>
    <n v="441380"/>
    <m/>
    <s v="CONTABILIZACION ORDENES DE TRANSFERENCIA GRACOS"/>
    <m/>
    <m/>
    <m/>
    <m/>
    <m/>
    <m/>
    <n v="2294131.56"/>
    <n v="0"/>
    <s v="NO_CONCILIADO"/>
  </r>
  <r>
    <x v="20"/>
    <m/>
    <x v="20"/>
    <x v="17"/>
    <s v="T04413820001"/>
    <s v="DEV"/>
    <n v="441382"/>
    <m/>
    <s v="CONTABILIZACION ORDENES DE TRANSFERENCIA GRACOS"/>
    <m/>
    <m/>
    <m/>
    <m/>
    <m/>
    <m/>
    <n v="6301101.8099999996"/>
    <n v="0"/>
    <s v="NO_CONCILIADO"/>
  </r>
  <r>
    <x v="20"/>
    <m/>
    <x v="20"/>
    <x v="17"/>
    <s v="T04413840001"/>
    <s v="DEV"/>
    <n v="441384"/>
    <m/>
    <s v="CONTABILIZACION ORDENES DE TRANSFERENCIA GRACOS"/>
    <m/>
    <m/>
    <m/>
    <m/>
    <m/>
    <m/>
    <n v="6301101.8099999996"/>
    <n v="0"/>
    <s v="NO_CONCILIADO"/>
  </r>
  <r>
    <x v="20"/>
    <m/>
    <x v="20"/>
    <x v="17"/>
    <s v="T04413860001"/>
    <s v="DEV"/>
    <n v="441386"/>
    <m/>
    <s v="CONTABILIZACION ORDENES DE TRANSFERENCIA GRACOS"/>
    <m/>
    <m/>
    <m/>
    <m/>
    <m/>
    <m/>
    <n v="6301101.8099999996"/>
    <n v="0"/>
    <s v="NO_CONCILIADO"/>
  </r>
  <r>
    <x v="20"/>
    <m/>
    <x v="20"/>
    <x v="17"/>
    <s v="T04413880001"/>
    <s v="DEV"/>
    <n v="441388"/>
    <m/>
    <s v="CONTABILIZACION ORDENES DE TRANSFERENCIA GRACOS"/>
    <m/>
    <m/>
    <m/>
    <m/>
    <m/>
    <m/>
    <n v="6301101.8099999996"/>
    <n v="0"/>
    <s v="NO_CONCILIADO"/>
  </r>
  <r>
    <x v="20"/>
    <m/>
    <x v="20"/>
    <x v="17"/>
    <s v="T04413900001"/>
    <s v="DEV"/>
    <n v="441390"/>
    <m/>
    <s v="CONTABILIZACION ORDENES DE TRANSFERENCIA GRACOS"/>
    <m/>
    <m/>
    <m/>
    <m/>
    <m/>
    <m/>
    <n v="6301101.8099999996"/>
    <n v="0"/>
    <s v="NO_CONCILIADO"/>
  </r>
  <r>
    <x v="20"/>
    <m/>
    <x v="20"/>
    <x v="17"/>
    <s v="T04413920001"/>
    <s v="DEV"/>
    <n v="441392"/>
    <m/>
    <s v="CONTABILIZACION ORDENES DE TRANSFERENCIA GRACOS"/>
    <m/>
    <m/>
    <m/>
    <m/>
    <m/>
    <m/>
    <n v="5337679.43"/>
    <n v="0"/>
    <s v="NO_CONCILIADO"/>
  </r>
  <r>
    <x v="20"/>
    <m/>
    <x v="20"/>
    <x v="17"/>
    <s v="T04413940001"/>
    <s v="DEV"/>
    <n v="441394"/>
    <m/>
    <s v="CONTABILIZACION ORDENES DE TRANSFERENCIA GRACOS"/>
    <m/>
    <m/>
    <m/>
    <m/>
    <m/>
    <m/>
    <n v="5337679.43"/>
    <n v="0"/>
    <s v="NO_CONCILIADO"/>
  </r>
  <r>
    <x v="20"/>
    <m/>
    <x v="20"/>
    <x v="17"/>
    <s v="T04413960001"/>
    <s v="DEV"/>
    <n v="441396"/>
    <m/>
    <s v="CONTABILIZACION ORDENES DE TRANSFERENCIA GRACOS"/>
    <m/>
    <m/>
    <m/>
    <m/>
    <m/>
    <m/>
    <n v="5337679.43"/>
    <n v="0"/>
    <s v="NO_CONCILIADO"/>
  </r>
  <r>
    <x v="20"/>
    <m/>
    <x v="20"/>
    <x v="17"/>
    <s v="T04413980001"/>
    <s v="DEV"/>
    <n v="441398"/>
    <m/>
    <s v="CONTABILIZACION ORDENES DE TRANSFERENCIA GRACOS"/>
    <m/>
    <m/>
    <m/>
    <m/>
    <m/>
    <m/>
    <n v="5337679.43"/>
    <n v="0"/>
    <s v="NO_CONCILIADO"/>
  </r>
  <r>
    <x v="20"/>
    <m/>
    <x v="20"/>
    <x v="17"/>
    <s v="T04414000001"/>
    <s v="DEV"/>
    <n v="441400"/>
    <m/>
    <s v="CONTABILIZACION ORDENES DE TRANSFERENCIA GRACOS"/>
    <m/>
    <m/>
    <m/>
    <m/>
    <m/>
    <m/>
    <n v="5337679.43"/>
    <n v="0"/>
    <s v="NO_CONCILIADO"/>
  </r>
  <r>
    <x v="20"/>
    <m/>
    <x v="20"/>
    <x v="17"/>
    <s v="T04414020001"/>
    <s v="DEV"/>
    <n v="441402"/>
    <m/>
    <s v="CONTABILIZACION ORDENES DE TRANSFERENCIA GRACOS"/>
    <m/>
    <m/>
    <m/>
    <m/>
    <m/>
    <m/>
    <n v="14660563.49"/>
    <n v="0"/>
    <s v="NO_CONCILIADO"/>
  </r>
  <r>
    <x v="20"/>
    <m/>
    <x v="20"/>
    <x v="17"/>
    <s v="T04414040001"/>
    <s v="DEV"/>
    <n v="441404"/>
    <m/>
    <s v="CONTABILIZACION ORDENES DE TRANSFERENCIA GRACOS"/>
    <m/>
    <m/>
    <m/>
    <m/>
    <m/>
    <m/>
    <n v="14660563.49"/>
    <n v="0"/>
    <s v="NO_CONCILIADO"/>
  </r>
  <r>
    <x v="20"/>
    <m/>
    <x v="20"/>
    <x v="17"/>
    <s v="T04414060001"/>
    <s v="DEV"/>
    <n v="441406"/>
    <m/>
    <s v="CONTABILIZACION ORDENES DE TRANSFERENCIA GRACOS"/>
    <m/>
    <m/>
    <m/>
    <m/>
    <m/>
    <m/>
    <n v="14660563.49"/>
    <n v="0"/>
    <s v="NO_CONCILIADO"/>
  </r>
  <r>
    <x v="20"/>
    <m/>
    <x v="20"/>
    <x v="17"/>
    <s v="T04414080001"/>
    <s v="DEV"/>
    <n v="441408"/>
    <m/>
    <s v="CONTABILIZACION ORDENES DE TRANSFERENCIA GRACOS"/>
    <m/>
    <m/>
    <m/>
    <m/>
    <m/>
    <m/>
    <n v="14660563.49"/>
    <n v="0"/>
    <s v="NO_CONCILIADO"/>
  </r>
  <r>
    <x v="20"/>
    <m/>
    <x v="20"/>
    <x v="17"/>
    <s v="T04414100001"/>
    <s v="DEV"/>
    <n v="441410"/>
    <m/>
    <s v="CONTABILIZACION ORDENES DE TRANSFERENCIA GRACOS"/>
    <m/>
    <m/>
    <m/>
    <m/>
    <m/>
    <m/>
    <n v="14660563.49"/>
    <n v="0"/>
    <s v="NO_CONCILIADO"/>
  </r>
  <r>
    <x v="20"/>
    <m/>
    <x v="20"/>
    <x v="17"/>
    <s v="T04414120001"/>
    <s v="DEV"/>
    <n v="441412"/>
    <m/>
    <s v="CONTABILIZACION ORDENES DE TRANSFERENCIA GRACOS"/>
    <m/>
    <m/>
    <m/>
    <m/>
    <m/>
    <m/>
    <n v="2697261.59"/>
    <n v="0"/>
    <s v="NO_CONCILIADO"/>
  </r>
  <r>
    <x v="20"/>
    <m/>
    <x v="20"/>
    <x v="17"/>
    <s v="T04414140001"/>
    <s v="DEV"/>
    <n v="441414"/>
    <m/>
    <s v="CONTABILIZACION ORDENES DE TRANSFERENCIA GRACOS"/>
    <m/>
    <m/>
    <m/>
    <m/>
    <m/>
    <m/>
    <n v="2697261.59"/>
    <n v="0"/>
    <s v="NO_CONCILIADO"/>
  </r>
  <r>
    <x v="20"/>
    <m/>
    <x v="20"/>
    <x v="17"/>
    <s v="T04414160001"/>
    <s v="DEV"/>
    <n v="441416"/>
    <m/>
    <s v="CONTABILIZACION ORDENES DE TRANSFERENCIA GRACOS"/>
    <m/>
    <m/>
    <m/>
    <m/>
    <m/>
    <m/>
    <n v="2697261.59"/>
    <n v="0"/>
    <s v="NO_CONCILIADO"/>
  </r>
  <r>
    <x v="20"/>
    <m/>
    <x v="20"/>
    <x v="17"/>
    <s v="T04414180001"/>
    <s v="DEV"/>
    <n v="441418"/>
    <m/>
    <s v="CONTABILIZACION ORDENES DE TRANSFERENCIA GRACOS"/>
    <m/>
    <m/>
    <m/>
    <m/>
    <m/>
    <m/>
    <n v="2697261.59"/>
    <n v="0"/>
    <s v="NO_CONCILIADO"/>
  </r>
  <r>
    <x v="20"/>
    <m/>
    <x v="20"/>
    <x v="17"/>
    <s v="T04414200001"/>
    <s v="DEV"/>
    <n v="441420"/>
    <m/>
    <s v="CONTABILIZACION ORDENES DE TRANSFERENCIA GRACOS"/>
    <m/>
    <m/>
    <m/>
    <m/>
    <m/>
    <m/>
    <n v="2697261.59"/>
    <n v="0"/>
    <s v="NO_CONCILIADO"/>
  </r>
  <r>
    <x v="20"/>
    <m/>
    <x v="20"/>
    <x v="17"/>
    <s v="T04414220001"/>
    <s v="DEV"/>
    <n v="441422"/>
    <m/>
    <s v="CONTABILIZACION ORDENES DE TRANSFERENCIA GRACOS"/>
    <m/>
    <m/>
    <m/>
    <m/>
    <m/>
    <m/>
    <n v="1775773.77"/>
    <n v="0"/>
    <s v="NO_CONCILIADO"/>
  </r>
  <r>
    <x v="20"/>
    <m/>
    <x v="20"/>
    <x v="17"/>
    <s v="T04414240001"/>
    <s v="DEV"/>
    <n v="441424"/>
    <m/>
    <s v="CONTABILIZACION ORDENES DE TRANSFERENCIA GRACOS"/>
    <m/>
    <m/>
    <m/>
    <m/>
    <m/>
    <m/>
    <n v="87154.93"/>
    <n v="0"/>
    <s v="NO_CONCILIADO"/>
  </r>
  <r>
    <x v="20"/>
    <m/>
    <x v="20"/>
    <x v="17"/>
    <s v="T04414260001"/>
    <s v="DEV"/>
    <n v="441426"/>
    <m/>
    <s v="CONTABILIZACION ORDENES DE TRANSFERENCIA GRACOS"/>
    <m/>
    <m/>
    <m/>
    <m/>
    <m/>
    <m/>
    <n v="1925990.69"/>
    <n v="0"/>
    <s v="NO_CONCILIADO"/>
  </r>
  <r>
    <x v="20"/>
    <m/>
    <x v="20"/>
    <x v="17"/>
    <s v="T04414280001"/>
    <s v="DEV"/>
    <n v="441428"/>
    <m/>
    <s v="CONTABILIZACION ORDENES DE TRANSFERENCIA GRACOS"/>
    <m/>
    <m/>
    <m/>
    <m/>
    <m/>
    <m/>
    <n v="799343.66"/>
    <n v="0"/>
    <s v="NO_CONCILIADO"/>
  </r>
  <r>
    <x v="20"/>
    <m/>
    <x v="20"/>
    <x v="17"/>
    <s v="T04414300001"/>
    <s v="DEV"/>
    <n v="441430"/>
    <m/>
    <s v="CONTABILIZACION ORDENES DE TRANSFERENCIA GRACOS"/>
    <m/>
    <m/>
    <m/>
    <m/>
    <m/>
    <m/>
    <n v="2195491.34"/>
    <n v="0"/>
    <s v="NO_CONCILIADO"/>
  </r>
  <r>
    <x v="20"/>
    <m/>
    <x v="20"/>
    <x v="17"/>
    <s v="T04414320001"/>
    <s v="DEV"/>
    <n v="441432"/>
    <m/>
    <s v="CONTABILIZACION ORDENES DE TRANSFERENCIA GRACOS"/>
    <m/>
    <m/>
    <m/>
    <m/>
    <m/>
    <m/>
    <n v="4131633.6"/>
    <n v="0"/>
    <s v="NO_CONCILIADO"/>
  </r>
  <r>
    <x v="20"/>
    <m/>
    <x v="20"/>
    <x v="17"/>
    <s v="T04414340001"/>
    <s v="DEV"/>
    <n v="441434"/>
    <m/>
    <s v="CONTABILIZACION ORDENES DE TRANSFERENCIA GRACOS"/>
    <m/>
    <m/>
    <m/>
    <m/>
    <m/>
    <m/>
    <n v="5108176.4800000004"/>
    <n v="0"/>
    <s v="NO_CONCILIADO"/>
  </r>
  <r>
    <x v="20"/>
    <m/>
    <x v="20"/>
    <x v="17"/>
    <s v="T04414360001"/>
    <s v="DEV"/>
    <n v="441436"/>
    <m/>
    <s v="CONTABILIZACION ORDENES DE TRANSFERENCIA GRACOS"/>
    <m/>
    <m/>
    <m/>
    <m/>
    <m/>
    <m/>
    <n v="102470.02"/>
    <n v="0"/>
    <s v="NO_CONCILIADO"/>
  </r>
  <r>
    <x v="20"/>
    <m/>
    <x v="20"/>
    <x v="17"/>
    <s v="T04414440001"/>
    <s v="DEV"/>
    <n v="441444"/>
    <m/>
    <s v="CONTABILIZACION ORDENES DE TRANSFERENCIA GRACOS"/>
    <m/>
    <m/>
    <m/>
    <m/>
    <m/>
    <m/>
    <n v="2352590.56"/>
    <n v="0"/>
    <s v="NO_CONCILIADO"/>
  </r>
  <r>
    <x v="20"/>
    <m/>
    <x v="20"/>
    <x v="17"/>
    <s v="T04414380001"/>
    <s v="DEV"/>
    <n v="441438"/>
    <m/>
    <s v="CONTABILIZACION ORDENES DE TRANSFERENCIA GRACOS"/>
    <m/>
    <m/>
    <m/>
    <m/>
    <m/>
    <m/>
    <n v="368140.87"/>
    <n v="0"/>
    <s v="NO_CONCILIADO"/>
  </r>
  <r>
    <x v="20"/>
    <m/>
    <x v="20"/>
    <x v="17"/>
    <s v="T04414400001"/>
    <s v="DEV"/>
    <n v="441440"/>
    <m/>
    <s v="CONTABILIZACION ORDENES DE TRANSFERENCIA GRACOS"/>
    <m/>
    <m/>
    <m/>
    <m/>
    <m/>
    <m/>
    <n v="1011142.05"/>
    <n v="0"/>
    <s v="NO_CONCILIADO"/>
  </r>
  <r>
    <x v="20"/>
    <m/>
    <x v="20"/>
    <x v="17"/>
    <s v="T04414420001"/>
    <s v="DEV"/>
    <n v="441442"/>
    <m/>
    <s v="CONTABILIZACION ORDENES DE TRANSFERENCIA GRACOS"/>
    <m/>
    <m/>
    <m/>
    <m/>
    <m/>
    <m/>
    <n v="5134898.8600000003"/>
    <n v="0"/>
    <s v="NO_CONCILIADO"/>
  </r>
  <r>
    <x v="20"/>
    <m/>
    <x v="20"/>
    <x v="17"/>
    <s v="T04414460001"/>
    <s v="DEV"/>
    <n v="441446"/>
    <m/>
    <s v="CONTABILIZACION ORDENES DE TRANSFERENCIA GRACOS"/>
    <m/>
    <m/>
    <m/>
    <m/>
    <m/>
    <m/>
    <n v="2594791.5699999998"/>
    <n v="0"/>
    <s v="NO_CONCILIADO"/>
  </r>
  <r>
    <x v="20"/>
    <m/>
    <x v="20"/>
    <x v="17"/>
    <s v="T04414480001"/>
    <s v="DEV"/>
    <n v="441448"/>
    <m/>
    <s v="CONTABILIZACION ORDENES DE TRANSFERENCIA GRACOS"/>
    <m/>
    <m/>
    <m/>
    <m/>
    <m/>
    <m/>
    <n v="17166136.440000001"/>
    <n v="0"/>
    <s v="NO_CONCILIADO"/>
  </r>
  <r>
    <x v="20"/>
    <m/>
    <x v="20"/>
    <x v="17"/>
    <s v="T04414500001"/>
    <s v="DEV"/>
    <n v="441450"/>
    <m/>
    <s v="CONTABILIZACION ORDENES DE TRANSFERENCIA GRACOS"/>
    <m/>
    <m/>
    <m/>
    <m/>
    <m/>
    <m/>
    <n v="44020236.390000001"/>
    <n v="0"/>
    <s v="NO_CONCILIADO"/>
  </r>
  <r>
    <x v="20"/>
    <m/>
    <x v="20"/>
    <x v="17"/>
    <s v="T04414520001"/>
    <s v="DEV"/>
    <n v="441452"/>
    <m/>
    <s v="CONTABILIZACION ORDENES DE TRANSFERENCIA GRACOS"/>
    <m/>
    <m/>
    <m/>
    <m/>
    <m/>
    <m/>
    <n v="581.04"/>
    <n v="0"/>
    <s v="NO_CONCILIADO"/>
  </r>
  <r>
    <x v="20"/>
    <m/>
    <x v="20"/>
    <x v="17"/>
    <s v="T04414540001"/>
    <s v="DEV"/>
    <n v="441454"/>
    <m/>
    <s v="CONTABILIZACION ORDENES DE TRANSFERENCIA GRACOS"/>
    <m/>
    <m/>
    <m/>
    <m/>
    <m/>
    <m/>
    <n v="15294.23"/>
    <n v="0"/>
    <s v="NO_CONCILIADO"/>
  </r>
  <r>
    <x v="20"/>
    <m/>
    <x v="20"/>
    <x v="17"/>
    <s v="T04414560001"/>
    <s v="DEV"/>
    <n v="441456"/>
    <m/>
    <s v="CONTABILIZACION ORDENES DE TRANSFERENCIA GRACOS"/>
    <m/>
    <m/>
    <m/>
    <m/>
    <m/>
    <m/>
    <n v="4183.9799999999996"/>
    <n v="0"/>
    <s v="NO_CONCILIADO"/>
  </r>
  <r>
    <x v="20"/>
    <m/>
    <x v="20"/>
    <x v="17"/>
    <s v="T04414580001"/>
    <s v="DEV"/>
    <n v="441458"/>
    <m/>
    <s v="CONTABILIZACION ORDENES DE TRANSFERENCIA GRACOS"/>
    <m/>
    <m/>
    <m/>
    <m/>
    <m/>
    <m/>
    <n v="5405.34"/>
    <n v="0"/>
    <s v="NO_CONCILIADO"/>
  </r>
  <r>
    <x v="20"/>
    <m/>
    <x v="20"/>
    <x v="17"/>
    <s v="T04414600001"/>
    <s v="DEV"/>
    <n v="441460"/>
    <m/>
    <s v="CONTABILIZACION ORDENES DE TRANSFERENCIA GRACOS"/>
    <m/>
    <m/>
    <m/>
    <m/>
    <m/>
    <m/>
    <n v="35266.370000000003"/>
    <n v="0"/>
    <s v="NO_CONCILIADO"/>
  </r>
  <r>
    <x v="20"/>
    <m/>
    <x v="20"/>
    <x v="17"/>
    <s v="T04414620001"/>
    <s v="DEV"/>
    <n v="441462"/>
    <m/>
    <s v="CONTABILIZACION ORDENES DE TRANSFERENCIA GRACOS"/>
    <m/>
    <m/>
    <m/>
    <m/>
    <m/>
    <m/>
    <n v="42007.35"/>
    <n v="0"/>
    <s v="NO_CONCILIADO"/>
  </r>
  <r>
    <x v="20"/>
    <m/>
    <x v="20"/>
    <x v="17"/>
    <s v="T04414640001"/>
    <s v="DEV"/>
    <n v="441464"/>
    <m/>
    <s v="CONTABILIZACION ORDENES DE TRANSFERENCIA GRACOS"/>
    <m/>
    <m/>
    <m/>
    <m/>
    <m/>
    <m/>
    <n v="50165.53"/>
    <n v="0"/>
    <s v="NO_CONCILIADO"/>
  </r>
  <r>
    <x v="20"/>
    <m/>
    <x v="20"/>
    <x v="17"/>
    <s v="T04414660001"/>
    <s v="DEV"/>
    <n v="441466"/>
    <m/>
    <s v="CONTABILIZACION ORDENES DE TRANSFERENCIA GRACOS"/>
    <m/>
    <m/>
    <m/>
    <m/>
    <m/>
    <m/>
    <n v="1221.3499999999999"/>
    <n v="0"/>
    <s v="NO_CONCILIADO"/>
  </r>
  <r>
    <x v="20"/>
    <m/>
    <x v="20"/>
    <x v="17"/>
    <s v="T04414680001"/>
    <s v="DEV"/>
    <n v="441468"/>
    <m/>
    <s v="CONTABILIZACION ORDENES DE TRANSFERENCIA GRACOS"/>
    <m/>
    <m/>
    <m/>
    <m/>
    <m/>
    <m/>
    <n v="9965.25"/>
    <n v="0"/>
    <s v="NO_CONCILIADO"/>
  </r>
  <r>
    <x v="20"/>
    <m/>
    <x v="20"/>
    <x v="17"/>
    <s v="T04414700001"/>
    <s v="DEV"/>
    <n v="441470"/>
    <m/>
    <s v="CONTABILIZACION ORDENES DE TRANSFERENCIA GRACOS"/>
    <m/>
    <m/>
    <m/>
    <m/>
    <m/>
    <m/>
    <n v="27370.71"/>
    <n v="0"/>
    <s v="NO_CONCILIADO"/>
  </r>
  <r>
    <x v="17"/>
    <m/>
    <x v="17"/>
    <x v="17"/>
    <s v="S10530920003"/>
    <s v="COB"/>
    <n v="1053092"/>
    <m/>
    <s v="||PAGO A EXIMBANK CHINA POPULAR PRESTAMO PBC 2015 (08) 350 VCTO 21-01-2023 POR CUENTA DE TGN, VALOR 27-01-2023 USD 23.918.770,20 CTA. 3987 CUENTA ÚNICA DEL TESORO LIB. 00099021001 REF.: COMISIONES BANCARIAS"/>
    <m/>
    <m/>
    <m/>
    <m/>
    <m/>
    <m/>
    <n v="115127.94"/>
    <n v="0"/>
    <s v="NO_CONCILIADO"/>
  </r>
  <r>
    <x v="3"/>
    <m/>
    <x v="3"/>
    <x v="19"/>
    <s v="J05354850001"/>
    <s v="NTE"/>
    <n v="5133934"/>
    <m/>
    <s v="De: 00099021001 De: 00099021001 A: 0759069001 Transferencia de recursos para la reposición de recursos que fueron transferidos a la Libreta de RROO en fecha 09-01-2023 (adjunto reporte)."/>
    <m/>
    <m/>
    <m/>
    <m/>
    <m/>
    <m/>
    <n v="350000000"/>
    <n v="0"/>
    <s v="NO_CONCILIADO"/>
  </r>
  <r>
    <x v="17"/>
    <m/>
    <x v="17"/>
    <x v="19"/>
    <s v="G21553500003"/>
    <s v="COB"/>
    <n v="17060"/>
    <m/>
    <s v="PAGO A AFD PRÉSTAMO CBO 1020 01 B VCTO. 31-01-2023 POR CUENTA DE TGN , NTI. 017060 VALOR 31-01-2023 INTERESES EUR 290.106,66 COMISIONES EUR 13.161,39 CTA. 3987 CUENTA UNICA DEL TESORO LIB. 00099021001 REF.: COMISIONES BANCARIAS"/>
    <m/>
    <m/>
    <m/>
    <m/>
    <m/>
    <m/>
    <n v="1850.68"/>
    <n v="0"/>
    <s v="NO_CONCILIADO"/>
  </r>
  <r>
    <x v="17"/>
    <m/>
    <x v="17"/>
    <x v="19"/>
    <s v="F0011804"/>
    <s v="NTE"/>
    <n v="5133636"/>
    <m/>
    <s v="A:00099021001 TRANSFERENCIA DE RECUPERACIONES SEGÚN NOTA GEF-LCR-DYF-0022-NOT/23 POR CONCEPTO DE PAGO DE INTERES DE ACUERDO A CONTRATO DE FIDEICOMISO “ACCESOS SEGUROS VIVIR BIEN” CORRESPONDIENTE AL GAD COCHABAMBA."/>
    <m/>
    <m/>
    <m/>
    <m/>
    <m/>
    <m/>
    <n v="0"/>
    <n v="323261.11"/>
    <s v="NO_CONCILIADO"/>
  </r>
  <r>
    <x v="17"/>
    <m/>
    <x v="17"/>
    <x v="19"/>
    <s v="F0011800"/>
    <s v="NTE"/>
    <n v="5133644"/>
    <m/>
    <s v="A:00099021001 TRANSFERENCIA DE RECUPERACIONES SEGÚN NOTA GEF-LCR-DYF-0022-NOT/23 POR CONCEPTO DE PAGO DE CAPITAL E INTERES DE ACUERDO A CONTRATO DE FIDEICOMISO “ACCESOS SEGUROS VIVIR BIEN” CORRESPONDIENTE AL GAD COCHABAMBA."/>
    <m/>
    <m/>
    <m/>
    <m/>
    <m/>
    <m/>
    <n v="0"/>
    <n v="15022145.689999999"/>
    <s v="NO_CONCILIADO"/>
  </r>
  <r>
    <x v="17"/>
    <m/>
    <x v="17"/>
    <x v="19"/>
    <s v="F0011804"/>
    <s v="NTE"/>
    <n v="5133634"/>
    <m/>
    <s v="A:00099021001 TRANSFERENCIA DE RECUPERACIONES SEGÚN NOTA GEF-LCR-DYF-0022-NOT/23 POR CONCEPTO DE PAGO DE CAPITAL E INTERES DE ACUERDO A CONTRATO DE FIDEICOMISO “ACCESOS SEGUROS VIVIR BIEN” CORRESPONDIENTE AL GAM SANTA CRUZ."/>
    <m/>
    <m/>
    <m/>
    <m/>
    <m/>
    <m/>
    <n v="0"/>
    <n v="7476173.2599999998"/>
    <s v="NO_CONCILIADO"/>
  </r>
  <r>
    <x v="17"/>
    <m/>
    <x v="17"/>
    <x v="19"/>
    <s v="F0011800"/>
    <s v="NTE"/>
    <n v="5133638"/>
    <m/>
    <s v="A:00099021001 TRANSFERENCIA DE RECUPERACIONES SEGÚN NOTA GEF-LCR-DYF-0022-NOT/23 POR CONCEPTO DE PAGO DE CAPITAL E INTERES DE ACUERDO A CONTRATO DE FIDEICOMISO “ACCESOS SEGUROS VIVIR BIEN” CORRESPONDIENTE AL GAM COBIJA."/>
    <m/>
    <m/>
    <m/>
    <m/>
    <m/>
    <m/>
    <n v="0"/>
    <n v="1748759.19"/>
    <s v="NO_CONCILIADO"/>
  </r>
  <r>
    <x v="17"/>
    <m/>
    <x v="17"/>
    <x v="19"/>
    <s v="F0011800"/>
    <s v="NTE"/>
    <n v="5133640"/>
    <m/>
    <s v="A:00099021001 TRANSFERENCIA DE RECUPERACIONES SEGÚN NOTA GEF-LCR-DYF-0022-NOT/23 POR CONCEPTO DE PAGO DE CAPITAL E INTERES DE ACUERDO A CONTRATO DE FIDEICOMISO “ACCESOS SEGUROS VIVIR BIEN” CORRESPONDIENTE AL GAD LA PAZ."/>
    <m/>
    <m/>
    <m/>
    <m/>
    <m/>
    <m/>
    <n v="0"/>
    <n v="4267242.4800000004"/>
    <s v="NO_CONCILIADO"/>
  </r>
  <r>
    <x v="17"/>
    <m/>
    <x v="17"/>
    <x v="19"/>
    <s v="F0011800"/>
    <s v="NTE"/>
    <n v="5133642"/>
    <m/>
    <s v="A:00099021001 TRANSFERENCIA DE RECUPERACIONES SEGÚN NOTA GEF-LCR-DYF-0022-NOT/23 POR CONCEPTO DE PAGO DE CAPITAL E INTERES DE ACUERDO A CONTRATO DE FIDEICOMISO “ACCESOS SEGUROS VIVIR BIEN” CORRESPONDIENTE AL GAD LA PAZ."/>
    <m/>
    <m/>
    <m/>
    <m/>
    <m/>
    <m/>
    <n v="0"/>
    <n v="971571.22"/>
    <s v="NO_CONCILIADO"/>
  </r>
  <r>
    <x v="17"/>
    <m/>
    <x v="17"/>
    <x v="19"/>
    <s v="S10533630002"/>
    <s v="CRV"/>
    <n v="1053363"/>
    <m/>
    <s v="'TRANSFERENCIA DE FONDOS||EN ATENCION A NOTA CITE MEFP/VTCP/DGCP/UODP N°125/2023 DE LA FECHA (HRE-TSO-182) ENVIADO POR EL MINISTERIO DE ECONOMIA Y FINANZAS PUBLICAS. ORDEN DE PAGO - COSTO POR AMPLIACION DE PLAZO DE DESEMBOLSOS DE CREDITOS EXTERNOS - ELAPAS A LA LIBRETA N°00099021001 TGN - RECURSOS ORDINARIOS"/>
    <m/>
    <m/>
    <m/>
    <m/>
    <m/>
    <m/>
    <n v="0"/>
    <n v="83139.009999999995"/>
    <s v="NO_CONCILIADO"/>
  </r>
  <r>
    <x v="21"/>
    <m/>
    <x v="21"/>
    <x v="20"/>
    <s v="O20889870002"/>
    <s v="BOD"/>
    <n v="2088987"/>
    <m/>
    <s v="00597012001 DEPOSITO DE EFECTIVO, DEPOSITANTE: GUTIERREZ ALEAN JAIME, CONCEPTO: DEVOLUCION CUENTAS A COBRAR DE GESTIONES ANTERIORES DE GUTIERREZ ALCON JAIME, CUENTA DE DEPOSITO: CUENTA UNICA DEL TESORO"/>
    <m/>
    <m/>
    <m/>
    <m/>
    <m/>
    <m/>
    <n v="0"/>
    <n v="6.5"/>
    <s v="NO_CONCILIADO"/>
  </r>
  <r>
    <x v="21"/>
    <m/>
    <x v="21"/>
    <x v="20"/>
    <s v="O20889880002"/>
    <s v="BOD"/>
    <n v="2088988"/>
    <m/>
    <s v="00597012001 DEPOSITO DE EFECTIVO, DEPOSITANTE: BARRIOS ARANDIA MIRTHA NORHA, CONCEPTO: DEVOLUCION CUENTAS A COBRAR DE GESTIONES ANTERIORES DE BARRIOS ARANDIA MIRTHA NORHA, CUENTA DE DEPOSITO: CUENTA UNICA DEL TESORO"/>
    <m/>
    <m/>
    <m/>
    <m/>
    <m/>
    <m/>
    <n v="0"/>
    <n v="2.6"/>
    <s v="NO_CONCILIADO"/>
  </r>
  <r>
    <x v="21"/>
    <m/>
    <x v="21"/>
    <x v="20"/>
    <s v="O20889890002"/>
    <s v="BOD"/>
    <n v="2088989"/>
    <m/>
    <s v="00597012001 DEPOSITO DE EFECTIVO, DEPOSITANTE: ALVARO BELZU BORIS HENRY, CONCEPTO: DEVOLUCION CUENTAS A COBRAR DE GESTIONES ANTERIORES DE ALVARO BELZU BORIS HENRY, CUENTA DE DEPOSITO: CUENTA UNICA DEL TESORO"/>
    <m/>
    <m/>
    <m/>
    <m/>
    <m/>
    <m/>
    <n v="0"/>
    <n v="2.86"/>
    <s v="NO_CONCILIADO"/>
  </r>
  <r>
    <x v="21"/>
    <m/>
    <x v="21"/>
    <x v="20"/>
    <s v="O20889900002"/>
    <s v="BOD"/>
    <n v="2088990"/>
    <m/>
    <s v="00597012001 DEPOSITO DE EFECTIVO, DEPOSITANTE: CASTILLO ARTEAGA MARLENE DENISE, CONCEPTO: DEVOLUCION CUENTAS A COBRAR DE GESTIONES ANTERIORES DE CASTILLO ARTEAGA MARLENE DENISE, CUENTA DE DEPOSITO: CUENTA UNICA DEL TESORO"/>
    <m/>
    <m/>
    <m/>
    <m/>
    <m/>
    <m/>
    <n v="0"/>
    <n v="15.6"/>
    <s v="NO_CONCILIADO"/>
  </r>
  <r>
    <x v="21"/>
    <m/>
    <x v="21"/>
    <x v="20"/>
    <s v="O20889910002"/>
    <s v="BOD"/>
    <n v="2088991"/>
    <m/>
    <s v="00597012001 DEPOSITO DE EFECTIVO, DEPOSITANTE: SANTOS FILEMON COPA CHOQUE, CONCEPTO: DEVOLUCION CUENTAS A COBRAR DE GESTIONES ANTERIORES DE SANTOS FILEMON COPA CHOQUE, CUENTA DE DEPOSITO: CUENTA UNICA DEL TESORO"/>
    <m/>
    <m/>
    <m/>
    <m/>
    <m/>
    <m/>
    <n v="0"/>
    <n v="15.6"/>
    <s v="NO_CONCILIADO"/>
  </r>
  <r>
    <x v="21"/>
    <m/>
    <x v="21"/>
    <x v="20"/>
    <s v="O20889930002"/>
    <s v="BOD"/>
    <n v="2088993"/>
    <m/>
    <s v="00597012001 DEPOSITO DE EFECTIVO, DEPOSITANTE: CARLOS SANTOS GONZALES, CONCEPTO: DEVOLUCION CUENTAS A COBRAR DE GESTIONES ANTERIORES DE CARLOS SANROS GONZALES, CUENTA DE DEPOSITO: CUENTA UNICA DEL TESORO"/>
    <m/>
    <m/>
    <m/>
    <m/>
    <m/>
    <m/>
    <n v="0"/>
    <n v="28.6"/>
    <s v="NO_CONCILIADO"/>
  </r>
  <r>
    <x v="21"/>
    <m/>
    <x v="21"/>
    <x v="20"/>
    <s v="O20889970002"/>
    <s v="BOD"/>
    <n v="2088997"/>
    <m/>
    <s v="00597012001 DEPOSITO DE EFECTIVO, DEPOSITANTE: RICARDO FRONTANILLA PAREDEZ, CONCEPTO: DEVOLUCION CUENTAS A COBRAR DE GESTIONES ANTERIORES DE RICARDO FRONTANILLA PAREDEZ, CUENTA DE DEPOSITO: CUENTA UNICA DEL TESORO"/>
    <m/>
    <m/>
    <m/>
    <m/>
    <m/>
    <m/>
    <n v="0"/>
    <n v="30"/>
    <s v="NO_CONCILIADO"/>
  </r>
  <r>
    <x v="21"/>
    <m/>
    <x v="21"/>
    <x v="20"/>
    <s v="O20889990002"/>
    <s v="BOD"/>
    <n v="2088999"/>
    <m/>
    <s v="00597012001 DEPOSITO DE EFECTIVO, DEPOSITANTE: LAURA HUANCA ROCHA, CONCEPTO: DEVOLUCION CUENTAS A COBRAR DE GESTIONES ANTERIORES DE LAURA HUANCA ROCHA, CUENTA DE DEPOSITO: CUENTA UNICA DEL TESORO"/>
    <m/>
    <m/>
    <m/>
    <m/>
    <m/>
    <m/>
    <n v="0"/>
    <n v="2.6"/>
    <s v="NO_CONCILIADO"/>
  </r>
  <r>
    <x v="21"/>
    <m/>
    <x v="21"/>
    <x v="20"/>
    <s v="O20890000002"/>
    <s v="BOD"/>
    <n v="2089000"/>
    <m/>
    <s v="00597012001 DEPOSITO DE EFECTIVO, DEPOSITANTE: BLADIMIR BAZAN RIVERO, CONCEPTO: DEVOLUCION CUENTAS A COBRAR DE GESTIONES ANTERIORES DE CLADIMIR BAZAN RIVERO, CUENTA DE DEPOSITO: CUENTA UNICA DEL TESORO"/>
    <m/>
    <m/>
    <m/>
    <m/>
    <m/>
    <m/>
    <n v="0"/>
    <n v="0.01"/>
    <s v="NO_CONCILIADO"/>
  </r>
  <r>
    <x v="21"/>
    <m/>
    <x v="21"/>
    <x v="20"/>
    <s v="O20890020002"/>
    <s v="BOD"/>
    <n v="2089002"/>
    <m/>
    <s v="00597012001 DEPOSITO DE EFECTIVO, DEPOSITANTE: JAVIR BLANCO AGAVIR, CONCEPTO: DEVOLUCION CUENTAS A COBRAR DE GESTIONES ANTERIORES DE JAVIER BLANCO AGAVIR, CUENTA DE DEPOSITO: CUENTA UNICA DEL TESORO"/>
    <m/>
    <m/>
    <m/>
    <m/>
    <m/>
    <m/>
    <n v="0"/>
    <n v="0.42"/>
    <s v="NO_CONCILIADO"/>
  </r>
  <r>
    <x v="0"/>
    <m/>
    <x v="0"/>
    <x v="20"/>
    <s v="O20890570002"/>
    <s v="BOD"/>
    <n v="2089057"/>
    <m/>
    <s v="00099021001 DEPOSITO DE EFECTIVO, DEPOSITANTE: JUAN CARLOS RUIZ RADA, CONCEPTO: PLAN DE PAGO MENSUAL- DEVOLUCION DE COBRO INDEBIDO, CUENTA DE DEPOSITO: CUENTA UNICA DEL TESORO"/>
    <m/>
    <m/>
    <m/>
    <m/>
    <m/>
    <m/>
    <n v="0"/>
    <n v="1613.94"/>
    <s v="NO_CONCILIADO"/>
  </r>
  <r>
    <x v="12"/>
    <m/>
    <x v="12"/>
    <x v="20"/>
    <s v="O20890810002"/>
    <s v="BOD"/>
    <n v="2089081"/>
    <m/>
    <s v="00099021001 DEPOSITO DE EFECTIVO, DEPOSITANTE: LUIS CHAMBI CARI, CONCEPTO: DEVOLUCION DE RETROACTIVO, CUENTA DE DEPOSITO: CUENTA UNICA DEL TESORO /DJBR."/>
    <m/>
    <m/>
    <m/>
    <m/>
    <m/>
    <m/>
    <n v="0"/>
    <n v="610.4"/>
    <s v="NO_CONCILIADO"/>
  </r>
  <r>
    <x v="0"/>
    <m/>
    <x v="0"/>
    <x v="20"/>
    <s v="O20890950002"/>
    <s v="BOD"/>
    <n v="2089095"/>
    <m/>
    <s v="00099021001 DEPOSITO DE EFECTIVO, DEPOSITANTE: JULIO QUISPE PAJSI, CONCEPTO: DEVOLUCION POR DOBLE PERCEPCION, CUENTA DE DEPOSITO: CUENTA UNICA DEL TESORO"/>
    <m/>
    <m/>
    <m/>
    <m/>
    <m/>
    <m/>
    <n v="0"/>
    <n v="2153.25"/>
    <s v="NO_CONCILIADO"/>
  </r>
  <r>
    <x v="0"/>
    <m/>
    <x v="0"/>
    <x v="20"/>
    <s v="O20891120002"/>
    <s v="BOD"/>
    <n v="2089112"/>
    <m/>
    <s v="00099021001 DEPOSITO DE EFECTIVO, DEPOSITANTE: ANTONIO ARUQUIPA MALLEA, CONCEPTO: DEVOLUCION DE RETROACTIVO, CUENTA DE DEPOSITO: CUENTA UNICA DEL TESORO"/>
    <m/>
    <m/>
    <m/>
    <m/>
    <m/>
    <m/>
    <n v="0"/>
    <n v="290"/>
    <s v="NO_CONCILIADO"/>
  </r>
  <r>
    <x v="15"/>
    <m/>
    <x v="15"/>
    <x v="20"/>
    <s v="O20891300002"/>
    <s v="BOD"/>
    <n v="2089130"/>
    <m/>
    <s v="00099021001 DEPOSITO DE EFECTIVO, DEPOSITANTE: DARIO FLORES ALANOCA, CONCEPTO: DEVOLUCION POR DOBLE PERCEPCION DE DICIEMBRE 2022 A ENERO 2023 MAS DUODECIMAS DE AGUINALDO, CUENTA DE DEPOSITO: CUENTA UNICA DEL TESORO /DJBR."/>
    <m/>
    <m/>
    <m/>
    <m/>
    <m/>
    <m/>
    <n v="0"/>
    <n v="3112.18"/>
    <s v="NO_CONCILIADO"/>
  </r>
  <r>
    <x v="22"/>
    <m/>
    <x v="22"/>
    <x v="20"/>
    <s v="O20891430002"/>
    <s v="BOD"/>
    <n v="2089143"/>
    <m/>
    <s v="00293012001 DEPOSITO DE EFECTIVO, DEPOSITANTE: MANUEL ANDRES ZAMBRANA GUARACHI CI.8558211PT, CONCEPTO: RESARCIMIENTO DE DAÑOS A EDIFICIO CASA DE LA MONEDA POTOSI, CUENTA DE DEPOSITO: CUENTA UNICA DEL TESORO"/>
    <m/>
    <m/>
    <m/>
    <m/>
    <m/>
    <m/>
    <n v="0"/>
    <n v="3080"/>
    <s v="NO_CONCILIADO"/>
  </r>
  <r>
    <x v="0"/>
    <m/>
    <x v="0"/>
    <x v="21"/>
    <s v="O20893040002"/>
    <s v="BOD"/>
    <n v="2089304"/>
    <m/>
    <s v="00099021001 DEPOSITO DE EFECTIVO, DEPOSITANTE: SONIA ELDER VILDOZO VDA DE TARQUI, CONCEPTO: COBRO INDEBIDO, CUENTA DE DEPOSITO: CUENTA UNICA DEL TESORO"/>
    <m/>
    <m/>
    <m/>
    <m/>
    <m/>
    <m/>
    <n v="0"/>
    <n v="2097.7600000000002"/>
    <s v="NO_CONCILIADO"/>
  </r>
  <r>
    <x v="0"/>
    <m/>
    <x v="0"/>
    <x v="21"/>
    <s v="O20893220002"/>
    <s v="BOD"/>
    <n v="2089322"/>
    <m/>
    <s v="00099021001 DEPOSITO DE EFECTIVO, DEPOSITANTE: TERESA PAULINE MCKENZIE MEDINA DE JARMUSZ, CONCEPTO: DEVOLUCION DE DOBLE PERCEPCION, CUENTA DE DEPOSITO: CUENTA UNICA DEL TESORO"/>
    <m/>
    <m/>
    <m/>
    <m/>
    <m/>
    <m/>
    <n v="0"/>
    <n v="1247.52"/>
    <s v="NO_CONCILIADO"/>
  </r>
  <r>
    <x v="0"/>
    <m/>
    <x v="0"/>
    <x v="21"/>
    <s v="O20893240002"/>
    <s v="BOD"/>
    <n v="2089324"/>
    <m/>
    <s v="00099021001 DEPOSITO DE EFECTIVO, DEPOSITANTE: RICHARD DELFIN MAMANI HUANCA, CONCEPTO: DEVOLUCION POR PAGO EN EXCESO, CUENTA DE DEPOSITO: CUENTA UNICA DEL TESORO"/>
    <m/>
    <m/>
    <m/>
    <m/>
    <m/>
    <m/>
    <n v="0"/>
    <n v="36"/>
    <s v="NO_CONCILIADO"/>
  </r>
  <r>
    <x v="0"/>
    <m/>
    <x v="0"/>
    <x v="21"/>
    <s v="O20893320002"/>
    <s v="BOD"/>
    <n v="2089332"/>
    <m/>
    <s v="00099021001 DEPOSITO DE EFECTIVO, DEPOSITANTE: TATIANA VILLCA CORDEIRO, CONCEPTO: DEVOLUCION DE HONORARIOS CORRESPONDIENTE AL MES DE NOV 2020, CUENTA DE DEPOSITO: CUENTA UNICA DEL TESORO"/>
    <m/>
    <m/>
    <m/>
    <m/>
    <m/>
    <m/>
    <n v="0"/>
    <n v="7209.27"/>
    <s v="NO_CONCILIADO"/>
  </r>
  <r>
    <x v="0"/>
    <m/>
    <x v="0"/>
    <x v="21"/>
    <s v="O20893360002"/>
    <s v="BOD"/>
    <n v="2089336"/>
    <m/>
    <s v="00099021001 DEPOSITO DE EFECTIVO, DEPOSITANTE: TATIANA VILLCA CORDEIRO, CONCEPTO: DEVOLUCION DE AGUINALDO 2020, CUENTA DE DEPOSITO: CUENTA UNICA DEL TESORO"/>
    <m/>
    <m/>
    <m/>
    <m/>
    <m/>
    <m/>
    <n v="0"/>
    <n v="1376.5"/>
    <s v="NO_CONCILIADO"/>
  </r>
  <r>
    <x v="0"/>
    <m/>
    <x v="0"/>
    <x v="21"/>
    <s v="O20893550002"/>
    <s v="BOD"/>
    <n v="2089355"/>
    <m/>
    <s v="00099021001 DEPOSITO DE EFECTIVO, DEPOSITANTE: ANTONIO CANDIA VASQUEZ, CONCEPTO: DEVOLUCION DE RECURSOS, CUENTA DE DEPOSITO: CUENTA UNICA DEL TESORO"/>
    <m/>
    <m/>
    <m/>
    <m/>
    <m/>
    <m/>
    <n v="0"/>
    <n v="683.34"/>
    <s v="NO_CONCILIADO"/>
  </r>
  <r>
    <x v="0"/>
    <m/>
    <x v="0"/>
    <x v="21"/>
    <s v="O20893560002"/>
    <s v="BOD"/>
    <n v="2089356"/>
    <m/>
    <s v="00099021001 DEPOSITO DE EFECTIVO, DEPOSITANTE: ANTONIO CANDIA VASQUEZ, CONCEPTO: DEVOLUCION DE RECURSOS, CUENTA DE DEPOSITO: CUENTA UNICA DEL TESORO"/>
    <m/>
    <m/>
    <m/>
    <m/>
    <m/>
    <m/>
    <n v="0"/>
    <n v="683.34"/>
    <s v="NO_CONCILIADO"/>
  </r>
  <r>
    <x v="0"/>
    <m/>
    <x v="0"/>
    <x v="21"/>
    <s v="O20893970002"/>
    <s v="BOD"/>
    <n v="2089397"/>
    <m/>
    <s v="00099021001 DEPOSITO DE EFECTIVO, DEPOSITANTE: ROBERTO FLOR CALZADILLA, CONCEPTO: DEVOLUCION, CUENTA DE DEPOSITO: CUENTA UNICA DEL TESORO"/>
    <m/>
    <m/>
    <m/>
    <m/>
    <m/>
    <m/>
    <n v="0"/>
    <n v="1360"/>
    <s v="NO_CONCILIADO"/>
  </r>
  <r>
    <x v="0"/>
    <m/>
    <x v="0"/>
    <x v="21"/>
    <s v="O20894010002"/>
    <s v="BOD"/>
    <n v="2089401"/>
    <m/>
    <s v="00099021001 DEPOSITO DE EFECTIVO, DEPOSITANTE: NINOSKA RITA GERONIMO HUAYLLAS, CONCEPTO: DEVOLUCIÓN COSTO DE 7 PRUEBAS COVID 19, CUENTA DE DEPOSITO: CUENTA UNICA DEL TESORO"/>
    <m/>
    <m/>
    <m/>
    <m/>
    <m/>
    <m/>
    <n v="0"/>
    <n v="302.75"/>
    <s v="NO_CONCILIADO"/>
  </r>
  <r>
    <x v="0"/>
    <m/>
    <x v="0"/>
    <x v="21"/>
    <s v="O20894030002"/>
    <s v="BOD"/>
    <n v="2089403"/>
    <m/>
    <s v="00099021001 DEPOSITO DE EFECTIVO, DEPOSITANTE: CAROLINA ISABEL GUERRERO DEL CARPIO, CONCEPTO: DEVOLUCION POR DOBLE PERCEPCION, CUENTA DE DEPOSITO: CUENTA UNICA DEL TESORO"/>
    <m/>
    <m/>
    <m/>
    <m/>
    <m/>
    <m/>
    <n v="0"/>
    <n v="1240.6300000000001"/>
    <s v="NO_CONCILIADO"/>
  </r>
  <r>
    <x v="12"/>
    <m/>
    <x v="12"/>
    <x v="21"/>
    <s v="O20894130002"/>
    <s v="BOD"/>
    <n v="2089413"/>
    <m/>
    <s v="00099021001 DEPOSITO DE EFECTIVO, DEPOSITANTE: JUAN ARTURO CORTEZ ESPINOZA, CONCEPTO: DEVOLUCION DE DINERO DUODECIMAS DE NOV, Y DIC, POR SOBREPASO DE LA DIS. DE LETRA A POR JUBILACION, CUENTA DE DEPOSITO: CUENTA UNICA DEL TESORO /DJBR."/>
    <m/>
    <m/>
    <m/>
    <m/>
    <m/>
    <m/>
    <n v="0"/>
    <n v="1057"/>
    <s v="NO_CONCILIADO"/>
  </r>
  <r>
    <x v="12"/>
    <m/>
    <x v="12"/>
    <x v="21"/>
    <s v="O20894200002"/>
    <s v="BOD"/>
    <n v="2089420"/>
    <m/>
    <s v="00099021001 DEPOSITO DE EFECTIVO, DEPOSITANTE: JUAN ARTURO CORTEZ ESPINOZA, CONCEPTO: DEVOLUCION DE DINER POR SOBREPASO DE LA DIS. DE LA LETRA A POR JUBILACION CORRESP. MES MARZO 2021, CUENTA DE DEPOSITO: CUENTA UNICA DEL TESORO /DJBR."/>
    <m/>
    <m/>
    <m/>
    <m/>
    <m/>
    <m/>
    <n v="0"/>
    <n v="7401.75"/>
    <s v="NO_CONCILIADO"/>
  </r>
  <r>
    <x v="12"/>
    <m/>
    <x v="12"/>
    <x v="21"/>
    <s v="O20894210002"/>
    <s v="BOD"/>
    <n v="2089421"/>
    <m/>
    <s v="00099021001 DEPOSITO DE EFECTIVO, DEPOSITANTE: JUAN ARTURO CORTEZ ESPINOZA, CONCEPTO: DEVOLUCION DE DINER POR SOBREPASO DE LA DIS. DE LA LETRA A POR JUBILACION CORESP. MES ABRIL 2021, CUENTA DE DEPOSITO: CUENTA UNICA DEL TESORO /DJBR."/>
    <m/>
    <m/>
    <m/>
    <m/>
    <m/>
    <m/>
    <n v="0"/>
    <n v="7401.75"/>
    <s v="NO_CONCILIADO"/>
  </r>
  <r>
    <x v="12"/>
    <m/>
    <x v="12"/>
    <x v="21"/>
    <s v="O20894240002"/>
    <s v="BOD"/>
    <n v="2089424"/>
    <m/>
    <s v="00099021001 DEPOSITO DE EFECTIVO, DEPOSITANTE: JUAN ARTURO CORTEZ ESPINOZA, CONCEPTO: DEVOLUCION DE DINERO POR SOBREPASO DE LA DIS. DE LA LETRA A POR JUBILACION CORRESP. MES FEBRERO 2021, CUENTA DE DEPOSITO: CUENTA UNICA DEL TESORO /DJBR."/>
    <m/>
    <m/>
    <m/>
    <m/>
    <m/>
    <m/>
    <n v="0"/>
    <n v="7401.75"/>
    <s v="NO_CONCILIADO"/>
  </r>
  <r>
    <x v="12"/>
    <m/>
    <x v="12"/>
    <x v="21"/>
    <s v="O20894260002"/>
    <s v="BOD"/>
    <n v="2089426"/>
    <m/>
    <s v="00099021001 DEPOSITO DE EFECTIVO, DEPOSITANTE: JUAN ARTURO CORTEZ ESPINOZA, CONCEPTO: DEVOLUCION DE DINERO POR SOBREPASO DE LA DIS. DE LA LETRA A POR JUBILACION CORRESP. MES ENERO 2021, CUENTA DE DEPOSITO: CUENTA UNICA DEL TESORO /DJBR."/>
    <m/>
    <m/>
    <m/>
    <m/>
    <m/>
    <m/>
    <n v="0"/>
    <n v="7401.75"/>
    <s v="NO_CONCILIADO"/>
  </r>
  <r>
    <x v="12"/>
    <m/>
    <x v="12"/>
    <x v="21"/>
    <s v="O20894280002"/>
    <s v="BOD"/>
    <n v="2089428"/>
    <m/>
    <s v="00099021001 DEPOSITO DE EFECTIVO, DEPOSITANTE: JUAN ARTURO CORTEZ ESPINOZA, CONCEPTO: DEVOLUCION DE DINERO POR SOBREPASO DE LA DIS. DE LA LETRA A POR JUBILACION CORRESP.MES DICIEMBRE2020, CUENTA DE DEPOSITO: CUENTA UNICA DEL TESORO /DJBR."/>
    <m/>
    <m/>
    <m/>
    <m/>
    <m/>
    <m/>
    <n v="0"/>
    <n v="7401.75"/>
    <s v="NO_CONCILIADO"/>
  </r>
  <r>
    <x v="12"/>
    <m/>
    <x v="12"/>
    <x v="21"/>
    <s v="O20894310002"/>
    <s v="BOD"/>
    <n v="2089431"/>
    <m/>
    <s v="00099021001 DEPOSITO DE EFECTIVO, DEPOSITANTE: JUAN ARTURO CORTEZ ESPINOZA, CONCEPTO: DEVOLUCION DE DINERO POR SOBREPASO DE LA DIS. DE LA LETRA A POR JUBILACION CORRESP. MES NOVIEMBR2020, CUENTA DE DEPOSITO: CUENTA UNICA DEL TESORO /DJBR."/>
    <m/>
    <m/>
    <m/>
    <m/>
    <m/>
    <m/>
    <n v="0"/>
    <n v="7401.75"/>
    <s v="NO_CONCILIADO"/>
  </r>
  <r>
    <x v="0"/>
    <m/>
    <x v="0"/>
    <x v="21"/>
    <s v="B20893660002"/>
    <s v="BOD"/>
    <n v="2089366"/>
    <m/>
    <s v="00099021001 DEP.DE CHEQ.AJENOS,RET.DE CAM.,CONCEPTO: GIL AUGUSTO OLIVARES ARANA,DEP.: BANCO UNION S.A. , PROCEDENCIA: BANCO UNION S.A., CHEQUE: 187952, FECHA DE EMISION:02/02/2023"/>
    <m/>
    <m/>
    <m/>
    <m/>
    <m/>
    <m/>
    <n v="0"/>
    <n v="1500"/>
    <s v="NO_CONCILIADO"/>
  </r>
  <r>
    <x v="0"/>
    <m/>
    <x v="0"/>
    <x v="21"/>
    <s v="B20893670002"/>
    <s v="BOD"/>
    <n v="2089367"/>
    <m/>
    <s v="00099021001 DEP.DE CHEQ.AJENOS,RET.DE CAM.,CONCEPTO: JAIME EDUARDO GUEVARA CORCOS,DEP.: BANCO UNION S.A. , PROCEDENCIA: BANCO UNION S.A., CHEQUE: 187954, FECHA DE EMISION:02/02/2023"/>
    <m/>
    <m/>
    <m/>
    <m/>
    <m/>
    <m/>
    <n v="0"/>
    <n v="9045.0400000000009"/>
    <s v="NO_CONCILIADO"/>
  </r>
  <r>
    <x v="3"/>
    <m/>
    <x v="3"/>
    <x v="21"/>
    <s v="B20893760002"/>
    <s v="BOD"/>
    <n v="2089376"/>
    <m/>
    <s v="00099021001 DEP.DE CHEQ.AJENOS,RET.DE CAM.,CONCEPTO: REEMBOLSO SUBSIDIO INCAPACIDAD NOVIEMBRE 2022,DEP.: CAJA DE SALUD DE LA BANCA PRIVADA , PROCEDENCIA: BANCO NACIONAL DE BOLIVIA S.A., CHEQUE: 9830119, FECHA DE EMISION:31/01/2023"/>
    <m/>
    <m/>
    <m/>
    <m/>
    <m/>
    <m/>
    <n v="0"/>
    <n v="29627.02"/>
    <s v="NO_CONCILIADO"/>
  </r>
  <r>
    <x v="3"/>
    <m/>
    <x v="3"/>
    <x v="21"/>
    <s v="B20893850002"/>
    <s v="BOD"/>
    <n v="2089385"/>
    <m/>
    <s v="00099021001 DEP.DE CHEQ.AJENOS,RET.DE CAM.,CONCEPTO: INCAPACIDAD TEMPORAL PERIODO NOVIEMBRE 2022-LA PAZ,DEP.: CAJA DE SALUD DE LA BANCA PRIVADA , PROCEDENCIA: BANCO NACIONAL DE BOLIVIA S.A., CHEQUE: 9829946, FECHA DE EMISION:31/01/2023"/>
    <m/>
    <m/>
    <m/>
    <m/>
    <m/>
    <m/>
    <n v="0"/>
    <n v="921.18"/>
    <s v="NO_CONCILIADO"/>
  </r>
  <r>
    <x v="0"/>
    <m/>
    <x v="0"/>
    <x v="22"/>
    <s v="O20896480002"/>
    <s v="BOD"/>
    <n v="2089648"/>
    <m/>
    <s v="00099021001 DEPOSITO DE EFECTIVO, DEPOSITANTE: WENDY MARIN MENDOZA, CONCEPTO: DEVOLUCION, CUENTA DE DEPOSITO: CUENTA UNICA DEL TESORO"/>
    <m/>
    <m/>
    <m/>
    <m/>
    <m/>
    <m/>
    <n v="0"/>
    <n v="930"/>
    <s v="NO_CONCILIADO"/>
  </r>
  <r>
    <x v="0"/>
    <m/>
    <x v="0"/>
    <x v="22"/>
    <s v="O20896580002"/>
    <s v="BOD"/>
    <n v="2089658"/>
    <m/>
    <s v="00099021001 DEPOSITO DE EFECTIVO, DEPOSITANTE: FLORA RODRIGUEZ SIRPA, CONCEPTO: DEVOLUCION POR COBRO INDEBIDO, CUENTA DE DEPOSITO: CUENTA UNICA DEL TESORO"/>
    <m/>
    <m/>
    <m/>
    <m/>
    <m/>
    <m/>
    <n v="0"/>
    <n v="6200"/>
    <s v="NO_CONCILIADO"/>
  </r>
  <r>
    <x v="23"/>
    <m/>
    <x v="23"/>
    <x v="22"/>
    <s v="O20896630002"/>
    <s v="BOD"/>
    <n v="2089663"/>
    <m/>
    <s v="00099021001 DEPOSITO DE EFECTIVO, DEPOSITANTE: CRISTINA MACHACA MARZA- MIN. EDU., CONCEPTO: DEVOLUCIÓN POR DOBLE PERCEPCIÓN, CUENTA DE DEPOSITO: CUENTA UNICA DEL TESORO"/>
    <m/>
    <m/>
    <m/>
    <m/>
    <m/>
    <m/>
    <n v="0"/>
    <n v="862.94"/>
    <s v="NO_CONCILIADO"/>
  </r>
  <r>
    <x v="24"/>
    <m/>
    <x v="24"/>
    <x v="22"/>
    <s v="O20897160002"/>
    <s v="BOD"/>
    <n v="2089716"/>
    <m/>
    <s v="00099021001 DEPOSITO DE EFECTIVO, DEPOSITANTE: JORGE NINA BERNAL, CONCEPTO: DEVOLUCION POR DOBLE PERCEPCION DE ACUERDO A CONVENIO DE PAGO N°004/2021, CUENTA DE DEPOSITO: CUENTA UNICA DEL TESORO /DJBR."/>
    <m/>
    <m/>
    <m/>
    <m/>
    <m/>
    <m/>
    <n v="0"/>
    <n v="900"/>
    <s v="NO_CONCILIADO"/>
  </r>
  <r>
    <x v="0"/>
    <m/>
    <x v="0"/>
    <x v="22"/>
    <s v="O20897310002"/>
    <s v="BOD"/>
    <n v="2089731"/>
    <m/>
    <s v="00099021001 DEPOSITO DE EFECTIVO, DEPOSITANTE: FELICIANO HUANCA LAURA, CONCEPTO: DEVOLUCIÓN DE COBRO INDEBIDO, CUENTA DE DEPOSITO: CUENTA UNICA DEL TESORO"/>
    <m/>
    <m/>
    <m/>
    <m/>
    <m/>
    <m/>
    <n v="0"/>
    <n v="4310"/>
    <s v="NO_CONCILIADO"/>
  </r>
  <r>
    <x v="3"/>
    <m/>
    <x v="3"/>
    <x v="22"/>
    <s v="O20897690002"/>
    <s v="BOD"/>
    <n v="2089769"/>
    <m/>
    <s v="00099021001 DEPOSITO DE EFECTIVO, DEPOSITANTE: RAUL VILLCA QUISPE, CONCEPTO: DEVOLUCION FONDOS EN AVANCE, CUENTA DE DEPOSITO: CUENTA UNICA DEL TESORO /DJBR."/>
    <m/>
    <m/>
    <m/>
    <m/>
    <m/>
    <m/>
    <n v="0"/>
    <n v="500"/>
    <s v="NO_CONCILIADO"/>
  </r>
  <r>
    <x v="23"/>
    <m/>
    <x v="23"/>
    <x v="22"/>
    <s v="O20897810002"/>
    <s v="BOD"/>
    <n v="2089781"/>
    <m/>
    <s v="00099021001 DEPOSITO DE EFECTIVO, DEPOSITANTE: SILVIA DENICE PEÑA GOMEZ-CI 3059426OR, CONCEPTO: DOBLE PERCEPCION, CUENTA DE DEPOSITO: CUENTA UNICA DEL TESORO /DJBR."/>
    <m/>
    <m/>
    <m/>
    <m/>
    <m/>
    <m/>
    <n v="0"/>
    <n v="695.79"/>
    <s v="NO_CONCILIADO"/>
  </r>
  <r>
    <x v="3"/>
    <m/>
    <x v="3"/>
    <x v="22"/>
    <s v="B20896810002"/>
    <s v="BOD"/>
    <n v="2089681"/>
    <m/>
    <s v="00099021001 DEP.DE CHEQ.AJENOS,RET.DE CAM.,CONCEPTO: DEVOLUCION DE CC NO COBRADA OCTUBRE 2022,DEP.: LA VITALICIA SEGUROS Y REASEGUROS DE VIDA S.A. , PROCEDENCIA: BANCO BISA S.A., CHEQUE: 1867385, FECHA DE EMISION:02/02/2023"/>
    <m/>
    <m/>
    <m/>
    <m/>
    <m/>
    <m/>
    <n v="0"/>
    <n v="2751.67"/>
    <s v="NO_CONCILIADO"/>
  </r>
  <r>
    <x v="0"/>
    <m/>
    <x v="0"/>
    <x v="23"/>
    <s v="O20900330002"/>
    <s v="BOD"/>
    <n v="2090033"/>
    <m/>
    <s v="00099021001 DEPOSITO DE EFECTIVO, DEPOSITANTE: BENEDICTA CERON VDA DE CALLE, CONCEPTO: SUSCRIPCION DE CONVENIO PARA EL PAGO DE LO ADEUDADO, CUENTA DE DEPOSITO: CUENTA UNICA DEL TESORO"/>
    <m/>
    <m/>
    <m/>
    <m/>
    <m/>
    <m/>
    <n v="0"/>
    <n v="1441"/>
    <s v="NO_CONCILIADO"/>
  </r>
  <r>
    <x v="25"/>
    <m/>
    <x v="25"/>
    <x v="23"/>
    <s v="O20900460002"/>
    <s v="BOD"/>
    <n v="2090046"/>
    <m/>
    <s v="00099021001 DEPOSITO DE EFECTIVO, DEPOSITANTE: GUMERCINDO CHAVEZ MAMANI, CONCEPTO: DEVOLUCION POR DOBLE PERCEPCION, CUENTA DE DEPOSITO: CUENTA UNICA DEL TESORO /DJBR."/>
    <m/>
    <m/>
    <m/>
    <m/>
    <m/>
    <m/>
    <n v="0"/>
    <n v="3503.66"/>
    <s v="NO_CONCILIADO"/>
  </r>
  <r>
    <x v="0"/>
    <m/>
    <x v="0"/>
    <x v="23"/>
    <s v="O20900700002"/>
    <s v="BOD"/>
    <n v="2090070"/>
    <m/>
    <s v="00099021001 DEPOSITO DE EFECTIVO, DEPOSITANTE: ALBERTINA GUTIERREZ QUISPE, CONCEPTO: DEVOLUCION DE RETROACTIVO, CUENTA DE DEPOSITO: CUENTA UNICA DEL TESORO"/>
    <m/>
    <m/>
    <m/>
    <m/>
    <m/>
    <m/>
    <n v="0"/>
    <n v="810"/>
    <s v="NO_CONCILIADO"/>
  </r>
  <r>
    <x v="0"/>
    <m/>
    <x v="0"/>
    <x v="23"/>
    <s v="O20901260002"/>
    <s v="BOD"/>
    <n v="2090126"/>
    <m/>
    <s v="00099021001 DEPOSITO DE EFECTIVO, DEPOSITANTE: YHOLA JUANITA YANARICO DE MACHACA, CONCEPTO: COBRO INDEBIDO POR NUEVAS NUPCIAS, CUENTA DE DEPOSITO: CUENTA UNICA DEL TESORO"/>
    <m/>
    <m/>
    <m/>
    <m/>
    <m/>
    <m/>
    <n v="0"/>
    <n v="2205"/>
    <s v="NO_CONCILIADO"/>
  </r>
  <r>
    <x v="0"/>
    <m/>
    <x v="0"/>
    <x v="23"/>
    <s v="O20901560002"/>
    <s v="BOD"/>
    <n v="2090156"/>
    <m/>
    <s v="00099021001 DEPOSITO DE EFECTIVO, DEPOSITANTE: LIDIA EVELINA RODRIGUEZ SAAVEDRA, CONCEPTO: DEVOLUCIÓN DE DEUDA, DOBLE PERCEPCIÓN, CUENTA DE DEPOSITO: CUENTA UNICA DEL TESORO"/>
    <m/>
    <m/>
    <m/>
    <m/>
    <m/>
    <m/>
    <n v="0"/>
    <n v="1706.1"/>
    <s v="NO_CONCILIADO"/>
  </r>
  <r>
    <x v="0"/>
    <m/>
    <x v="0"/>
    <x v="23"/>
    <s v="B20901090002"/>
    <s v="BOD"/>
    <n v="2090109"/>
    <m/>
    <s v="00099021001 DEP.DE CHEQ.AJENOS,RET.DE CAM.,CONCEPTO: MARIO LUIS PACELLO AGUIRRE,DEP.: BANCO UNION S.A. , PROCEDENCIA: BANCO UNION S.A., CHEQUE: 187957, FECHA DE EMISION:06/02/2023"/>
    <m/>
    <m/>
    <m/>
    <m/>
    <m/>
    <m/>
    <n v="0"/>
    <n v="1530.98"/>
    <s v="NO_CONCILIADO"/>
  </r>
  <r>
    <x v="12"/>
    <m/>
    <x v="12"/>
    <x v="24"/>
    <s v="O20904170002"/>
    <s v="BOD"/>
    <n v="2090417"/>
    <m/>
    <s v="00099021001 DEPOSITO DE EFECTIVO, DEPOSITANTE: ESPERANZA AGUILAR ZEBALLOS, CONCEPTO: DEVOLUCION POR SOBREPASAR LA LETRA A POLICIA BOLIVIANA, CUENTA DE DEPOSITO: CUENTA UNICA DEL TESORO"/>
    <m/>
    <m/>
    <m/>
    <m/>
    <m/>
    <m/>
    <n v="0"/>
    <n v="12000"/>
    <s v="NO_CONCILIADO"/>
  </r>
  <r>
    <x v="26"/>
    <m/>
    <x v="26"/>
    <x v="24"/>
    <s v="O20905940002"/>
    <s v="BOD"/>
    <n v="2090594"/>
    <m/>
    <s v="00548132001 DEPOSITO DE EFECTIVO, DEPOSITANTE: RENE GABRIEL LARUTA TOLA, CONCEPTO: DEVOLUCION DEL 13% POR VIATICOS, CUENTA DE DEPOSITO: CUENTA UNICA DEL TESORO"/>
    <m/>
    <m/>
    <m/>
    <m/>
    <m/>
    <m/>
    <n v="0"/>
    <n v="78"/>
    <s v="NO_CONCILIADO"/>
  </r>
  <r>
    <x v="3"/>
    <m/>
    <x v="3"/>
    <x v="24"/>
    <s v="B20904360002"/>
    <s v="BOD"/>
    <n v="2090436"/>
    <m/>
    <s v="00099021001 DEP.DE CHEQ.AJENOS,RET.DE CAM.,CONCEPTO: DEVOLUCION DE COTIZACION EXCESO,DEP.: FUTURO DE BOLIVIA S.A. AFP , PROCEDENCIA: BANCO DE CREDITO DE BOLIVIA S.A., CHEQUE: 68843, FECHA DE EMISION:03/02/2023"/>
    <m/>
    <m/>
    <m/>
    <m/>
    <m/>
    <m/>
    <n v="0"/>
    <n v="375.84"/>
    <s v="NO_CONCILIADO"/>
  </r>
  <r>
    <x v="0"/>
    <m/>
    <x v="0"/>
    <x v="24"/>
    <s v="B20904900002"/>
    <s v="BOD"/>
    <n v="2090490"/>
    <m/>
    <s v="00099021001 DEP.DE CHEQ.AJENOS,RET.DE CAM.,CONCEPTO: RAMIRO OSVALDO ARNEZ PANTOJA,DEP.: BANCO UNION SA , PROCEDENCIA: BANCO UNION S.A., CHEQUE: 187959, FECHA DE EMISION:07/02/2023"/>
    <m/>
    <m/>
    <m/>
    <m/>
    <m/>
    <m/>
    <n v="0"/>
    <n v="2259.84"/>
    <s v="NO_CONCILIADO"/>
  </r>
  <r>
    <x v="0"/>
    <m/>
    <x v="0"/>
    <x v="25"/>
    <s v="O20908240002"/>
    <s v="BOD"/>
    <n v="2090824"/>
    <m/>
    <s v="00099021001 DEPOSITO DE EFECTIVO, DEPOSITANTE: JULIO CRUZ RODRIGUEZ, CONCEPTO: POR DOBLE PERSEPCION, CUENTA DE DEPOSITO: CUENTA UNICA DEL TESORO"/>
    <m/>
    <m/>
    <m/>
    <m/>
    <m/>
    <m/>
    <n v="0"/>
    <n v="523.67999999999995"/>
    <s v="NO_CONCILIADO"/>
  </r>
  <r>
    <x v="27"/>
    <m/>
    <x v="27"/>
    <x v="25"/>
    <s v="O20908350002"/>
    <s v="BOD"/>
    <n v="2090835"/>
    <m/>
    <s v="00099021001 DEPOSITO DE EFECTIVO, DEPOSITANTE: JUAN CARLOS TORRES REYES, CONCEPTO: DOBLE PERCEPCION, CUENTA DE DEPOSITO: CUENTA UNICA DEL TESORO /DJBR."/>
    <m/>
    <m/>
    <m/>
    <m/>
    <m/>
    <m/>
    <n v="0"/>
    <n v="485.42"/>
    <s v="NO_CONCILIADO"/>
  </r>
  <r>
    <x v="23"/>
    <m/>
    <x v="23"/>
    <x v="25"/>
    <s v="O20908970002"/>
    <s v="BOD"/>
    <n v="2090897"/>
    <m/>
    <s v="00099021001 DEPOSITO DE EFECTIVO, DEPOSITANTE: MARIA LUISA ROMERO ROJAS, CONCEPTO: DEVOLUCION DOBLE PERCEPCION, CUENTA DE DEPOSITO: CUENTA UNICA DEL TESORO /DJBR."/>
    <m/>
    <m/>
    <m/>
    <m/>
    <m/>
    <m/>
    <n v="0"/>
    <n v="3968.14"/>
    <s v="NO_CONCILIADO"/>
  </r>
  <r>
    <x v="16"/>
    <m/>
    <x v="16"/>
    <x v="25"/>
    <s v="O20909130002"/>
    <s v="BOD"/>
    <n v="2090913"/>
    <m/>
    <s v="00099021001 DEPOSITO DE EFECTIVO, DEPOSITANTE: MINISTERIO DE MEDIO AMBIENTE Y AGUA, CONCEPTO: CONCEPTO DE REPOSICION UTILES DE ESCRITORIO, CUENTA DE DEPOSITO: CUENTA UNICA DEL TESORO"/>
    <m/>
    <m/>
    <m/>
    <m/>
    <m/>
    <m/>
    <n v="0"/>
    <n v="50"/>
    <s v="NO_CONCILIADO"/>
  </r>
  <r>
    <x v="23"/>
    <m/>
    <x v="23"/>
    <x v="25"/>
    <s v="O20909150002"/>
    <s v="BOD"/>
    <n v="2090915"/>
    <m/>
    <s v="00099021001 DEPOSITO DE EFECTIVO, DEPOSITANTE: JOSE ARMANDO PERICON VARGAS, CONCEPTO: DEVOLUCIÓN POR DOBLE PERCEPCIÓN, CUENTA DE DEPOSITO: CUENTA UNICA DEL TESORO /DJBR."/>
    <m/>
    <m/>
    <m/>
    <m/>
    <m/>
    <m/>
    <n v="0"/>
    <n v="3094.9"/>
    <s v="NO_CONCILIADO"/>
  </r>
  <r>
    <x v="23"/>
    <m/>
    <x v="23"/>
    <x v="25"/>
    <s v="O20909640002"/>
    <s v="BOD"/>
    <n v="2090964"/>
    <m/>
    <s v="00099021001 DEPOSITO DE EFECTIVO, DEPOSITANTE: CATACORA ALVAREZ JULIO, CONCEPTO: DOBLE PERCEPCION, CUENTA DE DEPOSITO: CUENTA UNICA DEL TESORO /DJBR."/>
    <m/>
    <m/>
    <m/>
    <m/>
    <m/>
    <m/>
    <n v="0"/>
    <n v="895.21"/>
    <s v="NO_CONCILIADO"/>
  </r>
  <r>
    <x v="0"/>
    <m/>
    <x v="0"/>
    <x v="25"/>
    <s v="B20908820002"/>
    <s v="BOD"/>
    <n v="2090882"/>
    <m/>
    <s v="00099021001 DEP.DE CHEQ.AJENOS,RET.DE CAM.,CONCEPTO: JENNY GRISELDA MACHICADO VILLARRUBIA,DEP.: BANCO UNION SA , PROCEDENCIA: BANCO UNION S.A., CHEQUE: 187960, FECHA DE EMISION:08/02/2023"/>
    <m/>
    <m/>
    <m/>
    <m/>
    <m/>
    <m/>
    <n v="0"/>
    <n v="766.67"/>
    <s v="NO_CONCILIADO"/>
  </r>
  <r>
    <x v="0"/>
    <m/>
    <x v="0"/>
    <x v="26"/>
    <s v="O20911580002"/>
    <s v="BOD"/>
    <n v="2091158"/>
    <m/>
    <s v="00099021001 DEPOSITO DE EFECTIVO, DEPOSITANTE: LOURDES ALIAGA ZAPATA, CONCEPTO: DOBLE PERCEPCION DEL MES DE FEBRERO 2023, CUENTA DE DEPOSITO: CUENTA UNICA DEL TESORO"/>
    <m/>
    <m/>
    <m/>
    <m/>
    <m/>
    <m/>
    <n v="0"/>
    <n v="2000"/>
    <s v="NO_CONCILIADO"/>
  </r>
  <r>
    <x v="12"/>
    <m/>
    <x v="12"/>
    <x v="26"/>
    <s v="O20911650002"/>
    <s v="BOD"/>
    <n v="2091165"/>
    <m/>
    <s v="00099021001 DEPOSITO DE EFECTIVO, DEPOSITANTE: FELIX SALAMANCA ERGUETA, CONCEPTO: DOBLE PERCEPCIÓN, CUENTA DE DEPOSITO: CUENTA UNICA DEL TESORO /DJBR."/>
    <m/>
    <m/>
    <m/>
    <m/>
    <m/>
    <m/>
    <n v="0"/>
    <n v="458.86"/>
    <s v="NO_CONCILIADO"/>
  </r>
  <r>
    <x v="12"/>
    <m/>
    <x v="12"/>
    <x v="26"/>
    <s v="O20911710002"/>
    <s v="BOD"/>
    <n v="2091171"/>
    <m/>
    <s v="00099021001 DEPOSITO DE EFECTIVO, DEPOSITANTE: TEOFILO BAPTISTA RAMIREZ, CONCEPTO: DEVOLUCIÓN DE HABERES 2010 MES DE ENERO DE 2023, CUENTA DE DEPOSITO: CUENTA UNICA DEL TESORO /DJBR."/>
    <m/>
    <m/>
    <m/>
    <m/>
    <m/>
    <m/>
    <n v="0"/>
    <n v="1364.9"/>
    <s v="NO_CONCILIADO"/>
  </r>
  <r>
    <x v="10"/>
    <m/>
    <x v="10"/>
    <x v="26"/>
    <s v="O20911730002"/>
    <s v="BOD"/>
    <n v="2091173"/>
    <m/>
    <s v="00601012001 DEPOSITO DE EFECTIVO, DEPOSITANTE: PLACIDO CONDORI MAMANI, CONCEPTO: DEVOLUCION DE SALDOS, CUENTA DE DEPOSITO: CUENTA UNICA DEL TESORO"/>
    <m/>
    <m/>
    <m/>
    <m/>
    <m/>
    <m/>
    <n v="0"/>
    <n v="250000"/>
    <s v="NO_CONCILIADO"/>
  </r>
  <r>
    <x v="28"/>
    <m/>
    <x v="28"/>
    <x v="26"/>
    <s v="O20911760002"/>
    <s v="BOD"/>
    <n v="2091176"/>
    <m/>
    <s v="00099021001 DEPOSITO DE EFECTIVO, DEPOSITANTE: MARCO ANTONIO BOZO RIOS - AISEM, CONCEPTO: DEVOLUCIÓN DE FONDOS POR CONCEPTO DE DESCARGO DE FONDOS EN AVANCE SEGÚN INFORME DE DESCARGO, CUENTA DE DEPOSITO: CUENTA UNICA DEL TESORO"/>
    <m/>
    <m/>
    <m/>
    <m/>
    <m/>
    <m/>
    <n v="0"/>
    <n v="145.99"/>
    <s v="NO_CONCILIADO"/>
  </r>
  <r>
    <x v="0"/>
    <m/>
    <x v="0"/>
    <x v="26"/>
    <s v="O20911810002"/>
    <s v="BOD"/>
    <n v="2091181"/>
    <m/>
    <s v="00099021001 DEPOSITO DE EFECTIVO, DEPOSITANTE: VIVEROS DURAN CRISTINA, CONCEPTO: DEVOLUCIÓN DE DEUDA, CUENTA DE DEPOSITO: CUENTA UNICA DEL TESORO"/>
    <m/>
    <m/>
    <m/>
    <m/>
    <m/>
    <m/>
    <n v="0"/>
    <n v="2283.37"/>
    <s v="NO_CONCILIADO"/>
  </r>
  <r>
    <x v="0"/>
    <m/>
    <x v="0"/>
    <x v="26"/>
    <s v="O20911910002"/>
    <s v="BOD"/>
    <n v="2091191"/>
    <m/>
    <s v="00099021001 DEPOSITO DE EFECTIVO, DEPOSITANTE: JEANNETTE ANGUS ENRIQUEZ, CONCEPTO: DEVOLUCIÓN DOBLE PERCEPCIÓN, CUENTA DE DEPOSITO: CUENTA UNICA DEL TESORO"/>
    <m/>
    <m/>
    <m/>
    <m/>
    <m/>
    <m/>
    <n v="0"/>
    <n v="1893.61"/>
    <s v="NO_CONCILIADO"/>
  </r>
  <r>
    <x v="0"/>
    <m/>
    <x v="0"/>
    <x v="26"/>
    <s v="O20912440002"/>
    <s v="BOD"/>
    <n v="2091244"/>
    <m/>
    <s v="00099021001 DEPOSITO DE EFECTIVO, DEPOSITANTE: JOSE ORLANDO SOLIZ ARGANDOÑA, CONCEPTO: DOBLE PERCEPCION, CUENTA DE DEPOSITO: CUENTA UNICA DEL TESORO"/>
    <m/>
    <m/>
    <m/>
    <m/>
    <m/>
    <m/>
    <n v="0"/>
    <n v="2184.73"/>
    <s v="NO_CONCILIADO"/>
  </r>
  <r>
    <x v="0"/>
    <m/>
    <x v="0"/>
    <x v="26"/>
    <s v="O20912550002"/>
    <s v="BOD"/>
    <n v="2091255"/>
    <m/>
    <s v="00099021001 DEPOSITO DE EFECTIVO, DEPOSITANTE: MIRIAM SILES MENDOZA, CONCEPTO: DEVOLUCIÓN DE RETROACTIVO, CUENTA DE DEPOSITO: CUENTA UNICA DEL TESORO"/>
    <m/>
    <m/>
    <m/>
    <m/>
    <m/>
    <m/>
    <n v="0"/>
    <n v="1142.2"/>
    <s v="NO_CONCILIADO"/>
  </r>
  <r>
    <x v="21"/>
    <m/>
    <x v="21"/>
    <x v="26"/>
    <s v="O20913170002"/>
    <s v="BOD"/>
    <n v="2091317"/>
    <m/>
    <s v="00597012001 DEPOSITO DE EFECTIVO, DEPOSITANTE: ALEYDA IRIS CONDORI CHOQUETARQUI, CONCEPTO: DEVOLUCIÓN IVA 13% DE LA FACTURA N°223557 CORRESPONDIENTE AL MES DE NOVIEMBRE DE LA EMPRESA AXS, CUENTA DE DEPOSITO: CUENTA UNICA DEL TESORO"/>
    <m/>
    <m/>
    <m/>
    <m/>
    <m/>
    <m/>
    <n v="0"/>
    <n v="50"/>
    <s v="NO_CONCILIADO"/>
  </r>
  <r>
    <x v="0"/>
    <m/>
    <x v="0"/>
    <x v="26"/>
    <s v="O20913190002"/>
    <s v="BOD"/>
    <n v="2091319"/>
    <m/>
    <s v="00099021001 DEPOSITO DE EFECTIVO, DEPOSITANTE: MARCO ANTONIO FERNANDEZ SILVA, CONCEPTO: DOBLE PERCEPCIÓN, CUENTA DE DEPOSITO: CUENTA UNICA DEL TESORO"/>
    <m/>
    <m/>
    <m/>
    <m/>
    <m/>
    <m/>
    <n v="0"/>
    <n v="672.96"/>
    <s v="NO_CONCILIADO"/>
  </r>
  <r>
    <x v="22"/>
    <m/>
    <x v="22"/>
    <x v="26"/>
    <s v="O20913220002"/>
    <s v="BOD"/>
    <n v="2091322"/>
    <m/>
    <s v="00293012001 DEPOSITO DE EFECTIVO, DEPOSITANTE: MARCO ANTONIO CRISPIN MARQUEZ, CONCEPTO: DEPÓSITO FUNDACIÓN CULTURAL BCB, POR DAÑOS Y PERJUICIOS MP/ OSMAN CALLAPINO, CUENTA DE DEPOSITO: CUENTA UNICA DEL TESORO"/>
    <m/>
    <m/>
    <m/>
    <m/>
    <m/>
    <m/>
    <n v="0"/>
    <n v="2500"/>
    <s v="NO_CONCILIADO"/>
  </r>
  <r>
    <x v="3"/>
    <m/>
    <x v="3"/>
    <x v="26"/>
    <s v="B20912270002"/>
    <s v="BOD"/>
    <n v="2091227"/>
    <m/>
    <s v="00099021001 DEP.DE CHEQ.AJENOS,RET.DE CAM.,CONCEPTO: INCENTIVO AL BACHILLER DESTACADO, GESTIONES 2014,2015 Y 2016,DEP.: MINISTERIO DE EDUCACION , PROCEDENCIA: BANCO UNION S.A., CHEQUE: 418, FECHA DE EMISION:31/01/2023"/>
    <m/>
    <m/>
    <m/>
    <m/>
    <m/>
    <m/>
    <n v="0"/>
    <n v="41000"/>
    <s v="NO_CONCILIADO"/>
  </r>
  <r>
    <x v="0"/>
    <m/>
    <x v="0"/>
    <x v="26"/>
    <s v="B20912380002"/>
    <s v="BOD"/>
    <n v="2091238"/>
    <m/>
    <s v="00099021001 DEP.DE CHEQ.AJENOS,RET.DE CAM.,CONCEPTO: DEVOLUCIÓN FONDOS SOLICITADOS POR ERROR SEGUN CONCILIACION OCTUBRE 2022,DEP.: SEGUROS PROVIDA S.A. , PROCEDENCIA: BANCO NACIONAL DE BOLIVIA S.A., CHEQUE: 2312858, FECHA DE EMISION:09/02/2023"/>
    <m/>
    <m/>
    <m/>
    <m/>
    <m/>
    <m/>
    <n v="0"/>
    <n v="1501.28"/>
    <s v="NO_CONCILIADO"/>
  </r>
  <r>
    <x v="15"/>
    <m/>
    <x v="15"/>
    <x v="27"/>
    <s v="O20915030002"/>
    <s v="BOD"/>
    <n v="2091503"/>
    <m/>
    <s v="00099021001 DEPOSITO DE EFECTIVO, DEPOSITANTE: OSCAR JULIO ARCE PERALTA, CONCEPTO: DEVOLUCIÓN POR DOBLE PERCEPCIÓN, CUENTA DE DEPOSITO: CUENTA UNICA DEL TESORO /DJBR."/>
    <m/>
    <m/>
    <m/>
    <m/>
    <m/>
    <m/>
    <n v="0"/>
    <n v="2681.53"/>
    <s v="NO_CONCILIADO"/>
  </r>
  <r>
    <x v="2"/>
    <m/>
    <x v="2"/>
    <x v="27"/>
    <s v="O20915010002"/>
    <s v="BOD"/>
    <n v="2091501"/>
    <m/>
    <s v="00099021001 DEPOSITO DE EFECTIVO, DEPOSITANTE: HUGO BARBA ARAMAYO-MIN. DE SALUD Y DEP., CONCEPTO: DOBLE PERCEPCION DEVOLUCION, CUENTA DE DEPOSITO: CUENTA UNICA DEL TESORO"/>
    <m/>
    <m/>
    <m/>
    <m/>
    <m/>
    <m/>
    <n v="0"/>
    <n v="605.88"/>
    <s v="NO_CONCILIADO"/>
  </r>
  <r>
    <x v="0"/>
    <m/>
    <x v="0"/>
    <x v="27"/>
    <s v="O20915710002"/>
    <s v="BOD"/>
    <n v="2091571"/>
    <m/>
    <s v="00099021001 DEPOSITO DE EFECTIVO, DEPOSITANTE: FAUSTINA PAULA MENDEZ VILLANUEVA, CONCEPTO: REVERSIÓN TOTAL DE BOLETAS DE HABER MENSUAL, CUENTA DE DEPOSITO: CUENTA UNICA DEL TESORO"/>
    <m/>
    <m/>
    <m/>
    <m/>
    <m/>
    <m/>
    <n v="0"/>
    <n v="1010"/>
    <s v="NO_CONCILIADO"/>
  </r>
  <r>
    <x v="15"/>
    <m/>
    <x v="15"/>
    <x v="27"/>
    <s v="O20915720002"/>
    <s v="BOD"/>
    <n v="2091572"/>
    <m/>
    <s v="00099021001 DEPOSITO DE EFECTIVO, DEPOSITANTE: ADRIANA GABRIELA UGARTE MACIAS, CONCEPTO: DEVOLUCIÓN DE SUELDOS Y SALARIOS, CUENTA DE DEPOSITO: CUENTA UNICA DEL TESORO /DJBR."/>
    <m/>
    <m/>
    <m/>
    <m/>
    <m/>
    <m/>
    <n v="0"/>
    <n v="480"/>
    <s v="NO_CONCILIADO"/>
  </r>
  <r>
    <x v="0"/>
    <m/>
    <x v="0"/>
    <x v="27"/>
    <s v="O20915730002"/>
    <s v="BOD"/>
    <n v="2091573"/>
    <m/>
    <s v="00099021001 DEPOSITO DE EFECTIVO, DEPOSITANTE: FREDDY IVAN CONDORI CUNO, CONCEPTO: POR COBRO DE SEGUNDAS NUPCIAS DE LOLA CUNO CANAZA (Q.E.P.D.), CUENTA DE DEPOSITO: CUENTA UNICA DEL TESORO"/>
    <m/>
    <m/>
    <m/>
    <m/>
    <m/>
    <m/>
    <n v="0"/>
    <n v="800"/>
    <s v="NO_CONCILIADO"/>
  </r>
  <r>
    <x v="0"/>
    <m/>
    <x v="0"/>
    <x v="27"/>
    <s v="O20916260002"/>
    <s v="BOD"/>
    <n v="2091626"/>
    <m/>
    <s v="00099021001 DEPOSITO DE EFECTIVO, DEPOSITANTE: VICTORIA APAZA ARIAS, CONCEPTO: DEVOLUCIÓN POR DOBLE PERCEPCION, CUENTA DE DEPOSITO: CUENTA UNICA DEL TESORO"/>
    <m/>
    <m/>
    <m/>
    <m/>
    <m/>
    <m/>
    <n v="0"/>
    <n v="2467.81"/>
    <s v="NO_CONCILIADO"/>
  </r>
  <r>
    <x v="0"/>
    <m/>
    <x v="0"/>
    <x v="27"/>
    <s v="O20916600002"/>
    <s v="BOD"/>
    <n v="2091660"/>
    <m/>
    <s v="00099021001 DEPOSITO DE EFECTIVO, DEPOSITANTE: TEODORO ALARCON CANDIA, CONCEPTO: DOBLE PERCEPCIÓN, CUENTA DE DEPOSITO: CUENTA UNICA DEL TESORO"/>
    <m/>
    <m/>
    <m/>
    <m/>
    <m/>
    <m/>
    <n v="0"/>
    <n v="607.47"/>
    <s v="NO_CONCILIADO"/>
  </r>
  <r>
    <x v="23"/>
    <m/>
    <x v="23"/>
    <x v="27"/>
    <s v="O20916930002"/>
    <s v="BOD"/>
    <n v="2091693"/>
    <m/>
    <s v="00099021001 DEPOSITO DE EFECTIVO, DEPOSITANTE: EVELYN TATIANA ALI CHAVEZ, CONCEPTO: REVERSION DE BOLETA DE HABER MENSUAL, CUENTA DE DEPOSITO: CUENTA UNICA DEL TESORO /DJBR."/>
    <m/>
    <m/>
    <m/>
    <m/>
    <m/>
    <m/>
    <n v="0"/>
    <n v="3649.58"/>
    <s v="NO_CONCILIADO"/>
  </r>
  <r>
    <x v="0"/>
    <m/>
    <x v="0"/>
    <x v="27"/>
    <s v="B20915930002"/>
    <s v="BOD"/>
    <n v="2091593"/>
    <m/>
    <s v="00099021001 DEP.DE CHEQ.AJENOS,RET.DE CAM.,CONCEPTO: RAUL VICENTE VEIZAGA REJAS,DEP.: BANCO UNION S.A , PROCEDENCIA: BANCO UNION S.A., CHEQUE: 187962, FECHA DE EMISION:10/02/2023"/>
    <m/>
    <m/>
    <m/>
    <m/>
    <m/>
    <m/>
    <n v="0"/>
    <n v="2252.5"/>
    <s v="NO_CONCILIADO"/>
  </r>
  <r>
    <x v="0"/>
    <m/>
    <x v="0"/>
    <x v="28"/>
    <s v="O20918840002"/>
    <s v="BOD"/>
    <n v="2091884"/>
    <m/>
    <s v="00099021001 DEPOSITO DE EFECTIVO, DEPOSITANTE: AGUSTINA RODRIGUEZ DE APAZA, CONCEPTO: DEVOLUCION NUPCIAS, CUENTA DE DEPOSITO: CUENTA UNICA DEL TESORO"/>
    <m/>
    <m/>
    <m/>
    <m/>
    <m/>
    <m/>
    <n v="0"/>
    <n v="5600"/>
    <s v="NO_CONCILIADO"/>
  </r>
  <r>
    <x v="0"/>
    <m/>
    <x v="0"/>
    <x v="28"/>
    <s v="O20919310002"/>
    <s v="BOD"/>
    <n v="2091931"/>
    <m/>
    <s v="00099021001 DEPOSITO DE EFECTIVO, DEPOSITANTE: JUSTA MENDOZA DE CARVAJAL, CONCEPTO: DEVOLUCION DE RETROACTIVO, CUENTA DE DEPOSITO: CUENTA UNICA DEL TESORO"/>
    <m/>
    <m/>
    <m/>
    <m/>
    <m/>
    <m/>
    <n v="0"/>
    <n v="700"/>
    <s v="NO_CONCILIADO"/>
  </r>
  <r>
    <x v="29"/>
    <m/>
    <x v="29"/>
    <x v="28"/>
    <s v="O20919690002"/>
    <s v="BOD"/>
    <n v="2091969"/>
    <m/>
    <s v="00099021001 DEPOSITO DE EFECTIVO, DEPOSITANTE: EDWIN VICTOR LAMAS SIVILA, CONCEPTO: DEPÓSITO POR DEVOLUCIÓN SUELDO SUPERIOR AL PRESIDENTE, CUENTA DE DEPOSITO: CUENTA UNICA DEL TESORO /DJBR."/>
    <m/>
    <m/>
    <m/>
    <m/>
    <m/>
    <m/>
    <n v="0"/>
    <n v="100"/>
    <s v="NO_CONCILIADO"/>
  </r>
  <r>
    <x v="0"/>
    <m/>
    <x v="0"/>
    <x v="28"/>
    <s v="O20919860002"/>
    <s v="BOD"/>
    <n v="2091986"/>
    <m/>
    <s v="00099021001 DEPOSITO DE EFECTIVO, DEPOSITANTE: VIVEROS DURAN CRISTINA, CONCEPTO: DEVOLUCIÓN DE DEUDA, CUENTA DE DEPOSITO: CUENTA UNICA DEL TESORO"/>
    <m/>
    <m/>
    <m/>
    <m/>
    <m/>
    <m/>
    <n v="0"/>
    <n v="0.02"/>
    <s v="NO_CONCILIADO"/>
  </r>
  <r>
    <x v="5"/>
    <m/>
    <x v="5"/>
    <x v="28"/>
    <s v="O20919890002"/>
    <s v="BOD"/>
    <n v="2091989"/>
    <m/>
    <s v="00249012001 DEPOSITO DE EFECTIVO, DEPOSITANTE: IBLIN ROSSO FLORES, CONCEPTO: DEVOLUCIÓN DE REFRIGERIO DICIEMBRE/2022, CUENTA DE DEPOSITO: CUENTA UNICA DEL TESORO"/>
    <m/>
    <m/>
    <m/>
    <m/>
    <m/>
    <m/>
    <n v="0"/>
    <n v="54"/>
    <s v="NO_CONCILIADO"/>
  </r>
  <r>
    <x v="5"/>
    <m/>
    <x v="5"/>
    <x v="28"/>
    <s v="O20919900002"/>
    <s v="BOD"/>
    <n v="2091990"/>
    <m/>
    <s v="00249012001 DEPOSITO DE EFECTIVO, DEPOSITANTE: IBLIN ROSSO FLORES, CONCEPTO: DEVOLUCIÓN DE PASAJES DICIEMBRE/2022, CUENTA DE DEPOSITO: CUENTA UNICA DEL TESORO"/>
    <m/>
    <m/>
    <m/>
    <m/>
    <m/>
    <m/>
    <n v="0"/>
    <n v="30"/>
    <s v="NO_CONCILIADO"/>
  </r>
  <r>
    <x v="0"/>
    <m/>
    <x v="0"/>
    <x v="28"/>
    <s v="O20919920002"/>
    <s v="BOD"/>
    <n v="2091992"/>
    <m/>
    <s v="00099021001 DEPOSITO DE EFECTIVO, DEPOSITANTE: MARIA JESUS HOYOS CASTRO, CONCEPTO: COBRO INDEBIDO POR SEGUNDAS NUPCIAS, CUENTA DE DEPOSITO: CUENTA UNICA DEL TESORO"/>
    <m/>
    <m/>
    <m/>
    <m/>
    <m/>
    <m/>
    <n v="0"/>
    <n v="500"/>
    <s v="NO_CONCILIADO"/>
  </r>
  <r>
    <x v="30"/>
    <m/>
    <x v="30"/>
    <x v="28"/>
    <s v="O20920480002"/>
    <s v="BOD"/>
    <n v="2092048"/>
    <m/>
    <s v="00212014306 DEPOSITO DE EFECTIVO, DEPOSITANTE: INSTITUTO NACIONAL DE REFORMA AGRARIA, CONCEPTO: DEVOLUCION PLANILLA N°18 DIRECCION DEPARTAMENTAL COCHABAMBA, CUENTA DE DEPOSITO: CUENTA UNICA DEL TESORO"/>
    <m/>
    <m/>
    <m/>
    <m/>
    <m/>
    <m/>
    <n v="0"/>
    <n v="6073"/>
    <s v="NO_CONCILIADO"/>
  </r>
  <r>
    <x v="13"/>
    <m/>
    <x v="13"/>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6755.25"/>
    <s v="CONCILIADO_PARCIAL"/>
  </r>
  <r>
    <x v="13"/>
    <m/>
    <x v="13"/>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438.5"/>
    <s v="CONCILIADO_PARCIAL"/>
  </r>
  <r>
    <x v="14"/>
    <m/>
    <x v="14"/>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8315.7"/>
    <s v="CONCILIADO_PARCIAL"/>
  </r>
  <r>
    <x v="12"/>
    <m/>
    <x v="1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9726.9600000000028"/>
    <s v="CONCILIADO_PARCIAL"/>
  </r>
  <r>
    <x v="12"/>
    <m/>
    <x v="1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5329.7999999999884"/>
    <s v="CONCILIADO_PARCIAL"/>
  </r>
  <r>
    <x v="14"/>
    <m/>
    <x v="14"/>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80175.509999999995"/>
    <s v="CONCILIADO_PARCIAL"/>
  </r>
  <r>
    <x v="14"/>
    <m/>
    <x v="14"/>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6960"/>
    <s v="CONCILIADO_PARCIAL"/>
  </r>
  <r>
    <x v="14"/>
    <m/>
    <x v="14"/>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904.32"/>
    <s v="CONCILIADO_PARCIAL"/>
  </r>
  <r>
    <x v="14"/>
    <m/>
    <x v="14"/>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4410.35"/>
    <s v="CONCILIADO_PARCIAL"/>
  </r>
  <r>
    <x v="31"/>
    <m/>
    <x v="31"/>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6661.54"/>
    <s v="CONCILIADO_PARCIAL"/>
  </r>
  <r>
    <x v="12"/>
    <m/>
    <x v="1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643.68"/>
    <s v="CONCILIADO_PARCIAL"/>
  </r>
  <r>
    <x v="32"/>
    <m/>
    <x v="3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58.56"/>
    <s v="CONCILIADO_PARCIAL"/>
  </r>
  <r>
    <x v="12"/>
    <m/>
    <x v="1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5281.34"/>
    <s v="CONCILIADO_PARCIAL"/>
  </r>
  <r>
    <x v="31"/>
    <m/>
    <x v="31"/>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7325.87"/>
    <s v="CONCILIADO_PARCIAL"/>
  </r>
  <r>
    <x v="12"/>
    <m/>
    <x v="12"/>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48305.39"/>
    <s v="CONCILIADO_PARCIAL"/>
  </r>
  <r>
    <x v="33"/>
    <m/>
    <x v="33"/>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2499.53"/>
    <s v="CONCILIADO_PARCIAL"/>
  </r>
  <r>
    <x v="33"/>
    <m/>
    <x v="33"/>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3651.8"/>
    <s v="CONCILIADO_PARCIAL"/>
  </r>
  <r>
    <x v="7"/>
    <m/>
    <x v="7"/>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58241.71"/>
    <s v="CONCILIADO_PARCIAL"/>
  </r>
  <r>
    <x v="28"/>
    <m/>
    <x v="28"/>
    <x v="29"/>
    <s v="O20923230002"/>
    <s v="BOD"/>
    <n v="2092323"/>
    <m/>
    <s v="00382014302 DEPOSITO DE EFECTIVO, DEPOSITANTE: AISEM, CONCEPTO: DEVOLUCION DE VIATICOS, CUENTA DE DEPOSITO: CUENTA UNICA DEL TESORO"/>
    <m/>
    <m/>
    <m/>
    <m/>
    <m/>
    <m/>
    <n v="0"/>
    <n v="185.5"/>
    <s v="NO_CONCILIADO"/>
  </r>
  <r>
    <x v="28"/>
    <m/>
    <x v="28"/>
    <x v="29"/>
    <s v="O20923260002"/>
    <s v="BOD"/>
    <n v="2092326"/>
    <m/>
    <s v="00099021001 DEPOSITO DE EFECTIVO, DEPOSITANTE: AISEM, CONCEPTO: DEVOLUCION DE VIATICOS, CUENTA DE DEPOSITO: CUENTA UNICA DEL TESORO"/>
    <m/>
    <m/>
    <m/>
    <m/>
    <m/>
    <m/>
    <n v="0"/>
    <n v="60"/>
    <s v="NO_CONCILIADO"/>
  </r>
  <r>
    <x v="28"/>
    <m/>
    <x v="28"/>
    <x v="29"/>
    <s v="O20923280002"/>
    <s v="BOD"/>
    <n v="2092328"/>
    <m/>
    <s v="00382014302 DEPOSITO DE EFECTIVO, DEPOSITANTE: AISEM, CONCEPTO: DEVOLUCION DE VIATICOS, CUENTA DE DEPOSITO: CUENTA UNICA DEL TESORO"/>
    <m/>
    <m/>
    <m/>
    <m/>
    <m/>
    <m/>
    <n v="0"/>
    <n v="101"/>
    <s v="NO_CONCILIADO"/>
  </r>
  <r>
    <x v="34"/>
    <m/>
    <x v="34"/>
    <x v="29"/>
    <s v="O20923460002"/>
    <s v="BOD"/>
    <n v="2092346"/>
    <m/>
    <s v="00595012002 DEPOSITO DE EFECTIVO, DEPOSITANTE: JAIME DURAN CHUQUIMIA, CONCEPTO: DEVOLUCION DE VIATICOS DEV 84/22, CUENTA DE DEPOSITO: CUENTA UNICA DEL TESORO"/>
    <m/>
    <m/>
    <m/>
    <m/>
    <m/>
    <m/>
    <n v="0"/>
    <n v="232.5"/>
    <s v="NO_CONCILIADO"/>
  </r>
  <r>
    <x v="34"/>
    <m/>
    <x v="34"/>
    <x v="29"/>
    <s v="O20923480002"/>
    <s v="BOD"/>
    <n v="2092348"/>
    <m/>
    <s v="00595012002 DEPOSITO DE EFECTIVO, DEPOSITANTE: JAIME DURAN CHUQUIMIA, CONCEPTO: DEVOLUCION DE VIATICOS DEV 68/22, CUENTA DE DEPOSITO: CUENTA UNICA DEL TESORO"/>
    <m/>
    <m/>
    <m/>
    <m/>
    <m/>
    <m/>
    <n v="0"/>
    <n v="232.5"/>
    <s v="NO_CONCILIADO"/>
  </r>
  <r>
    <x v="0"/>
    <m/>
    <x v="0"/>
    <x v="29"/>
    <s v="B20922990002"/>
    <s v="BOD"/>
    <n v="2092299"/>
    <m/>
    <s v="00099021001 DEP.DE CHEQ.AJENOS,RET.DE CAM.,CONCEPTO: OLGA BETZABE CARTAGENA FORONDA,DEP.: BANCO UNION SA , PROCEDENCIA: BANCO UNION S.A., CHEQUE: 187968, FECHA DE EMISION:14/02/2023"/>
    <m/>
    <m/>
    <m/>
    <m/>
    <m/>
    <m/>
    <n v="0"/>
    <n v="5531"/>
    <s v="NO_CONCILIADO"/>
  </r>
  <r>
    <x v="0"/>
    <m/>
    <x v="0"/>
    <x v="30"/>
    <s v="O20926820002"/>
    <s v="BOD"/>
    <n v="2092682"/>
    <m/>
    <s v="00099021001 DEPOSITO DE EFECTIVO, DEPOSITANTE: MARIO ALEJANDRO ROCA ALVAREZ, CONCEPTO: REGULARIZACION DE TOPE SALARIAL GESTION 2021, CUENTA DE DEPOSITO: CUENTA UNICA DEL TESORO"/>
    <m/>
    <m/>
    <m/>
    <m/>
    <m/>
    <m/>
    <n v="0"/>
    <n v="48314.87"/>
    <s v="NO_CONCILIADO"/>
  </r>
  <r>
    <x v="2"/>
    <m/>
    <x v="2"/>
    <x v="30"/>
    <s v="O20927080002"/>
    <s v="BOD"/>
    <n v="2092708"/>
    <m/>
    <s v="00099021001 DEPOSITO DE EFECTIVO, DEPOSITANTE: RONALD IGOR PARDO ZAPATA, CONCEPTO: DEVOLUCION RECURSOS, CUENTA DE DEPOSITO: CUENTA UNICA DEL TESORO /DJBR."/>
    <m/>
    <m/>
    <m/>
    <m/>
    <m/>
    <m/>
    <n v="0"/>
    <n v="1965.2"/>
    <s v="NO_CONCILIADO"/>
  </r>
  <r>
    <x v="0"/>
    <m/>
    <x v="0"/>
    <x v="30"/>
    <s v="O20927300002"/>
    <s v="BOD"/>
    <n v="2092730"/>
    <m/>
    <s v="00099021001 DEPOSITO DE EFECTIVO, DEPOSITANTE: TATIANA MARUSIA QUIROGA MORALES, CONCEPTO: DOBLE PERCEPCIÓN POR LA DUODECIMA DEL PERIODO ENERO 2021, CUENTA DE DEPOSITO: CUENTA UNICA DEL TESORO"/>
    <m/>
    <m/>
    <m/>
    <m/>
    <m/>
    <m/>
    <n v="0"/>
    <n v="189"/>
    <s v="NO_CONCILIADO"/>
  </r>
  <r>
    <x v="0"/>
    <m/>
    <x v="0"/>
    <x v="30"/>
    <s v="O20927660002"/>
    <s v="BOD"/>
    <n v="2092766"/>
    <m/>
    <s v="00099021001 DEPOSITO DE EFECTIVO, DEPOSITANTE: CARLOS DENCEL PELAEZ PACHECO, CONCEPTO: RENUMERACION MAXIMA PERMITIDA ENERO 2023, CUENTA DE DEPOSITO: CUENTA UNICA DEL TESORO"/>
    <m/>
    <m/>
    <m/>
    <m/>
    <m/>
    <m/>
    <n v="0"/>
    <n v="2589.23"/>
    <s v="NO_CONCILIADO"/>
  </r>
  <r>
    <x v="21"/>
    <m/>
    <x v="21"/>
    <x v="30"/>
    <s v="O20928710002"/>
    <s v="BOD"/>
    <n v="2092871"/>
    <m/>
    <s v="00099021001 DEPOSITO DE EFECTIVO, DEPOSITANTE: ALICIA SDENKA SAAVEDRA LOREDO, CONCEPTO: DEVOLUCIÓN DE DEUDA FORM CD/DP-001, CUENTA DE DEPOSITO: CUENTA UNICA DEL TESORO /DJBR."/>
    <m/>
    <m/>
    <m/>
    <m/>
    <m/>
    <m/>
    <n v="0"/>
    <n v="1257.81"/>
    <s v="NO_CONCILIADO"/>
  </r>
  <r>
    <x v="28"/>
    <m/>
    <x v="28"/>
    <x v="30"/>
    <s v="O20928890002"/>
    <s v="BOD"/>
    <n v="2092889"/>
    <m/>
    <s v="00099021001 DEPOSITO DE EFECTIVO, DEPOSITANTE: RONALD NELSON MACHACA ZARATE, CONCEPTO: DEVOLUCIÓN DE PASAJE, CUENTA DE DEPOSITO: CUENTA UNICA DEL TESORO /DJBR."/>
    <m/>
    <m/>
    <m/>
    <m/>
    <m/>
    <m/>
    <n v="0"/>
    <n v="304"/>
    <s v="NO_CONCILIADO"/>
  </r>
  <r>
    <x v="0"/>
    <m/>
    <x v="0"/>
    <x v="30"/>
    <s v="O20929070002"/>
    <s v="BOD"/>
    <n v="2092907"/>
    <m/>
    <s v="00099021001 DEPOSITO DE EFECTIVO, DEPOSITANTE: IVAN CARLOS ARANDIA LEDEZMA, CONCEPTO: EXCEDENTE DE LA RENUMERACION PERMITIDA EN EL SECTOR PUBLICO CORRESPONDIENTE AL MES DE ENERO 2023, CUENTA DE DEPOSITO: CUENTA UNICA DEL TESORO"/>
    <m/>
    <m/>
    <m/>
    <m/>
    <m/>
    <m/>
    <n v="0"/>
    <n v="8660"/>
    <s v="NO_CONCILIADO"/>
  </r>
  <r>
    <x v="0"/>
    <m/>
    <x v="0"/>
    <x v="30"/>
    <s v="B20927250002"/>
    <s v="BOD"/>
    <n v="2092725"/>
    <m/>
    <s v="00099021001 DEP.DE CHEQ.AJENOS,RET.DE CAM.,CONCEPTO: GASTON ENRIQUE ARANIBAR BELTRAN,DEP.: BANCO UNION S.A. , PROCEDENCIA: BANCO UNION S.A., CHEQUE: 187969, FECHA DE EMISION:15/02/2023"/>
    <m/>
    <m/>
    <m/>
    <m/>
    <m/>
    <m/>
    <n v="0"/>
    <n v="9045.0400000000009"/>
    <s v="NO_CONCILIADO"/>
  </r>
  <r>
    <x v="35"/>
    <m/>
    <x v="35"/>
    <x v="31"/>
    <s v="O20931620002"/>
    <s v="BOD"/>
    <n v="2093162"/>
    <m/>
    <s v="00294014101 DEPOSITO DE EFECTIVO, DEPOSITANTE: COTEL RL, CONCEPTO: DEVOLUCION POR TRANSFERENCIA ERRONEA DE UNIBOL A COTEL RL, CUENTA DE DEPOSITO: CUENTA UNICA DEL TESORO"/>
    <m/>
    <m/>
    <m/>
    <m/>
    <m/>
    <m/>
    <n v="0"/>
    <n v="31647"/>
    <s v="NO_CONCILIADO"/>
  </r>
  <r>
    <x v="28"/>
    <m/>
    <x v="28"/>
    <x v="31"/>
    <s v="O20931760002"/>
    <s v="BOD"/>
    <n v="2093176"/>
    <m/>
    <s v="00099021001 DEPOSITO DE EFECTIVO, DEPOSITANTE: AISEM - ROGER S. MONTEVILLA, CONCEPTO: DEVOLUCION DE PASAJES AEREOS, CUENTA DE DEPOSITO: CUENTA UNICA DEL TESORO"/>
    <m/>
    <m/>
    <m/>
    <m/>
    <m/>
    <m/>
    <n v="0"/>
    <n v="257"/>
    <s v="NO_CONCILIADO"/>
  </r>
  <r>
    <x v="28"/>
    <m/>
    <x v="28"/>
    <x v="31"/>
    <s v="O20931770002"/>
    <s v="BOD"/>
    <n v="2093177"/>
    <m/>
    <s v="00099021001 DEPOSITO DE EFECTIVO, DEPOSITANTE: AISEM - ROGER S. MONTEVILLA, CONCEPTO: DEVOLUCION DE PASAJES AEREOS, CUENTA DE DEPOSITO: CUENTA UNICA DEL TESORO"/>
    <m/>
    <m/>
    <m/>
    <m/>
    <m/>
    <m/>
    <n v="0"/>
    <n v="348"/>
    <s v="NO_CONCILIADO"/>
  </r>
  <r>
    <x v="12"/>
    <m/>
    <x v="12"/>
    <x v="31"/>
    <s v="O20931800002"/>
    <s v="BOD"/>
    <n v="2093180"/>
    <m/>
    <s v="00099021001 DEPOSITO DE EFECTIVO, DEPOSITANTE: PEDRO PABLO BAPTISTA RAMIREZ, CONCEPTO: DOBLE PERSEPCIÓN, CUENTA DE DEPOSITO: CUENTA UNICA DEL TESORO /DJBR."/>
    <m/>
    <m/>
    <m/>
    <m/>
    <m/>
    <m/>
    <n v="0"/>
    <n v="267.49"/>
    <s v="NO_CONCILIADO"/>
  </r>
  <r>
    <x v="23"/>
    <m/>
    <x v="23"/>
    <x v="31"/>
    <s v="O20932250002"/>
    <s v="BOD"/>
    <n v="2093225"/>
    <m/>
    <s v="00099021001 DEPOSITO DE EFECTIVO, DEPOSITANTE: MARCO ANTONIO TAPIA FLORES, CONCEPTO: DEVOLUCION POR DOBLE PERCEPCION, CUENTA DE DEPOSITO: CUENTA UNICA DEL TESORO /DJBR."/>
    <m/>
    <m/>
    <m/>
    <m/>
    <m/>
    <m/>
    <n v="0"/>
    <n v="369.59"/>
    <s v="NO_CONCILIADO"/>
  </r>
  <r>
    <x v="0"/>
    <m/>
    <x v="0"/>
    <x v="31"/>
    <s v="B20930840002"/>
    <s v="BOD"/>
    <n v="2093084"/>
    <m/>
    <s v="00099021001 DEP.DE CHEQ.AJENOS,RET.DE CAM.,CONCEPTO: DEVOLUCIÓN DE PASAJES AEREOS INTERNACIONALES,DEP.: CONSEJEROS DE VIAJES SRL , PROCEDENCIA: BANCO NACIONAL DE BOLIVIA S.A., CHEQUE: 895750, FECHA DE EMISION:16/02/2023"/>
    <m/>
    <m/>
    <m/>
    <m/>
    <m/>
    <m/>
    <n v="0"/>
    <n v="11629.46"/>
    <s v="NO_CONCILIADO"/>
  </r>
  <r>
    <x v="3"/>
    <m/>
    <x v="3"/>
    <x v="31"/>
    <s v="B20931170002"/>
    <s v="BOD"/>
    <n v="2093117"/>
    <m/>
    <s v="00099021001 DEP.DE CHEQ.AJENOS,RET.DE CAM.,CONCEPTO: DEVOLUCIÓN DE COTIZACIONES EXCESO EMP. FBP,DEP.: FUTURO DE BOLIVIA S.A. AFP , PROCEDENCIA: BANCO DE CREDITO DE BOLIVIA S.A., CHEQUE: 68930, FECHA DE EMISION:15/02/2023"/>
    <m/>
    <m/>
    <m/>
    <m/>
    <m/>
    <m/>
    <n v="0"/>
    <n v="496.16"/>
    <s v="NO_CONCILIADO"/>
  </r>
  <r>
    <x v="3"/>
    <m/>
    <x v="3"/>
    <x v="31"/>
    <s v="B20931210002"/>
    <s v="BOD"/>
    <n v="2093121"/>
    <m/>
    <s v="00099021001 DEP.DE CHEQ.AJENOS,RET.DE CAM.,CONCEPTO: DEVOLUCIÓN COTIZACIÓN EXCESO EMPLEADOR,DEP.: FUTURO DE BOLIVIA S.A. AFP , PROCEDENCIA: BANCO DE CREDITO DE BOLIVIA S.A., CHEQUE: 68931, FECHA DE EMISION:15/02/2023"/>
    <m/>
    <m/>
    <m/>
    <m/>
    <m/>
    <m/>
    <n v="0"/>
    <n v="1973.3"/>
    <s v="NO_CONCILIADO"/>
  </r>
  <r>
    <x v="0"/>
    <m/>
    <x v="0"/>
    <x v="31"/>
    <s v="B20931780002"/>
    <s v="BOD"/>
    <n v="2093178"/>
    <m/>
    <s v="00099021001 DEP.DE CHEQ.AJENOS,RET.DE CAM.,CONCEPTO: EDDY WILMER LAURA BALTAZAR,DEP.: BANCO UNION SA , PROCEDENCIA: BANCO UNION S.A., CHEQUE: 187973, FECHA DE EMISION:16/02/2023"/>
    <m/>
    <m/>
    <m/>
    <m/>
    <m/>
    <m/>
    <n v="0"/>
    <n v="30000"/>
    <s v="NO_CONCILIADO"/>
  </r>
  <r>
    <x v="2"/>
    <m/>
    <x v="2"/>
    <x v="31"/>
    <s v="B20931790002"/>
    <s v="BOD"/>
    <n v="2093179"/>
    <m/>
    <s v="00099021001 DEP.DE CHEQ.AJENOS,RET.DE CAM.,CONCEPTO: JUAN CARLOS VALERIO MOLINA MALDONADO,DEP.: BANCO UNION SA , PROCEDENCIA: BANCO UNION S.A., CHEQUE: 187972, FECHA DE EMISION:16/02/2023 /DJBR."/>
    <m/>
    <m/>
    <m/>
    <m/>
    <m/>
    <m/>
    <n v="0"/>
    <n v="661.82"/>
    <s v="NO_CONCILIADO"/>
  </r>
  <r>
    <x v="0"/>
    <m/>
    <x v="0"/>
    <x v="31"/>
    <s v="B20931840002"/>
    <s v="BOD"/>
    <n v="2093184"/>
    <m/>
    <s v="00099021001 DEP.DE CHEQ.AJENOS,RET.DE CAM.,CONCEPTO: GLADIS CLEMENCIA PATZY CALVIMONTES,DEP.: BANCO UNION SA , PROCEDENCIA: BANCO UNION S.A., CHEQUE: 187970, FECHA DE EMISION:16/02/2023"/>
    <m/>
    <m/>
    <m/>
    <m/>
    <m/>
    <m/>
    <n v="0"/>
    <n v="568.66"/>
    <s v="NO_CONCILIADO"/>
  </r>
  <r>
    <x v="0"/>
    <m/>
    <x v="0"/>
    <x v="32"/>
    <s v="O20934610002"/>
    <s v="BOD"/>
    <n v="2093461"/>
    <m/>
    <s v="00099021001 DEPOSITO DE EFECTIVO, DEPOSITANTE: ABDON COAQUIRA HUMEREZ, CONCEPTO: DOBLE PERCEPCION POR LOS MESES:ENERO - FEBRERO 2021, CUENTA DE DEPOSITO: CUENTA UNICA DEL TESORO"/>
    <m/>
    <m/>
    <m/>
    <m/>
    <m/>
    <m/>
    <n v="0"/>
    <n v="3083.56"/>
    <s v="NO_CONCILIADO"/>
  </r>
  <r>
    <x v="21"/>
    <m/>
    <x v="21"/>
    <x v="32"/>
    <s v="O20935230002"/>
    <s v="BOD"/>
    <n v="2093523"/>
    <m/>
    <s v="00597012001 DEPOSITO DE EFECTIVO, DEPOSITANTE: MIGUEL ANGEL VINAYA CRUZ, CONCEPTO: DEPÓSITO POR ADEUDOS REGISTRADOS EN ESTADOS FINANCIEROS COMIBOL GESTIÓN 2017, CUENTA DE DEPOSITO: CUENTA UNICA DEL TESORO"/>
    <m/>
    <m/>
    <m/>
    <m/>
    <m/>
    <m/>
    <n v="0"/>
    <n v="658.26"/>
    <s v="NO_CONCILIADO"/>
  </r>
  <r>
    <x v="0"/>
    <m/>
    <x v="0"/>
    <x v="32"/>
    <s v="O20935350002"/>
    <s v="BOD"/>
    <n v="2093535"/>
    <m/>
    <s v="00099021001 DEPOSITO DE EFECTIVO, DEPOSITANTE: CAFETERIA &quot;ELY&quot;, CONCEPTO: DEVOLUCIÓN DE RECURSOS ORDINARIOS DICIEMBRE - 2022, CUENTA DE DEPOSITO: CUENTA UNICA DEL TESORO"/>
    <m/>
    <m/>
    <m/>
    <m/>
    <m/>
    <m/>
    <n v="0"/>
    <n v="274.3"/>
    <s v="NO_CONCILIADO"/>
  </r>
  <r>
    <x v="36"/>
    <m/>
    <x v="36"/>
    <x v="32"/>
    <s v="O20936080002"/>
    <s v="BOD"/>
    <n v="2093608"/>
    <m/>
    <s v="00423142001 DEPOSITO DE EFECTIVO, DEPOSITANTE: CAJA DE SALUD DE CAMINOS Y RA, CONCEPTO: DEVOLUCION DE RETROACTIVO, CUENTA DE DEPOSITO: CUENTA UNICA DEL TESORO"/>
    <m/>
    <m/>
    <m/>
    <m/>
    <m/>
    <m/>
    <n v="0"/>
    <n v="0.99"/>
    <s v="CONCILIADO_PARCIAL"/>
  </r>
  <r>
    <x v="21"/>
    <m/>
    <x v="21"/>
    <x v="32"/>
    <s v="O20936370002"/>
    <s v="BOD"/>
    <n v="2093637"/>
    <m/>
    <s v="00597012001 DEPOSITO DE EFECTIVO, DEPOSITANTE: JESUS REYNALDO COCHI LIMACHI, CONCEPTO: DEUDA REGISTRADA EN COMIBOL EN LA GESTIÓN 2017, CUENTA DE DEPOSITO: CUENTA UNICA DEL TESORO"/>
    <m/>
    <m/>
    <m/>
    <m/>
    <m/>
    <m/>
    <n v="0"/>
    <n v="72"/>
    <s v="NO_CONCILIADO"/>
  </r>
  <r>
    <x v="3"/>
    <m/>
    <x v="3"/>
    <x v="32"/>
    <s v="B20934680002"/>
    <s v="BOD"/>
    <n v="2093468"/>
    <m/>
    <s v="00099021001 DEP.DE CHEQ.AJENOS,RET.DE CAM.,CONCEPTO: FRACCION COMPLEMENTARIA MENSUAL,DEP.: FUTURO DE BOLIVIA SA AFP , PROCEDENCIA: BANCO DE CREDITO DE BOLIVIA S.A., CHEQUE: 68936, FECHA DE EMISION:17/02/2023"/>
    <m/>
    <m/>
    <m/>
    <m/>
    <m/>
    <m/>
    <n v="0"/>
    <n v="12091.45"/>
    <s v="NO_CONCILIADO"/>
  </r>
  <r>
    <x v="3"/>
    <m/>
    <x v="3"/>
    <x v="32"/>
    <s v="B20934700002"/>
    <s v="BOD"/>
    <n v="2093470"/>
    <m/>
    <s v="00099021001 DEP.DE CHEQ.AJENOS,RET.DE CAM.,CONCEPTO: COMPENSACION MENSUAL DE COTIZACIONES,DEP.: FUTURO DE BOLIVIA SA AFP , PROCEDENCIA: BANCO DE CREDITO DE BOLIVIA S.A., CHEQUE: 68935, FECHA DE EMISION:17/02/2023"/>
    <m/>
    <m/>
    <m/>
    <m/>
    <m/>
    <m/>
    <n v="0"/>
    <n v="402043.43"/>
    <s v="NO_CONCILIADO"/>
  </r>
  <r>
    <x v="37"/>
    <m/>
    <x v="37"/>
    <x v="32"/>
    <s v="B20935090002"/>
    <s v="BOD"/>
    <n v="2093509"/>
    <m/>
    <s v="00078034201 DEP.DE CHEQ.AJENOS,RET.DE CAM.,CONCEPTO: DEVOLUCION POR CONCILIACION CON TALLER SURGAS EQUIPOS NO REPORTADOS EN BASE DE DATOS ANH,DEP.: ROSSMERY NELLY ARUQUIPA MAMANI , PROCEDENCIA: BANCO UNION S.A., CHEQUE: 157, FECHA DE EMISION:14/02/2023"/>
    <m/>
    <m/>
    <m/>
    <m/>
    <m/>
    <m/>
    <n v="0"/>
    <n v="5999.52"/>
    <s v="NO_CONCILIADO"/>
  </r>
  <r>
    <x v="38"/>
    <m/>
    <x v="38"/>
    <x v="32"/>
    <s v="B20935140002"/>
    <s v="BOD"/>
    <n v="2093514"/>
    <m/>
    <s v="00099021001 DEP.DE CHEQ.AJENOS,RET.DE CAM.,CONCEPTO: DEVOLUCION AETN,DEP.: CAJA DE SALUD DE LA BANCA PRIVADA , PROCEDENCIA: BANCO NACIONAL DE BOLIVIA S.A., CHEQUE: 3599370, FECHA DE EMISION:07/02/2023"/>
    <m/>
    <m/>
    <m/>
    <m/>
    <m/>
    <m/>
    <n v="0"/>
    <n v="2758.69"/>
    <s v="NO_CONCILIADO"/>
  </r>
  <r>
    <x v="37"/>
    <m/>
    <x v="37"/>
    <x v="32"/>
    <s v="B20935150002"/>
    <s v="BOD"/>
    <n v="2093515"/>
    <m/>
    <s v="00078034201 DEP.DE CHEQ.AJENOS,RET.DE CAM.,CONCEPTO: DEVOLUCION POR DESCUENTO DE LICENCIA SIN GOCE DE HABERES FUENTE 42- ORGANISMO 230,DEP.: ROSSMERY ARUQUIPA , PROCEDENCIA: BANCO UNION S.A., CHEQUE: 159, FECHA DE EMISION:15/02/2023"/>
    <m/>
    <m/>
    <m/>
    <m/>
    <m/>
    <m/>
    <n v="0"/>
    <n v="1663.33"/>
    <s v="NO_CONCILIADO"/>
  </r>
  <r>
    <x v="38"/>
    <m/>
    <x v="38"/>
    <x v="32"/>
    <s v="B20935160002"/>
    <s v="BOD"/>
    <n v="2093516"/>
    <m/>
    <s v="00099021001 DEP.DE CHEQ.AJENOS,RET.DE CAM.,CONCEPTO: DEVOLUCION APS,DEP.: CAJA DE SALUD DE LA BANCA PRIVADA , PROCEDENCIA: BANCO NACIONAL DE BOLIVIA S.A., CHEQUE: 3599405, FECHA DE EMISION:07/02/2023"/>
    <m/>
    <m/>
    <m/>
    <m/>
    <m/>
    <m/>
    <n v="0"/>
    <n v="3226.01"/>
    <s v="NO_CONCILIADO"/>
  </r>
  <r>
    <x v="0"/>
    <m/>
    <x v="0"/>
    <x v="33"/>
    <s v="O20938510002"/>
    <s v="BOD"/>
    <n v="2093851"/>
    <m/>
    <s v="00099021001 DEPOSITO DE EFECTIVO, DEPOSITANTE: FREDY MOISES FLORES MAMANI, CONCEPTO: COBRO INDEBIDO DEL P.R.A., CUENTA DE DEPOSITO: CUENTA UNICA DEL TESORO"/>
    <m/>
    <m/>
    <m/>
    <m/>
    <m/>
    <m/>
    <n v="0"/>
    <n v="500"/>
    <s v="NO_CONCILIADO"/>
  </r>
  <r>
    <x v="0"/>
    <m/>
    <x v="0"/>
    <x v="33"/>
    <s v="O20938640002"/>
    <s v="BOD"/>
    <n v="2093864"/>
    <m/>
    <s v="00099021001 DEPOSITO DE EFECTIVO, DEPOSITANTE: EMILIANA LIMACHI POMA, CONCEPTO: COBRO INDEBIDO DEVOLUCION, CUENTA DE DEPOSITO: CUENTA UNICA DEL TESORO"/>
    <m/>
    <m/>
    <m/>
    <m/>
    <m/>
    <m/>
    <n v="0"/>
    <n v="950"/>
    <s v="NO_CONCILIADO"/>
  </r>
  <r>
    <x v="19"/>
    <m/>
    <x v="19"/>
    <x v="33"/>
    <s v="O20939020002"/>
    <s v="BOD"/>
    <n v="2093902"/>
    <m/>
    <s v="00132032001 DEPOSITO DE EFECTIVO, DEPOSITANTE: NINA CRUZ DE MACIAS IVONNE NATIVIDAD, CONCEPTO: DEVOLUCIÓN DE SALDO CONTRATO SEDEM - GJ - ECEBOL N° 145-2022, CUENTA DE DEPOSITO: CUENTA UNICA DEL TESORO"/>
    <m/>
    <m/>
    <m/>
    <m/>
    <m/>
    <m/>
    <n v="0"/>
    <n v="1019.99"/>
    <s v="NO_CONCILIADO"/>
  </r>
  <r>
    <x v="1"/>
    <m/>
    <x v="1"/>
    <x v="33"/>
    <s v="O20939750002"/>
    <s v="BOD"/>
    <n v="2093975"/>
    <m/>
    <s v="00389012001 DEPOSITO DE EFECTIVO, DEPOSITANTE: OF CENTRAL - MC4 SRL, CONCEPTO: DEVOLUCION DE RECURSOS POR PAGO EN DEMASIA C-31 N°778 DA 1, CUENTA DE DEPOSITO: CUENTA UNICA DEL TESORO"/>
    <m/>
    <m/>
    <m/>
    <m/>
    <m/>
    <m/>
    <n v="0"/>
    <n v="31"/>
    <s v="NO_CONCILIADO"/>
  </r>
  <r>
    <x v="39"/>
    <m/>
    <x v="39"/>
    <x v="33"/>
    <s v="O20940060002"/>
    <s v="BOD"/>
    <n v="2094006"/>
    <m/>
    <s v="00192014101 DEPOSITO DE EFECTIVO, DEPOSITANTE: CLAUDIA AKEMI BELTRAN TEREBA, CONCEPTO: DEV RECURSOS SOBRANTES COMPRA TALONAROS C31-326.1.10/2019 FF 00.41-119, CLAUDIA BELTRAN TEREBA, CUENTA DE DEPOSITO: CUENTA UNICA DEL TESORO"/>
    <m/>
    <m/>
    <m/>
    <m/>
    <m/>
    <m/>
    <n v="0"/>
    <n v="50"/>
    <s v="NO_CONCILIADO"/>
  </r>
  <r>
    <x v="0"/>
    <m/>
    <x v="0"/>
    <x v="33"/>
    <s v="B20938520002"/>
    <s v="BOD"/>
    <n v="2093852"/>
    <m/>
    <s v="00099021001 DEP.DE CHEQ.AJENOS,RET.DE CAM.,CONCEPTO: DEVOLUCION COTIZACION EXCESO,DEP.: FUTURO DE BOLIVIA SA - AFP , PROCEDENCIA: BANCO DE CREDITO DE BOLIVIA S.A., CHEQUE: 68937, FECHA DE EMISION:17/02/2023"/>
    <m/>
    <m/>
    <m/>
    <m/>
    <m/>
    <m/>
    <n v="0"/>
    <n v="577.65"/>
    <s v="NO_CONCILIADO"/>
  </r>
  <r>
    <x v="12"/>
    <m/>
    <x v="12"/>
    <x v="34"/>
    <s v="O20942340002"/>
    <s v="BOD"/>
    <n v="2094234"/>
    <m/>
    <s v="00015011108 DEPOSITO DE EFECTIVO, DEPOSITANTE: MINISTERIO DE GOBIERNO, CONCEPTO: DEPÓSITO A LA CUT, CUENTA DE DEPOSITO: CUENTA UNICA DEL TESORO"/>
    <m/>
    <m/>
    <m/>
    <m/>
    <m/>
    <m/>
    <n v="0"/>
    <n v="60"/>
    <s v="NO_CONCILIADO"/>
  </r>
  <r>
    <x v="0"/>
    <m/>
    <x v="0"/>
    <x v="34"/>
    <s v="O20942750002"/>
    <s v="BOD"/>
    <n v="2094275"/>
    <m/>
    <s v="00099021001 DEPOSITO DE EFECTIVO, DEPOSITANTE: ROSA AMALIA QUISBERT DE MARCA, CONCEPTO: DEVOLUCION DE RETROACTIVO, CUENTA DE DEPOSITO: CUENTA UNICA DEL TESORO"/>
    <m/>
    <m/>
    <m/>
    <m/>
    <m/>
    <m/>
    <n v="0"/>
    <n v="200"/>
    <s v="NO_CONCILIADO"/>
  </r>
  <r>
    <x v="27"/>
    <m/>
    <x v="27"/>
    <x v="34"/>
    <s v="O20943930002"/>
    <s v="BOD"/>
    <n v="2094393"/>
    <m/>
    <s v="00099021001 DEPOSITO DE EFECTIVO, DEPOSITANTE: JORGE LUIS CRUZ TAMBO, CONCEPTO: DEVOLUCION DE DOBLE ABONO DE REFRIGERIO POR 1 DIA EN FEBRERO DE 2022, CUENTA DE DEPOSITO: CUENTA UNICA DEL TESORO /DJBR."/>
    <m/>
    <m/>
    <m/>
    <m/>
    <m/>
    <m/>
    <n v="0"/>
    <n v="18"/>
    <s v="NO_CONCILIADO"/>
  </r>
  <r>
    <x v="27"/>
    <m/>
    <x v="27"/>
    <x v="34"/>
    <s v="O20943950002"/>
    <s v="BOD"/>
    <n v="2094395"/>
    <m/>
    <s v="00099021001 DEPOSITO DE EFECTIVO, DEPOSITANTE: JORGE LUIS CRUZ TAMBO, CONCEPTO: DEVOLUCION DE DOBLE PERCEPCION DE REMUNERACION POR 1 DIA EN FEBRERO 2022, CUENTA DE DEPOSITO: CUENTA UNICA DEL TESORO /DJBR."/>
    <m/>
    <m/>
    <m/>
    <m/>
    <m/>
    <m/>
    <n v="0"/>
    <n v="153.19999999999999"/>
    <s v="NO_CONCILIADO"/>
  </r>
  <r>
    <x v="15"/>
    <m/>
    <x v="15"/>
    <x v="34"/>
    <s v="B20941840002"/>
    <s v="BOD"/>
    <n v="2094184"/>
    <m/>
    <s v="00099021001 DEP.DE CHEQ.AJENOS,RET.DE CAM.,CONCEPTO: PAGO POR DESCUENTO RECURSOS PUBLICOS,DEP.: CAJA NACIONAL DE SALUD , PROCEDENCIA: BANCO UNION S.A., CHEQUE: 66138, FECHA DE EMISION:22/02/2023"/>
    <m/>
    <m/>
    <m/>
    <m/>
    <m/>
    <m/>
    <n v="0"/>
    <n v="12790.75"/>
    <s v="NO_CONCILIADO"/>
  </r>
  <r>
    <x v="12"/>
    <m/>
    <x v="12"/>
    <x v="35"/>
    <s v="O20945650002"/>
    <s v="BOD"/>
    <n v="2094565"/>
    <m/>
    <s v="00099021001 DEPOSITO DE EFECTIVO, DEPOSITANTE: RENE PINTO CUELLAR, CONCEPTO: DEVOLUCION DE DEUDA, CUENTA DE DEPOSITO: CUENTA UNICA DEL TESORO /DJBR."/>
    <m/>
    <m/>
    <m/>
    <m/>
    <m/>
    <m/>
    <n v="0"/>
    <n v="773.78"/>
    <s v="NO_CONCILIADO"/>
  </r>
  <r>
    <x v="0"/>
    <m/>
    <x v="0"/>
    <x v="35"/>
    <s v="O20945950002"/>
    <s v="BOD"/>
    <n v="2094595"/>
    <m/>
    <s v="00099021001 DEPOSITO DE EFECTIVO, DEPOSITANTE: LUCRECIA VELARDE VDA. DE FLORES, CONCEPTO: DEVOLUCION DE SUELDO, CUENTA DE DEPOSITO: CUENTA UNICA DEL TESORO"/>
    <m/>
    <m/>
    <m/>
    <m/>
    <m/>
    <m/>
    <n v="0"/>
    <n v="1500"/>
    <s v="NO_CONCILIADO"/>
  </r>
  <r>
    <x v="1"/>
    <m/>
    <x v="1"/>
    <x v="35"/>
    <s v="O20946280002"/>
    <s v="BOD"/>
    <n v="2094628"/>
    <m/>
    <s v="00389012001 DEPOSITO DE EFECTIVO, DEPOSITANTE: GILMA ZENTENO MIRANDA, CONCEPTO: DEVOLUCION DE RECURSOS NO EJECUTADOS C-31 1898/2022, CUENTA DE DEPOSITO: CUENTA UNICA DEL TESORO"/>
    <m/>
    <m/>
    <m/>
    <m/>
    <m/>
    <m/>
    <n v="0"/>
    <n v="378.75"/>
    <s v="NO_CONCILIADO"/>
  </r>
  <r>
    <x v="0"/>
    <m/>
    <x v="0"/>
    <x v="35"/>
    <s v="O20946550002"/>
    <s v="BOD"/>
    <n v="2094655"/>
    <m/>
    <s v="00099021001 DEPOSITO DE EFECTIVO, DEPOSITANTE: CESAR ALVARO HUAYNOCA DELGADO, CONCEPTO: DEVOLUCION DE SUELDO DEL MES DE ENERO DE LA GESTIÓN 2023, CUENTA DE DEPOSITO: CUENTA UNICA DEL TESORO"/>
    <m/>
    <m/>
    <m/>
    <m/>
    <m/>
    <m/>
    <n v="0"/>
    <n v="3101.29"/>
    <s v="NO_CONCILIADO"/>
  </r>
  <r>
    <x v="0"/>
    <m/>
    <x v="0"/>
    <x v="35"/>
    <s v="O20947040002"/>
    <s v="BOD"/>
    <n v="2094704"/>
    <m/>
    <s v="00099021001 DEPOSITO DE EFECTIVO, DEPOSITANTE: JORGE JUANIQUINA AGATA, CONCEPTO: DEVOLUCION POR REMUNERACION MAXIMA PERMITIDA EN EL SECTOR PUBLICO, CUENTA DE DEPOSITO: CUENTA UNICA DEL TESORO"/>
    <m/>
    <m/>
    <m/>
    <m/>
    <m/>
    <m/>
    <n v="0"/>
    <n v="5261.73"/>
    <s v="NO_CONCILIADO"/>
  </r>
  <r>
    <x v="9"/>
    <m/>
    <x v="9"/>
    <x v="35"/>
    <s v="O20947090002"/>
    <s v="BOD"/>
    <n v="2094709"/>
    <m/>
    <s v="00099021001 DEPOSITO DE EFECTIVO, DEPOSITANTE: GOBIERNO AUTONOMO MUNICIPAL DE POCOATA, CONCEPTO: POR LA DEVOLUCION DE SALDOS NO EJECUTADOS FORESTACIÓN Y REFORESTACIÓN EN LA MICROCUENTAS, CUENTA DE DEPOSITO: CUENTA UNICA DEL TESORO"/>
    <m/>
    <m/>
    <m/>
    <m/>
    <m/>
    <m/>
    <n v="0"/>
    <n v="55648"/>
    <s v="NO_CONCILIADO"/>
  </r>
  <r>
    <x v="0"/>
    <m/>
    <x v="0"/>
    <x v="35"/>
    <s v="O20947380002"/>
    <s v="BOD"/>
    <n v="2094738"/>
    <m/>
    <s v="00099021001 DEPOSITO DE EFECTIVO, DEPOSITANTE: NANCY RAFAELA MACHICADO VDA. DE SABAT, CONCEPTO: DEVOLUCIÓN POR SOBREPASAR DE LA DISPONIBILIDAD DE LA LETRA &quot;A&quot;, CUENTA DE DEPOSITO: CUENTA UNICA DEL TESORO"/>
    <m/>
    <m/>
    <m/>
    <m/>
    <m/>
    <m/>
    <n v="0"/>
    <n v="100000"/>
    <s v="NO_CONCILIADO"/>
  </r>
  <r>
    <x v="12"/>
    <m/>
    <x v="12"/>
    <x v="35"/>
    <s v="O20947560002"/>
    <s v="BOD"/>
    <n v="2094756"/>
    <m/>
    <s v="00099021001 DEPOSITO DE EFECTIVO, DEPOSITANTE: SIMON VENTURA CONDORI, CONCEPTO: DEVOLUCIÓN DE SALARIOS, CUENTA DE DEPOSITO: CUENTA UNICA DEL TESORO /DJBR."/>
    <m/>
    <m/>
    <m/>
    <m/>
    <m/>
    <m/>
    <n v="0"/>
    <n v="2000"/>
    <s v="NO_CONCILIADO"/>
  </r>
  <r>
    <x v="0"/>
    <m/>
    <x v="0"/>
    <x v="36"/>
    <s v="O20949710002"/>
    <s v="BOD"/>
    <n v="2094971"/>
    <m/>
    <s v="00099021001 DEPOSITO DE EFECTIVO, DEPOSITANTE: MARTHA RAQUEL CUEVAS COYAURI, CONCEPTO: PAGO POR EXCESO DE USO TELEFONICO, CUENTA DE DEPOSITO: CUENTA UNICA DEL TESORO"/>
    <m/>
    <m/>
    <m/>
    <m/>
    <m/>
    <m/>
    <n v="0"/>
    <n v="2.78"/>
    <s v="NO_CONCILIADO"/>
  </r>
  <r>
    <x v="12"/>
    <m/>
    <x v="12"/>
    <x v="36"/>
    <s v="O20949730002"/>
    <s v="BOD"/>
    <n v="2094973"/>
    <m/>
    <s v="00099021001 DEPOSITO DE EFECTIVO, DEPOSITANTE: JHONATAN OROSCO QUISPE, CONCEPTO: DEVOLUCIÓN DE HABERES PERIODO - MES DE FEBRERO 2022, CUENTA DE DEPOSITO: CUENTA UNICA DEL TESORO /DJBR."/>
    <m/>
    <m/>
    <m/>
    <m/>
    <m/>
    <m/>
    <n v="0"/>
    <n v="4480"/>
    <s v="NO_CONCILIADO"/>
  </r>
  <r>
    <x v="12"/>
    <m/>
    <x v="12"/>
    <x v="36"/>
    <s v="O20949760002"/>
    <s v="BOD"/>
    <n v="2094976"/>
    <m/>
    <s v="00099021001 DEPOSITO DE EFECTIVO, DEPOSITANTE: JHONATAN OROSCO QUISPE, CONCEPTO: DEVOLUCIÓN DE HABERES PERIODO MES DE MARZO 2022, CUENTA DE DEPOSITO: CUENTA UNICA DEL TESORO /DJBR."/>
    <m/>
    <m/>
    <m/>
    <m/>
    <m/>
    <m/>
    <n v="0"/>
    <n v="4480"/>
    <s v="NO_CONCILIADO"/>
  </r>
  <r>
    <x v="12"/>
    <m/>
    <x v="12"/>
    <x v="36"/>
    <s v="O20949780002"/>
    <s v="BOD"/>
    <n v="2094978"/>
    <m/>
    <s v="00099021001 DEPOSITO DE EFECTIVO, DEPOSITANTE: JHONATAN OROSCO QUISPE, CONCEPTO: DEVOLUCIÓN DE HABERES PERIODO MES DE ABRIL 2022, CUENTA DE DEPOSITO: CUENTA UNICA DEL TESORO /DJBR."/>
    <m/>
    <m/>
    <m/>
    <m/>
    <m/>
    <m/>
    <n v="0"/>
    <n v="4480"/>
    <s v="NO_CONCILIADO"/>
  </r>
  <r>
    <x v="12"/>
    <m/>
    <x v="12"/>
    <x v="36"/>
    <s v="O20949800002"/>
    <s v="BOD"/>
    <n v="2094980"/>
    <m/>
    <s v="00099021001 DEPOSITO DE EFECTIVO, DEPOSITANTE: JHONATAN OROSCO QUISPE, CONCEPTO: DEVOLUCIÓN DE HABERES PERIODO MES DE MAYO 2022, CUENTA DE DEPOSITO: CUENTA UNICA DEL TESORO /DJBR."/>
    <m/>
    <m/>
    <m/>
    <m/>
    <m/>
    <m/>
    <n v="0"/>
    <n v="4480"/>
    <s v="NO_CONCILIADO"/>
  </r>
  <r>
    <x v="2"/>
    <m/>
    <x v="2"/>
    <x v="36"/>
    <s v="O20951070002"/>
    <s v="BOD"/>
    <n v="2095107"/>
    <m/>
    <s v="00046171101 DEPOSITO DE EFECTIVO, DEPOSITANTE: IMPORTADORA Y DISTRIBUIDORA PANYSA SRL, CONCEPTO: SANCION JURIDICA, CUENTA DE DEPOSITO: CUENTA UNICA DEL TESORO"/>
    <m/>
    <m/>
    <m/>
    <m/>
    <m/>
    <m/>
    <n v="0"/>
    <n v="120"/>
    <s v="NO_CONCILIADO"/>
  </r>
  <r>
    <x v="2"/>
    <m/>
    <x v="2"/>
    <x v="36"/>
    <s v="O20951120002"/>
    <s v="BOD"/>
    <n v="2095112"/>
    <m/>
    <s v="00046171101 DEPOSITO DE EFECTIVO, DEPOSITANTE: IMPORTADORA Y DISTRIBUIDORA PANYSA SRL, CONCEPTO: SANCION JURIDICA, CUENTA DE DEPOSITO: CUENTA UNICA DEL TESORO"/>
    <m/>
    <m/>
    <m/>
    <m/>
    <m/>
    <m/>
    <n v="0"/>
    <n v="173.93"/>
    <s v="NO_CONCILIADO"/>
  </r>
  <r>
    <x v="2"/>
    <m/>
    <x v="2"/>
    <x v="36"/>
    <s v="O20951280002"/>
    <s v="BOD"/>
    <n v="2095128"/>
    <m/>
    <s v="00046171101 DEPOSITO DE EFECTIVO, DEPOSITANTE: IMPORTADORA Y DISTRIBUIDORA PANYSA SRL, CONCEPTO: SANCION JURIDICA, CUENTA DE DEPOSITO: CUENTA UNICA DEL TESORO"/>
    <m/>
    <m/>
    <m/>
    <m/>
    <m/>
    <m/>
    <n v="0"/>
    <n v="128.88"/>
    <s v="NO_CONCILIADO"/>
  </r>
  <r>
    <x v="2"/>
    <m/>
    <x v="2"/>
    <x v="36"/>
    <s v="O20951370002"/>
    <s v="BOD"/>
    <n v="2095137"/>
    <m/>
    <s v="00046171101 DEPOSITO DE EFECTIVO, DEPOSITANTE: IMPORTADORA Y DISTRIBUIDORA PANYSA SRL, CONCEPTO: SANCION JURIDICA, CUENTA DE DEPOSITO: CUENTA UNICA DEL TESORO"/>
    <m/>
    <m/>
    <m/>
    <m/>
    <m/>
    <m/>
    <n v="0"/>
    <n v="1095.8399999999999"/>
    <s v="NO_CONCILIADO"/>
  </r>
  <r>
    <x v="2"/>
    <m/>
    <x v="2"/>
    <x v="36"/>
    <s v="O20951570002"/>
    <s v="BOD"/>
    <n v="2095157"/>
    <m/>
    <s v="00046171101 DEPOSITO DE EFECTIVO, DEPOSITANTE: IMPORTADORA Y DISTRIBUIDORA PANYSA SRL, CONCEPTO: SANCION JURIDICA, CUENTA DE DEPOSITO: CUENTA UNICA DEL TESORO"/>
    <m/>
    <m/>
    <m/>
    <m/>
    <m/>
    <m/>
    <n v="0"/>
    <n v="23.5"/>
    <s v="NO_CONCILIADO"/>
  </r>
  <r>
    <x v="2"/>
    <m/>
    <x v="2"/>
    <x v="36"/>
    <s v="B20949680002"/>
    <s v="BOD"/>
    <n v="2094968"/>
    <m/>
    <s v="00046171101 DEPOSITO DE EFECTIVO, DEPOSITANTE: IMPORTADORA Y DISTRIBUIDORA PANYSA SRL, CONCEPTO: SANCION JURIDICA, CUENTA DE DEPOSITO: CUENTA UNICA DEL TESORO"/>
    <m/>
    <m/>
    <m/>
    <m/>
    <m/>
    <m/>
    <n v="0"/>
    <n v="535772.86"/>
    <s v="NO_CONCILIADO"/>
  </r>
  <r>
    <x v="2"/>
    <m/>
    <x v="2"/>
    <x v="36"/>
    <s v="B20950610002"/>
    <s v="BOD"/>
    <n v="2095061"/>
    <m/>
    <s v="00046171101 DEPOSITO DE EFECTIVO, DEPOSITANTE: IMPORTADORA Y DISTRIBUIDORA PANYSA SRL, CONCEPTO: SANCION JURIDICA, CUENTA DE DEPOSITO: CUENTA UNICA DEL TESORO"/>
    <m/>
    <m/>
    <m/>
    <m/>
    <m/>
    <m/>
    <n v="0"/>
    <n v="5705"/>
    <s v="NO_CONCILIADO"/>
  </r>
  <r>
    <x v="2"/>
    <m/>
    <x v="2"/>
    <x v="36"/>
    <s v="B20950660002"/>
    <s v="BOD"/>
    <n v="2095066"/>
    <m/>
    <s v="00046171101 DEPOSITO DE EFECTIVO, DEPOSITANTE: IMPORTADORA Y DISTRIBUIDORA PANYSA SRL, CONCEPTO: SANCION JURIDICA, CUENTA DE DEPOSITO: CUENTA UNICA DEL TESORO"/>
    <m/>
    <m/>
    <m/>
    <m/>
    <m/>
    <m/>
    <n v="0"/>
    <n v="2202"/>
    <s v="NO_CONCILIADO"/>
  </r>
  <r>
    <x v="2"/>
    <m/>
    <x v="2"/>
    <x v="36"/>
    <s v="B20950750002"/>
    <s v="BOD"/>
    <n v="2095075"/>
    <m/>
    <s v="00046171101 DEPOSITO DE EFECTIVO, DEPOSITANTE: IMPORTADORA Y DISTRIBUIDORA PANYSA SRL, CONCEPTO: SANCION JURIDICA, CUENTA DE DEPOSITO: CUENTA UNICA DEL TESORO"/>
    <m/>
    <m/>
    <m/>
    <m/>
    <m/>
    <m/>
    <n v="0"/>
    <n v="4692"/>
    <s v="NO_CONCILIADO"/>
  </r>
  <r>
    <x v="12"/>
    <m/>
    <x v="12"/>
    <x v="37"/>
    <s v="O20954130002"/>
    <s v="BOD"/>
    <n v="2095413"/>
    <m/>
    <s v="00099021001 DEPOSITO DE EFECTIVO, DEPOSITANTE: FIDEL VICTOR CHAVEZ FORONDA, CONCEPTO: DEVOLUCION DE HABERES, CUENTA DE DEPOSITO: CUENTA UNICA DEL TESORO /DJBR."/>
    <m/>
    <m/>
    <m/>
    <m/>
    <m/>
    <m/>
    <n v="0"/>
    <n v="2000"/>
    <s v="NO_CONCILIADO"/>
  </r>
  <r>
    <x v="0"/>
    <m/>
    <x v="0"/>
    <x v="37"/>
    <s v="O20954150002"/>
    <s v="BOD"/>
    <n v="2095415"/>
    <m/>
    <s v="00099021001 DEPOSITO DE EFECTIVO, DEPOSITANTE: SERGIO AUGUSTO MARTINEZ MIRANDA, CONCEPTO: REINTEGRO DE AGUINALDO, CUENTA DE DEPOSITO: CUENTA UNICA DEL TESORO"/>
    <m/>
    <m/>
    <m/>
    <m/>
    <m/>
    <m/>
    <n v="0"/>
    <n v="3432"/>
    <s v="NO_CONCILIADO"/>
  </r>
  <r>
    <x v="40"/>
    <m/>
    <x v="40"/>
    <x v="37"/>
    <s v="O20954200002"/>
    <s v="BOD"/>
    <n v="2095420"/>
    <m/>
    <s v="00526012001 DEPOSITO DE EFECTIVO, DEPOSITANTE: BOLIVIA TV, CONCEPTO: DEVOLUCIÓN FONDOS EN AVANCE C-31 355COMPRA DE GASOLINA, CUENTA DE DEPOSITO: CUENTA UNICA DEL TESORO"/>
    <m/>
    <m/>
    <m/>
    <m/>
    <m/>
    <m/>
    <n v="0"/>
    <n v="82.19"/>
    <s v="CONCILIADO_PARCIAL"/>
  </r>
  <r>
    <x v="3"/>
    <m/>
    <x v="3"/>
    <x v="37"/>
    <s v="O20954210002"/>
    <s v="BOD"/>
    <n v="2095421"/>
    <m/>
    <s v="00099021001 DEPOSITO DE EFECTIVO, DEPOSITANTE: JANE LEONOR ROQUE MAMANI, CONCEPTO: DEVOLUCION MONTO ENTREGADO A CUENTA DEL PROGRAMA 100 BECAS MINISTERIO DE EDUCACION, CUENTA DE DEPOSITO: CUENTA UNICA DEL TESORO"/>
    <m/>
    <m/>
    <m/>
    <m/>
    <m/>
    <m/>
    <n v="0"/>
    <n v="3000"/>
    <s v="NO_CONCILIADO"/>
  </r>
  <r>
    <x v="0"/>
    <m/>
    <x v="0"/>
    <x v="37"/>
    <s v="O20954920002"/>
    <s v="BOD"/>
    <n v="2095492"/>
    <m/>
    <s v="00099021001 DEPOSITO DE EFECTIVO, DEPOSITANTE: EMPRESA CONSTRUCTORA EMCAR SRL., CONCEPTO: DEVOLUCIÓN PAGO DE AGUA DEL MES DE ABRIL, MAYO Y JUNIO 2022., CUENTA DE DEPOSITO: CUENTA UNICA DEL TESORO"/>
    <m/>
    <m/>
    <m/>
    <m/>
    <m/>
    <m/>
    <n v="0"/>
    <n v="672.72"/>
    <s v="NO_CONCILIADO"/>
  </r>
  <r>
    <x v="41"/>
    <m/>
    <x v="41"/>
    <x v="37"/>
    <s v="O20954930002"/>
    <s v="BOD"/>
    <n v="2095493"/>
    <m/>
    <s v="00099021001 DEPOSITO DE EFECTIVO, DEPOSITANTE: &quot;AGETIC&quot; ABEL GERSON ROJAS PEÑALOZA, CONCEPTO: DEVOLUCIÓN REFRIGERIO DICIEMBRE 2021 EX FUNCIONARIO SR. MIGUEL ANGEL RUIZ SAMO, CUENTA DE DEPOSITO: CUENTA UNICA DEL TESORO"/>
    <m/>
    <m/>
    <m/>
    <m/>
    <m/>
    <m/>
    <n v="0"/>
    <n v="54"/>
    <s v="NO_CONCILIADO"/>
  </r>
  <r>
    <x v="0"/>
    <m/>
    <x v="0"/>
    <x v="37"/>
    <s v="O20955050002"/>
    <s v="BOD"/>
    <n v="2095505"/>
    <m/>
    <s v="00099021001 DEPOSITO DE EFECTIVO, DEPOSITANTE: HUGO QUENTA CONDORI, CONCEPTO: DEVOLUCIÓN POR CATEGORÍA INDEVIDA, CUENTA DE DEPOSITO: CUENTA UNICA DEL TESORO"/>
    <m/>
    <m/>
    <m/>
    <m/>
    <m/>
    <m/>
    <n v="0"/>
    <n v="81303.460000000006"/>
    <s v="NO_CONCILIADO"/>
  </r>
  <r>
    <x v="0"/>
    <m/>
    <x v="0"/>
    <x v="37"/>
    <s v="O20955310002"/>
    <s v="BOD"/>
    <n v="2095531"/>
    <m/>
    <s v="00099021001 DEPOSITO DE EFECTIVO, DEPOSITANTE: JEANNETH MIRIAM ZARATE RADA, CONCEPTO: REEMBOLSO DE BECA OTORGADO POR EL MINISTERIO DE EDUCACION DE JEANNETH MIRIAM ZARATE RADA, CUENTA DE DEPOSITO: CUENTA UNICA DEL TESORO"/>
    <m/>
    <m/>
    <m/>
    <m/>
    <m/>
    <m/>
    <n v="0"/>
    <n v="6400"/>
    <s v="NO_CONCILIADO"/>
  </r>
  <r>
    <x v="17"/>
    <m/>
    <x v="17"/>
    <x v="20"/>
    <s v="G21574880002"/>
    <s v="CRV"/>
    <n v="2157488"/>
    <m/>
    <s v="PAGO PRÉSTAMO IDA 2134-BO VCTO. 01-02-2023 POR CUENTA DE BANCO DE DESARROLLO , VALOR 01-02-2023 CAPITAL BS 524.823,23 INTERESES BS 78.723,50 LIBRETA NRO.00099021001 - TGN - RECURSOS ORDINARIOS - ALIVIO MDRI"/>
    <m/>
    <m/>
    <m/>
    <m/>
    <m/>
    <m/>
    <n v="0"/>
    <n v="603546.73"/>
    <s v="NO_CONCILIADO"/>
  </r>
  <r>
    <x v="19"/>
    <m/>
    <x v="19"/>
    <x v="20"/>
    <s v="S10535240001"/>
    <s v="COB"/>
    <n v="1053524"/>
    <m/>
    <s v="||AMPLIACION DE VALIDEZ 0,15% S/USD134.089,55.-POR 31 DIAS,COMISION ENMIENDA LC BS220.-REEMB.GSTS.COMUNICACION BS220.-Y EMISION COMP.CONTABLE BS50.-,S/G NOTA SEDEM/GG/EB/ORU N°0047/2023,30/01/23.REF.:I-2022-07 P/C ECEBOL A/F INGENIERIA LOGISTICA PERU E.I.R.L. LIB.00132032001 ECEBOL - GESTION OPERATIVA REF.:COMISIONES ENMIENDA 4 LC I-2022-07"/>
    <m/>
    <m/>
    <m/>
    <m/>
    <m/>
    <m/>
    <n v="608.82000000000005"/>
    <n v="0"/>
    <s v="NO_CONCILIADO"/>
  </r>
  <r>
    <x v="18"/>
    <m/>
    <x v="18"/>
    <x v="20"/>
    <s v="S10535600001"/>
    <s v="COB"/>
    <n v="1053560"/>
    <m/>
    <s v="||COMISION TRANSFERENCIA FONDOS AL EXTERIOR 0,10% S/USD 61.974,93 REEM. GASTOS COMUNICACION BS220.- Y EMISION COMPROBANTE CONTABLE BS50.- REF: PAGO 4 C.C. I-2022-29 EMP. PUB. QUIPUS A/F GREAT CHIN LIMITED EN COMPLEMENTO A COMPROBANTE S-1053559 DE LA FECHA. LIB:00590019201 EPNE - QUIPUS REF: COMISIONES PAGO N° 4 CC I-2022-29"/>
    <m/>
    <m/>
    <m/>
    <m/>
    <m/>
    <m/>
    <n v="695.11"/>
    <n v="0"/>
    <s v="NO_CONCILIADO"/>
  </r>
  <r>
    <x v="18"/>
    <m/>
    <x v="18"/>
    <x v="20"/>
    <s v="S10535580001"/>
    <s v="COB"/>
    <n v="1053558"/>
    <m/>
    <s v="||COMISION TRANSFERENCIA FONDOS AL EXTERIOR 0,10% S/USD 3.492,28 REEM. GASTOS COMUNICACION BS220.- Y EMISION COMPROBANTE CONTABLE BS50.- REF: PAGO 3 C.C. I-2022-29 EMP. PUB. QUIPUS A/F GREAT CHIN LIMITED EN COMPLEMENTO A COMPROBANTE S-1053557 DE LA FECHA. LIB:00590019201 EPNE - QUIPUS REF: COMISIONES PAGO N° 3 CC I-2022-29"/>
    <m/>
    <m/>
    <m/>
    <m/>
    <m/>
    <m/>
    <n v="293.94"/>
    <n v="0"/>
    <s v="NO_CONCILIADO"/>
  </r>
  <r>
    <x v="17"/>
    <m/>
    <x v="17"/>
    <x v="23"/>
    <s v="F0011831"/>
    <s v="NTE"/>
    <n v="5142421"/>
    <m/>
    <s v="A:00099021001 TRANSFERENCIA DE RECUPERACIONES SEGÚN NOTA GEF-LCR-DYF-0022-NOT/23 POR CONCEPTO DE PAGO DE CAPITAL E INTERES DE ACUERDO A CONTRATO DE FIDEICOMISO “ACCESOS SEGUROS VIVIR BIEN” CORRESPONDIENTE AL GAD PANDO."/>
    <m/>
    <m/>
    <m/>
    <m/>
    <m/>
    <m/>
    <n v="0"/>
    <n v="2168701.7400000002"/>
    <s v="NO_CONCILIADO"/>
  </r>
  <r>
    <x v="17"/>
    <m/>
    <x v="17"/>
    <x v="23"/>
    <s v="F0011831"/>
    <s v="NTE"/>
    <n v="5142417"/>
    <m/>
    <s v="A:00099021001 TRANSFERENCIA DE RECUPERACIONES SEGÚN NOTA GEF-LCR-DYF-0022-NOT/23 POR CONCEPTO DE PAGO DE CAPITAL E INTERES DE ACUERDO A CONTRATO DE FIDEICOMISO “ACCESOS SEGUROS VIVIR BIEN” CORRESPONDIENTE AL GAD CHUQUISACA."/>
    <m/>
    <m/>
    <m/>
    <m/>
    <m/>
    <m/>
    <n v="0"/>
    <n v="12677198.060000001"/>
    <s v="NO_CONCILIADO"/>
  </r>
  <r>
    <x v="17"/>
    <m/>
    <x v="17"/>
    <x v="23"/>
    <s v="F0011831"/>
    <s v="NTE"/>
    <n v="5142414"/>
    <m/>
    <s v="A:00099021001 TRANSFERENCIA DE RECUPERACIONES SEGÚN NOTA GEF-LCR-DYF-0022-NOT/23 POR CONCEPTO DE PAGO DE CAPITAL E INTERES DE ACUERDO A CONTRATO DE FIDEICOMISO “ACCESOS SEGUROS VIVIR BIEN” CORRESPONDIENTE AL GAD COCHABAMBA."/>
    <m/>
    <m/>
    <m/>
    <m/>
    <m/>
    <m/>
    <n v="0"/>
    <n v="11045363.6"/>
    <s v="NO_CONCILIADO"/>
  </r>
  <r>
    <x v="22"/>
    <m/>
    <x v="22"/>
    <x v="23"/>
    <s v="S10537870002"/>
    <s v="CRV"/>
    <n v="1053787"/>
    <m/>
    <s v="||TRANSFERENCIA DE RECURSOS A LA FUNDACIÓN CULTURAL DEL BCB CORRESPONDIENTE AL 1° TRIMESTRE 2023 PARA GASTOS CORRIENTES S/G INFORMES; BCB-SPCG-DPP-INF-2023-3, BCB-GADM-SCONT-DAF-INF-2023-26, NOTA FC-BCB-PDCIA N° 052/2023 DE LA FC.BCB Y F.T. 1 DE LA GADM. TRANSFERENCIA A LA LIBRETA N° 00293014201 DE LA FUNDACIÓN CULTURAL DEL BANCO CENTRAL DE BOLIVIA"/>
    <m/>
    <m/>
    <m/>
    <m/>
    <m/>
    <m/>
    <n v="0"/>
    <n v="8154618.4500000002"/>
    <s v="NO_CONCILIADO"/>
  </r>
  <r>
    <x v="17"/>
    <m/>
    <x v="17"/>
    <x v="23"/>
    <s v="S10537890003"/>
    <s v="COB"/>
    <n v="1053789"/>
    <m/>
    <s v="||COMPLEMENTO AL PAGO REALIZADO A EXIMBANK CHINA POPULAR PRÉSTAMO PBC 2015 (08) 350 VCTO 21-01-2023 POR CUENTA DE TGN, SEGÚN NOTA MEFP/VTCP/DGCP/UODP/N° 137/2023 DE FECHA 03-02-2023, VALOR 06-02-2023 USD 32.895,22. CTA. 3987 CUENTA ÚNICA DEL TESORO LIB. 00099021001 REF.: COMISIONES BANCARIAS"/>
    <m/>
    <m/>
    <m/>
    <m/>
    <m/>
    <m/>
    <n v="427.99"/>
    <n v="0"/>
    <s v="NO_CONCILIADO"/>
  </r>
  <r>
    <x v="17"/>
    <m/>
    <x v="17"/>
    <x v="23"/>
    <s v="S10537970003"/>
    <s v="COB"/>
    <n v="1053797"/>
    <m/>
    <s v="||COMPLEMENTO AL PAGO REALIZADO A EXIMBANK CHINA POPULAR PRÉSTAMO PBC 2016 (22) 410 VCTO 21-01-2023 POR CUENTA DE TGN, SEGÚN NOTA MEFP/VTCP/DGCP/UODP/N° 137/2023 DE FECHA 03-02-2023, VALOR 06-02-2023 USD 33.993,70. CTA. 3987 CUENTA ÚNICA DEL TESORO LIB. 00099021001 REF.: COMISIONES BANCARIAS"/>
    <m/>
    <m/>
    <m/>
    <m/>
    <m/>
    <m/>
    <n v="433.27"/>
    <n v="0"/>
    <s v="NO_CONCILIADO"/>
  </r>
  <r>
    <x v="9"/>
    <m/>
    <x v="9"/>
    <x v="24"/>
    <s v="Q17593550002"/>
    <s v="CRV"/>
    <n v="1759355"/>
    <m/>
    <s v="NUMERO DE LIBRETA CUT: 00099021001 OPERACIÓN E75 TRANSFERENCIA DE LA CUENTA FISCAL BUN A LA CUT EN MN TRANSFERENCIA DE FONDOS A SOLICITUD DE: GOB.AUTONOMO MCPAL. VITIVHI CITE: GAMV-SAF/012/2023 CTA. 3987 LIBRETA NÂ°00099021001 TGN RECURSOS ORDINARIOS"/>
    <m/>
    <m/>
    <m/>
    <m/>
    <m/>
    <m/>
    <n v="0"/>
    <n v="63327.31"/>
    <s v="NO_CONCILIADO"/>
  </r>
  <r>
    <x v="21"/>
    <m/>
    <x v="21"/>
    <x v="24"/>
    <s v="G21639860002"/>
    <s v="CRV"/>
    <n v="2163986"/>
    <m/>
    <s v="REGULARIZACION DE TRANSFERENCIA DEL EXTERIOR SEGUN SWIFT NO.1743 Y NO.1742 DE FECHA 07/02/2023 ORDENANTE: YTL SOCIEDAD ANONIMA (SAN JUAN DEL PARANA) REF.: PAGO TOTAL FACT 0010ODV 23 VEX LIB. 00597012001 RECURSOS PROPIOS VENTAS YLB"/>
    <m/>
    <m/>
    <m/>
    <m/>
    <m/>
    <m/>
    <n v="0"/>
    <n v="502152"/>
    <s v="NO_CONCILIADO"/>
  </r>
  <r>
    <x v="21"/>
    <m/>
    <x v="21"/>
    <x v="24"/>
    <s v="G21639880002"/>
    <s v="CRV"/>
    <n v="2163988"/>
    <m/>
    <s v="REGULARIZACION DE TRANSFERENCIA DEL EXTERIOR SEGUN SWIFT NO.1806 Y NO.1805 DE FECHA 07/02/2023 ORDENANTE: COMERCIAL MINERALS CO SPA (ANTOFAGASTA CHILE) REF.: CRED D0430330613901 - 0446368 LIB. 00597012001 RECURSOS PROPIOS VENTAS YLB"/>
    <m/>
    <m/>
    <m/>
    <m/>
    <m/>
    <m/>
    <n v="0"/>
    <n v="1988028"/>
    <s v="NO_CONCILIADO"/>
  </r>
  <r>
    <x v="21"/>
    <m/>
    <x v="21"/>
    <x v="24"/>
    <s v="G21639910002"/>
    <s v="CRV"/>
    <n v="2163991"/>
    <m/>
    <s v="REGULARIZACION DE TRANSFERENCIA DEL EXTERIOR SEGUN SWIFT NO.1130 Y NO.1129 DE FECHA 07/02/2023 ORDENANTE: YTL SOCIEDAD ANONIMA (SAN JUAN DEL PARANA) REF.: CRED INV PAGO TOTAL FACT ODV 23 VEX LIB. 00597012001 RECURSOS PROPIOS VENTAS YLB"/>
    <m/>
    <m/>
    <m/>
    <m/>
    <m/>
    <m/>
    <n v="0"/>
    <n v="576240"/>
    <s v="NO_CONCILIADO"/>
  </r>
  <r>
    <x v="21"/>
    <m/>
    <x v="21"/>
    <x v="24"/>
    <s v="G21639930002"/>
    <s v="CRV"/>
    <n v="2163993"/>
    <m/>
    <s v="REGULARIZACION DE TRANSFERENCIA DEL EXTERIOR SEGUN SWIFT NO.1639 Y NO.1638 DE FECHA 07/02/2023 ORDENANTE: INNOVATION BUSINESS ENG SA (PANAMA) REF.: CRED PAGO A PROVEEDOR SERVICIOS Y DEUDA PAYMENT POR ODV 0008 ODV 23 LIB. 00597012001 RECURSOS PROPIOS VENTAS YLB"/>
    <m/>
    <m/>
    <m/>
    <m/>
    <m/>
    <m/>
    <n v="0"/>
    <n v="60405.73"/>
    <s v="NO_CONCILIADO"/>
  </r>
  <r>
    <x v="21"/>
    <m/>
    <x v="21"/>
    <x v="24"/>
    <s v="G21639950002"/>
    <s v="CRV"/>
    <n v="2163995"/>
    <m/>
    <s v="REGULARIZACION DE TRANSFERENCIA DEL EXTERIOR SEGUN SWIFT NO.1758 Y NO.1757 DE FECHA 07/02/2023 ORDENANTE: INNOVATION BUSINESS ENG SA (PANAMA) REF.: CRED PAGO A PROVEEDOR SERVICIOS Y DEUDA PAYMENT FOR GCO 0009 ODV 23 LIB. 00597012001 RECURSOS PROPIOS VENTAS YLB"/>
    <m/>
    <m/>
    <m/>
    <m/>
    <m/>
    <m/>
    <n v="0"/>
    <n v="1083842.27"/>
    <s v="NO_CONCILIADO"/>
  </r>
  <r>
    <x v="21"/>
    <m/>
    <x v="21"/>
    <x v="24"/>
    <s v="G21639970002"/>
    <s v="CRV"/>
    <n v="2163997"/>
    <m/>
    <s v="REGULARIZACION DE TRANSFERENCIA DEL EXTERIOR SEGUN SWIFT NO.1744 Y NO.1741 DE FECHA 07/02/2023 ORDENANTE: YTL SOCIEDAD ANONIMA (SAN JUAN DE PARANA) REF.: CRED PAGO TOTAL FACT 0011ODV 23 VEX LIB. 00597012001 RECURSOS PROPIOS VENTAS YLB"/>
    <m/>
    <m/>
    <m/>
    <m/>
    <m/>
    <m/>
    <n v="0"/>
    <n v="64641.78"/>
    <s v="NO_CONCILIADO"/>
  </r>
  <r>
    <x v="21"/>
    <m/>
    <x v="21"/>
    <x v="24"/>
    <s v="G21639870001"/>
    <s v="CVD"/>
    <n v="2163987"/>
    <m/>
    <s v="COBRO COSTOS DE PAPELERIA POR REGULARIZACION DE TRANSFERENCIA DEL EXTERIOR POR ORDEN DE YTL SOCIEDAD ANONIMA (SAN JUAN DEL PARANA) REF.: PAGO TOTAL FACT 0010ODV 23 VEX LIB. 00597012001 RECURSOS PROPIOS VENTAS YLB"/>
    <m/>
    <m/>
    <m/>
    <m/>
    <m/>
    <m/>
    <n v="50"/>
    <n v="0"/>
    <s v="NO_CONCILIADO"/>
  </r>
  <r>
    <x v="21"/>
    <m/>
    <x v="21"/>
    <x v="24"/>
    <s v="G21639890001"/>
    <s v="CVD"/>
    <n v="2163989"/>
    <m/>
    <s v="COBRO COSTOS DE PAPELERIA POR REGULARIZACION DE TRANSFERENCIA DEL EXTERIOR POR ORDEN DE COMERCIAL MINERALS CO SPA (ANTOFAGASTA CHILE) REF.: CRED D0430330613901 - 0446368 LIB. 00597012001 RECURSOS PROPIOS VENTAS YLB"/>
    <m/>
    <m/>
    <m/>
    <m/>
    <m/>
    <m/>
    <n v="50"/>
    <n v="0"/>
    <s v="NO_CONCILIADO"/>
  </r>
  <r>
    <x v="21"/>
    <m/>
    <x v="21"/>
    <x v="24"/>
    <s v="G21639920001"/>
    <s v="CVD"/>
    <n v="2163992"/>
    <m/>
    <s v="COBRO COSTOS DE PAPELERIA POR REGULARIZACION DE TRANSFERENCIA DEL EXTERIOR POR ORDEN DE YTL SOCIEDAD ANONIMA (SAN JUAN DEL PARANA) REF.: CRED INV PAGO TOTAL FACT ODV 23 VEX LIB. 00597012001 RECURSOS PROPIOS VENTAS YLB"/>
    <m/>
    <m/>
    <m/>
    <m/>
    <m/>
    <m/>
    <n v="50"/>
    <n v="0"/>
    <s v="NO_CONCILIADO"/>
  </r>
  <r>
    <x v="21"/>
    <m/>
    <x v="21"/>
    <x v="24"/>
    <s v="G21639940001"/>
    <s v="CVD"/>
    <n v="2163994"/>
    <m/>
    <s v="COBRO COSTOS DE PAPELERIA POR REGULARIZACION DE TRANSFERENCIA DEL EXTERIOR POR ORDEN DE INNOVATION BUSINESS ENG SA (PANAMA) REF.: CRED PAGO A PROVEEDOR SERVICIOS Y DEUDA PAYMENT POR ODV 0008 ODV 23 LIB. 00597012001 RECURSOS PROPIOS VENTAS YLB"/>
    <m/>
    <m/>
    <m/>
    <m/>
    <m/>
    <m/>
    <n v="50"/>
    <n v="0"/>
    <s v="NO_CONCILIADO"/>
  </r>
  <r>
    <x v="21"/>
    <m/>
    <x v="21"/>
    <x v="24"/>
    <s v="G21639960001"/>
    <s v="CVD"/>
    <n v="2163996"/>
    <m/>
    <s v="COBRO COSTOS DE PAPELERIA POR REGULARIZACION DE TRANSFERENCIA DEL EXTERIOR POR ORDEN DE INNOVATION BUSINESS ENG SA (PANAMA) REF.: CRED PAGO A PROVEEDOR SERVICIOS Y DEUDA PAYMENT FOR GCO 0009 ODV 23 LIB. 00597012001 RECURSOS PROPIOS VENTAS YLB"/>
    <m/>
    <m/>
    <m/>
    <m/>
    <m/>
    <m/>
    <n v="50"/>
    <n v="0"/>
    <s v="NO_CONCILIADO"/>
  </r>
  <r>
    <x v="21"/>
    <m/>
    <x v="21"/>
    <x v="24"/>
    <s v="G21639980001"/>
    <s v="CVD"/>
    <n v="2163998"/>
    <m/>
    <s v="COBRO COSTOS DE PAPELERIA POR REGULARIZACION DE TRANSFERENCIA DEL EXTERIOR POR ORDEN DE YTL SOCIEDAD ANONIMA (SAN JUAN DE PARANA) REF.: CRED PAGO TOTAL FACT 0011ODV 23 VEX LIB. 00597012001 RECURSOS PROPIOS VENTAS YLB"/>
    <m/>
    <m/>
    <m/>
    <m/>
    <m/>
    <m/>
    <n v="50"/>
    <n v="0"/>
    <s v="NO_CONCILIADO"/>
  </r>
  <r>
    <x v="17"/>
    <m/>
    <x v="17"/>
    <x v="25"/>
    <s v="G21653720002"/>
    <s v="CRV"/>
    <n v="2165372"/>
    <m/>
    <s v="PAGO PRÉSTAMO BID BID 939-SF-BO VCTO. 08-02-2023 POR CUENTA DE BANCO DE DESARROLLO , VALOR 08-02-2023 CAPITAL BS 3.423.057,33 INTERESES BS 552.190,72 LIBRETA NRO.00099021001 TGN-RECURSOS ORDINARIOS (3987)-ALIVIO MDRI"/>
    <m/>
    <m/>
    <m/>
    <m/>
    <m/>
    <m/>
    <n v="0"/>
    <n v="3975248.05"/>
    <s v="NO_CONCILIADO"/>
  </r>
  <r>
    <x v="9"/>
    <m/>
    <x v="9"/>
    <x v="25"/>
    <s v="Q17599710002"/>
    <s v="CRV"/>
    <n v="1759971"/>
    <m/>
    <s v="NUMERO DE LIBRETA CUT: 00099021001 OPERACIÓN E75 TRANSFERENCIA DE LA CUENTA FISCAL BUN A LA CUT EN MN TRANSFERENCIA DE FONDOS A SOLICITUD DE: GOB.AUTONOMO MCPAL. PUNA CITE: OF.DESP MAE NÂ°075/2023 CTA. 3987 LIBRETA NÂ°00099021001 TGN RECURSOS ORDINARIOS"/>
    <m/>
    <m/>
    <m/>
    <m/>
    <m/>
    <m/>
    <n v="0"/>
    <n v="6448"/>
    <s v="NO_CONCILIADO"/>
  </r>
  <r>
    <x v="17"/>
    <m/>
    <x v="17"/>
    <x v="25"/>
    <s v="G21656500003"/>
    <s v="CRV"/>
    <n v="2165650"/>
    <m/>
    <s v="PAGO PRÉSTAMO BID 914-SF-BO-1 VCTO. 08-02-2023 POR CUENTA DE FNDR SEGÚN NOTA COD. LIQ. 017088 DE FECHA 07-02-2023, VALOR 08-02-2023 CAPITAL USD 7.042,73 INTERESES USD 11.003,48 LIBRETA NRO.00099021001 TGN-RECURSOS ORDINARIOS - 3987 - ALIVIO MDRI"/>
    <m/>
    <m/>
    <m/>
    <m/>
    <m/>
    <m/>
    <n v="0"/>
    <n v="125601.62"/>
    <s v="NO_CONCILIADO"/>
  </r>
  <r>
    <x v="3"/>
    <m/>
    <x v="3"/>
    <x v="27"/>
    <s v="F0011876"/>
    <s v="NTE"/>
    <n v="5175198"/>
    <m/>
    <s v="A:00099021001 Transferencia que realizamos a solicitud de la Empresa Nacional de Electricidad mediante nota CITE: ENDE-DEEM-2/70-23 en aplicación al Decreto Supremo No 4848 de 28 de diciembre de 2022."/>
    <m/>
    <m/>
    <m/>
    <m/>
    <m/>
    <m/>
    <n v="0"/>
    <n v="1074956.48"/>
    <s v="NO_CONCILIADO"/>
  </r>
  <r>
    <x v="17"/>
    <m/>
    <x v="17"/>
    <x v="30"/>
    <s v="G21737730003"/>
    <s v="COB"/>
    <n v="16984"/>
    <m/>
    <s v="PAGO A IDA PRÉSTAMO 3942-BO VCTO. 15-02-2023 POR CUENTA DE TGN , NTI. 016984 VALOR 15-02-2023 CAPITAL USD 1.144.496,59 INTERESES USD 2.867,61 CTA. 3987 CUENTA UNICA DEL TESORO LIB. 00099021001 REF.: COMISIONES BANCARIAS"/>
    <m/>
    <m/>
    <m/>
    <m/>
    <m/>
    <m/>
    <n v="5779.61"/>
    <n v="0"/>
    <s v="NO_CONCILIADO"/>
  </r>
  <r>
    <x v="17"/>
    <m/>
    <x v="17"/>
    <x v="30"/>
    <s v="G21737700003"/>
    <s v="COB"/>
    <n v="16981"/>
    <m/>
    <s v="PAGO A IDA PRÉSTAMO 3788-BO VCTO. 15-02-2023 POR CUENTA DE TGN , NTI. 016981 VALOR 15-02-2023 CAPITAL USD 894.585,71 CTA. 3987 CUENTA UNICA DEL TESORO LIB. 00099021001 REF.: COMISIONES BANCARIAS"/>
    <m/>
    <m/>
    <m/>
    <m/>
    <m/>
    <m/>
    <n v="4565.8"/>
    <n v="0"/>
    <s v="NO_CONCILIADO"/>
  </r>
  <r>
    <x v="17"/>
    <m/>
    <x v="17"/>
    <x v="30"/>
    <s v="G21737710003"/>
    <s v="COB"/>
    <n v="16982"/>
    <m/>
    <s v="PAGO A IDA PRÉSTAMO 3842-BO VCTO. 15-02-2023 POR CUENTA DE TGN , NTI. 016982 VALOR 15-02-2023 CAPITAL USD 74.642,22 CTA. 3987 CUENTA UNICA DEL TESORO LIB. 00099021001 REF.: COMISIONES BANCARIAS"/>
    <m/>
    <m/>
    <m/>
    <m/>
    <m/>
    <m/>
    <n v="628.44000000000005"/>
    <n v="0"/>
    <s v="NO_CONCILIADO"/>
  </r>
  <r>
    <x v="17"/>
    <m/>
    <x v="17"/>
    <x v="30"/>
    <s v="G21737720003"/>
    <s v="COB"/>
    <n v="16983"/>
    <m/>
    <s v="PAGO A IDA PRÉSTAMO 3854-BO VCTO. 15-02-2023 POR CUENTA DE TGN , NTI. 016983 VALOR 15-02-2023 CAPITAL USD 432.109,99 CTA. 3987 CUENTA UNICA DEL TESORO LIB. 00099021001 REF.: COMISIONES BANCARIAS"/>
    <m/>
    <m/>
    <m/>
    <m/>
    <m/>
    <m/>
    <n v="2345.0100000000002"/>
    <n v="0"/>
    <s v="NO_CONCILIADO"/>
  </r>
  <r>
    <x v="3"/>
    <m/>
    <x v="3"/>
    <x v="30"/>
    <s v="Q17636710002"/>
    <s v="CRV"/>
    <n v="1763671"/>
    <m/>
    <s v="NUMERO DE LIBRETA CUT: 00099021001 OPERACIÓN E18 TRANSFERENCIA DEL SISTEMA FINANCIERO POR CUENTA DE TERCEROS A LA CUT devolucion pagos de cc no cobrados octubre 2022"/>
    <m/>
    <m/>
    <m/>
    <m/>
    <m/>
    <m/>
    <n v="0"/>
    <n v="189745.18"/>
    <s v="NO_CONCILIADO"/>
  </r>
  <r>
    <x v="21"/>
    <m/>
    <x v="21"/>
    <x v="30"/>
    <s v="G21739290002"/>
    <s v="CRV"/>
    <n v="2173929"/>
    <m/>
    <s v="TRANSFERENCIA DEL EXTERIOR SEGUN SWIFT NO.2747 Y NO.2740 DE FECHA 15/02/2023 ORDENANTE: FERTIMAX INDUSTRIAS Y SERVICIOS SAE (ASUNCION PARAGUAY) REF.: CRED YLB-GCO-00020 YLB-GCO-00021 YLB-GCO-00022 YLB-GCO-00023 LIB. 00597012001 RECURSOS PROPIOS VENTAS YLB"/>
    <m/>
    <m/>
    <m/>
    <m/>
    <m/>
    <m/>
    <n v="0"/>
    <n v="1824.76"/>
    <s v="NO_CONCILIADO"/>
  </r>
  <r>
    <x v="21"/>
    <m/>
    <x v="21"/>
    <x v="30"/>
    <s v="G21739310002"/>
    <s v="CRV"/>
    <n v="2173931"/>
    <m/>
    <s v="TRANSFERENCIA DEL EXTERIOR SEGUN SWIFT NO.2722 Y NO.2721 DE FECHA 15/02/2023 ORDENANTE: FASS COMERCIO DE PRODUTOS QUIM (BRAZIL RIBEIRAO PRETO) REF.: CRED INV YLB GCO 0015 ODV 23 LIB. 00597012001 RECURSOS PROPIOS VENTAS YLB"/>
    <m/>
    <m/>
    <m/>
    <m/>
    <m/>
    <m/>
    <n v="0"/>
    <n v="610540"/>
    <s v="NO_CONCILIADO"/>
  </r>
  <r>
    <x v="9"/>
    <m/>
    <x v="9"/>
    <x v="30"/>
    <s v="Q17637780002"/>
    <s v="CRV"/>
    <n v="1763778"/>
    <m/>
    <s v="NUMERO DE LIBRETA CUT: 00099021001 OPERACIÓN E75 TRANSFERENCIA DE LA CUENTA FISCAL BUN A LA CUT EN MN TRANSFERENCIA DE FONDOS A SOLICITUD DE: GOBIERNO AUTONOMO MCPAL. TOTORA CITE : G.A.M.T. CITE"/>
    <m/>
    <m/>
    <m/>
    <m/>
    <m/>
    <m/>
    <n v="0"/>
    <n v="329254.59999999998"/>
    <s v="NO_CONCILIADO"/>
  </r>
  <r>
    <x v="17"/>
    <m/>
    <x v="17"/>
    <x v="30"/>
    <s v="G21739200003"/>
    <s v="COB"/>
    <n v="17098"/>
    <m/>
    <s v="PAGO A BID PRÉSTAMO 4414/KI-BO VCTO. 15-02-2023 POR CUENTA DE TGN , NTI. 017098 VALOR 15-02-2023 INTERESES USD 80.632,48 CTA. 3987 CUENTA UNICA DEL TESORO LIB. 00099021001 REF.: COMISIONES BANCARIAS"/>
    <m/>
    <m/>
    <m/>
    <m/>
    <m/>
    <m/>
    <n v="657.18"/>
    <n v="0"/>
    <s v="NO_CONCILIADO"/>
  </r>
  <r>
    <x v="42"/>
    <m/>
    <x v="42"/>
    <x v="30"/>
    <s v="S10546210001"/>
    <s v="COB"/>
    <n v="1054621"/>
    <m/>
    <s v="||COMISION TRANSFERENCIA FDOS.AL EXTERIOR 0,10% S/USD140.300.-,REEMB.GSTS.COMUNICACION BS220.-Y EMISION COMP.CONTABLE BS50.-REF.:PAGO 1 LC I-2022-24 P/C YPFB A/F KOSAN CRISPLANT A/S,EN COMPL.A COMP.1054619,15/02/2023. LIB.00513072001 YPFB - OPERACIONES G N R G D REF.:COMISIONES PAGO 1 LC I-2022-24"/>
    <m/>
    <m/>
    <m/>
    <m/>
    <m/>
    <m/>
    <n v="1232.46"/>
    <n v="0"/>
    <s v="NO_CONCILIADO"/>
  </r>
  <r>
    <x v="21"/>
    <m/>
    <x v="21"/>
    <x v="30"/>
    <s v="G21739300001"/>
    <s v="CVD"/>
    <n v="2173930"/>
    <m/>
    <s v="COBRO COSTOS DE PAPELERIA SEGUN TRANSFERENCIA DEL EXTERIOR POR ORDEN DE FERTIMAX INDUSTRIAS Y SERVICIOS SAE (ASUNCION PARAGUAY) REF.: CRED YLB-GCO-00020 YLB-GCO-00021 YLB-GCO-00022 YLB-GCO-00023 LIB. 00597012001 RECURSOS PROPIOS VENTAS YLB"/>
    <m/>
    <m/>
    <m/>
    <m/>
    <m/>
    <m/>
    <n v="50"/>
    <n v="0"/>
    <s v="NO_CONCILIADO"/>
  </r>
  <r>
    <x v="21"/>
    <m/>
    <x v="21"/>
    <x v="30"/>
    <s v="G21739320001"/>
    <s v="CVD"/>
    <n v="2173932"/>
    <m/>
    <s v="COBRO COSTOS DE PAPELERIA SEGUN TRANSFERENCIA DEL EXTERIOR POR ORDEN DE FASS COMERCIO DE PRODUTOS QUIM (BRAZIL RIBEIRAO PRETO) REF.: CRED INV YLB GCO 0015 ODV 23 LIB. 00597012001 RECURSOS PROPIOS VENTAS YLB"/>
    <m/>
    <m/>
    <m/>
    <m/>
    <m/>
    <m/>
    <n v="50"/>
    <n v="0"/>
    <s v="NO_CONCILIADO"/>
  </r>
  <r>
    <x v="18"/>
    <m/>
    <x v="18"/>
    <x v="31"/>
    <s v="S10546630001"/>
    <s v="COB"/>
    <n v="1054663"/>
    <m/>
    <s v="||COMISION TRANSFERENCIA FONDOS AL EXTERIOR 0,10% S/USD 2.017,73 REEM. GASTOS COMUNICACIÓN BS220.- Y EMISION COMPROBANTE CONTABLE BS50.- REF: PAGO N°5 CC I-2022-29 EMP. PUB. QUIPUS A/F GREAT CHIN LIMITED EN COMPLEMENTO A COMPROBANTE S-1054662 DE LA FECHA LIB:00590019201 EPNE  QUIPUS REF: COMISIONES PAGO N° 5 CC I-2022-29."/>
    <m/>
    <m/>
    <m/>
    <m/>
    <m/>
    <m/>
    <n v="283.86"/>
    <n v="0"/>
    <s v="NO_CONCILIADO"/>
  </r>
  <r>
    <x v="18"/>
    <m/>
    <x v="18"/>
    <x v="31"/>
    <s v="S10546670001"/>
    <s v="COB"/>
    <n v="1054667"/>
    <m/>
    <s v="||COMISION TRANSFERENCIA FONDOS AL EXTERIOR 0,10% S/USD 251.025,60 REEM. GASTOS COMUNICACIÓN BS220.- Y EMISION COMPROBANTE CONTABLE BS50.- REF: PAGO N°6 CC I-2022-29 EMP. PUB. QUIPUS A/F GREAT CHIN LIMITED EN COMPLEMENTO A COMPROBANTE S-1054664 DE LA FECHA. LIB:00590019201 EPNE  QUIPUS REF: COMISIONES PAGO N° 6 CC I-2022-29."/>
    <m/>
    <m/>
    <m/>
    <m/>
    <m/>
    <m/>
    <n v="1992.07"/>
    <n v="0"/>
    <s v="NO_CONCILIADO"/>
  </r>
  <r>
    <x v="19"/>
    <m/>
    <x v="19"/>
    <x v="31"/>
    <s v="S10546960001"/>
    <s v="COB"/>
    <n v="1054696"/>
    <m/>
    <s v="'COBRO DE UTILES DE ESCRITORIO POR´||BS50.-Y REEMB.GSTS.COMUNICACION BS220.-REF.:EMISION CARTA DE CREDITO I-2023-13 P/C EMPRESA PUBLICA PRODUCTIVA CEMENTOS DE BOLIVIA-ECEBOL A/F CLAUDIUS PETERS (AMERICAS) INC.,EN COMPL.A COMP.1054678,16/02/2023. LIB.00132032001 ECEBOL - GESTION OPERATIVA REF.:EMISION LC I-2023-13"/>
    <m/>
    <m/>
    <m/>
    <m/>
    <m/>
    <m/>
    <n v="270"/>
    <n v="0"/>
    <s v="NO_CONCILIADO"/>
  </r>
  <r>
    <x v="17"/>
    <m/>
    <x v="17"/>
    <x v="33"/>
    <s v="F0011944"/>
    <s v="NTE"/>
    <n v="5194488"/>
    <m/>
    <s v="A:00099021001 TRANSFERENCIA DE RECUPERACIONES SEGÚN NOTA GEF-LCR-DYF-0090-NOT/23 POR CONCEPTO DE PAGO DE INTERES DE ACUERDO A CONTRATO DE FIDEICOMISO “ACCESOS SEGUROS VIVIR BIEN” CORRESPONDIENTE AL GAM VILLA MONTES."/>
    <m/>
    <m/>
    <m/>
    <m/>
    <m/>
    <m/>
    <n v="0"/>
    <n v="691.31"/>
    <s v="NO_CONCILIADO"/>
  </r>
  <r>
    <x v="21"/>
    <m/>
    <x v="21"/>
    <x v="33"/>
    <s v="G21782400002"/>
    <s v="CRV"/>
    <n v="2178240"/>
    <m/>
    <s v="TRANSFERENCIA DEL EXTERIOR SEGUN SWIFT NO.3104 Y NO.3103 DE FECHA 22/02/2023 ORDENANTE: CHORI CO., LTD (PJ/TOKYO) REF.: YLB-GCO-0017-ODV/23-VEX.0018(HJN122) GOODS LIB. 00597012001 RECURSOS PROPIOS VENTAS YLB"/>
    <m/>
    <m/>
    <m/>
    <m/>
    <m/>
    <m/>
    <n v="0"/>
    <n v="14289.38"/>
    <s v="NO_CONCILIADO"/>
  </r>
  <r>
    <x v="21"/>
    <m/>
    <x v="21"/>
    <x v="33"/>
    <s v="G21782410001"/>
    <s v="CVD"/>
    <n v="2178241"/>
    <m/>
    <s v="COBRO COSTOS DE PAPELERIA SEGUN TRANSFERENCIA DEL EXTERIOR POR ORDEN DE CHORI CO., LTD (PJ/TOKYO) REF.: YLB-GCO-0017-ODV/23-VEX.0018(HJN122) GOODS LIB. 00597012001 RECURSOS PROPIOS VENTAS YLB"/>
    <m/>
    <m/>
    <m/>
    <m/>
    <m/>
    <m/>
    <n v="50"/>
    <n v="0"/>
    <s v="NO_CONCILIADO"/>
  </r>
  <r>
    <x v="17"/>
    <m/>
    <x v="17"/>
    <x v="33"/>
    <s v="G21783880003"/>
    <s v="COB"/>
    <n v="17046"/>
    <m/>
    <s v="PAGO A JICA PRÉSTAMO BV-P5 VCTO. 20-02-2023 POR CUENTA DE TGN SEGÚN NOTA MEFP/VTCP/DGCP/UODP/No 192/2023 DEL 17-02-2023, NTI. 017046 VALOR 22-02-2023 INTERESES JPY 721.832,00 COMISIONES JPY 1.007.499,00 CTA. 3987 CUENTA UNICA DEL TESORO LIBRETA NRO.00099021001 REF.: COMISIONES BANCARIAS"/>
    <m/>
    <m/>
    <m/>
    <m/>
    <m/>
    <m/>
    <n v="331.88"/>
    <n v="0"/>
    <s v="NO_CONCILIADO"/>
  </r>
  <r>
    <x v="43"/>
    <m/>
    <x v="43"/>
    <x v="33"/>
    <s v="S10548180001"/>
    <s v="COB"/>
    <n v="1054818"/>
    <m/>
    <s v="'COBRO DE'||ÚTILES DE ESCRITORIO POR EL COMPROBANTE CONTABLE N° 1054815 DE LA FECHA, SEGÚN NOTA CITE: MEFP/VTCP/DGCP/UF/N° 121/2023 DE LA FECHA (HRE-TSO-329) ENVIADA POR EL MEFP. DEBITO DE LA LIBRETA 00598012001 EEPB-RECURSOS ESPECIFICOS POR VENTAS DE SERVICIOS."/>
    <m/>
    <m/>
    <m/>
    <m/>
    <m/>
    <m/>
    <n v="50"/>
    <n v="0"/>
    <s v="NO_CONCILIADO"/>
  </r>
  <r>
    <x v="21"/>
    <m/>
    <x v="21"/>
    <x v="33"/>
    <s v="G21783970002"/>
    <s v="CRV"/>
    <n v="2178397"/>
    <m/>
    <s v="TRANSFERENCIA DEL EXTERIOR SEGUN SWIFT NO.3125 Y NO.3124 DE FECHA 22/02/2023 ORDENANTE: ELADIA SA (ASUNCION PARAGUAY) REF.: KCL TIPO 1 Y 2 LIB. 00597012001 RECURSOS PROPIOS VENTAS YLB"/>
    <m/>
    <m/>
    <m/>
    <m/>
    <m/>
    <m/>
    <n v="0"/>
    <n v="1166.2"/>
    <s v="NO_CONCILIADO"/>
  </r>
  <r>
    <x v="21"/>
    <m/>
    <x v="21"/>
    <x v="33"/>
    <s v="G21783990002"/>
    <s v="CRV"/>
    <n v="2178399"/>
    <m/>
    <s v="TRANSFERENCIA DEL EXTERIOR SEGUN SWIFT NO.3127 Y NO.3128 DE FECHA 22/02/2023 ORDENANTE: ALTAMIRA TRADE AG REF.: YLB-GCO-0031-ODV/23-VEX LIB. 00597012001 RECURSOS PROPIOS VENTAS YLB"/>
    <m/>
    <m/>
    <m/>
    <m/>
    <m/>
    <m/>
    <n v="0"/>
    <n v="1330.84"/>
    <s v="NO_CONCILIADO"/>
  </r>
  <r>
    <x v="21"/>
    <m/>
    <x v="21"/>
    <x v="33"/>
    <s v="G21783980001"/>
    <s v="CVD"/>
    <n v="2178398"/>
    <m/>
    <s v="COBRO COSTOS DE PAPELERIA SEGUN TRANSFERENCIA DEL EXTERIOR POR ORDEN DE ELADIA SA (ASUNCION PARAGUAY) REF.: KCL TIPO 1 Y 2 LIB. 00597012001 RECURSOS PROPIOS VENTAS YLB"/>
    <m/>
    <m/>
    <m/>
    <m/>
    <m/>
    <m/>
    <n v="50"/>
    <n v="0"/>
    <s v="NO_CONCILIADO"/>
  </r>
  <r>
    <x v="21"/>
    <m/>
    <x v="21"/>
    <x v="33"/>
    <s v="G21784000001"/>
    <s v="CVD"/>
    <n v="2178400"/>
    <m/>
    <s v="COBRO COSTOS DE PAPELERIA SEGUN TRANSFERENCIA DEL EXTERIOR POR ORDEN DE ALTAMIRA TRADE AG REF.: YLB-GCO-0031-ODV/23-VEX LIB. 00597012001 RECURSOS PROPIOS VENTAS YLB"/>
    <m/>
    <m/>
    <m/>
    <m/>
    <m/>
    <m/>
    <n v="50"/>
    <n v="0"/>
    <s v="NO_CONCILIADO"/>
  </r>
  <r>
    <x v="17"/>
    <m/>
    <x v="17"/>
    <x v="33"/>
    <s v="S10548400003"/>
    <s v="COB"/>
    <n v="1054840"/>
    <m/>
    <s v="||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REF.: COMISIONES BANCARIAS"/>
    <m/>
    <m/>
    <m/>
    <m/>
    <m/>
    <m/>
    <n v="2991.43"/>
    <n v="0"/>
    <s v="NO_CONCILIADO"/>
  </r>
  <r>
    <x v="17"/>
    <m/>
    <x v="17"/>
    <x v="33"/>
    <s v="S10548400001"/>
    <s v="NTI"/>
    <n v="1054840"/>
    <m/>
    <s v="||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INCLUYE USD 20,00 POR COMISIONES DEL BANQUERO"/>
    <m/>
    <m/>
    <m/>
    <m/>
    <m/>
    <m/>
    <n v="3944618.98"/>
    <n v="0"/>
    <s v="NO_CONCILIADO"/>
  </r>
  <r>
    <x v="17"/>
    <m/>
    <x v="17"/>
    <x v="33"/>
    <s v="S10548390003"/>
    <s v="COB"/>
    <n v="1054839"/>
    <m/>
    <s v="||PAGO A PRIV PRÉSTAMO US29731QAB32 VCTO. 22-02-2023 POR CUENTA DE TGN, SEGÚN NOTA MEFP/VTCP/DGCP/UODP/N° 209/2023 DE 22-02-2023 INTERESES USD 5.456.120,25 CTA. 3987 CUENTA UNICA DEL TESORO LIB 00099021001 REF.: COMISIONES BANCARIAS"/>
    <m/>
    <m/>
    <m/>
    <m/>
    <m/>
    <m/>
    <n v="26470.26"/>
    <n v="0"/>
    <s v="NO_CONCILIADO"/>
  </r>
  <r>
    <x v="17"/>
    <m/>
    <x v="17"/>
    <x v="33"/>
    <s v="S10548390001"/>
    <s v="NTI"/>
    <n v="1054839"/>
    <m/>
    <s v="||PAGO A PRIV PRÉSTAMO US29731QAB32 VCTO. 22-02-2023 POR CUENTA DE TGN, SEGÚN NOTA MEFP/VTCP/DGCP/UODP/N° 209/2023 DE 22-02-2023 INTERESES USD 5.456.120,25 CTA. 3987 CUENTA UNICA DEL TESORO LIB 00099021001"/>
    <m/>
    <m/>
    <m/>
    <m/>
    <m/>
    <m/>
    <n v="37974596.939999998"/>
    <n v="0"/>
    <s v="NO_CONCILIADO"/>
  </r>
  <r>
    <x v="17"/>
    <m/>
    <x v="17"/>
    <x v="33"/>
    <s v="S10548380003"/>
    <s v="COB"/>
    <n v="1054838"/>
    <m/>
    <s v="||PAGO A CAF PRÉSTAMO CFA004987 VCTO. 22-02-2023 POR CUENTA DEL TGN, SEGÚN NOTA MEFP/VTCP/DGCP/UODP/N° 209/2023 DE 22-02-2023 CAPITAL USD5.925.892,86 INTERESES USD1.189.127,06 LIB. 00099021001 TGN-RECURSOS ORDINARIOS (3987) REF.: COMISIONES BANCARIAS"/>
    <m/>
    <m/>
    <m/>
    <m/>
    <m/>
    <m/>
    <n v="34436.300000000003"/>
    <n v="0"/>
    <s v="NO_CONCILIADO"/>
  </r>
  <r>
    <x v="17"/>
    <m/>
    <x v="17"/>
    <x v="33"/>
    <s v="S10548380001"/>
    <s v="NTI"/>
    <n v="1054838"/>
    <m/>
    <s v="||PAGO A CAF PRÉSTAMO CFA004987 VCTO. 22-02-2023 POR CUENTA DEL TGN, SEGÚN NOTA MEFP/VTCP/DGCP/UODP/N° 209/2023 DE 22-02-2023 CAPITAL USD5.925.892,86 INTERESES USD1.189.127,06 LIB. 00099021001 TGN-RECURSOS ORDINARIOS (3987)"/>
    <m/>
    <m/>
    <m/>
    <m/>
    <m/>
    <m/>
    <n v="49520538.640000001"/>
    <n v="0"/>
    <s v="NO_CONCILIADO"/>
  </r>
  <r>
    <x v="21"/>
    <m/>
    <x v="21"/>
    <x v="34"/>
    <s v="G21796800002"/>
    <s v="CRV"/>
    <n v="2179680"/>
    <m/>
    <s v="TRANSFERENCIA DEL EXTERIOR SEGUN SWIFT NO.3132 Y NO.3131 DE FECHA 23/02/2023 ORDENANTE: M C CABRAL JUNIOR IMP E EXP LTDA (GUAJARA MIRIM BRASIL) REF.: INV 0025ODV23 LIB. 00597012001 RECURSOS PROPIOS VENTAS YLB"/>
    <m/>
    <m/>
    <m/>
    <m/>
    <m/>
    <m/>
    <n v="0"/>
    <n v="263753.28000000003"/>
    <s v="NO_CONCILIADO"/>
  </r>
  <r>
    <x v="21"/>
    <m/>
    <x v="21"/>
    <x v="34"/>
    <s v="G21796820002"/>
    <s v="CRV"/>
    <n v="2179682"/>
    <m/>
    <s v="TRANSFERENCIA DEL EXTERIOR SEGUN SWIFT NO.3146 Y NO.3145 DE FECHA 23/02/2023 ORDENANTE: HINOVE AGROCIENCIA SA (SP BRASIL) REF.: INVOICE DATE 10 DE FEBRERO DE 2023 LIB. 00597012001 RECURSOS PROPIOS VENTAS YLB"/>
    <m/>
    <m/>
    <m/>
    <m/>
    <m/>
    <m/>
    <n v="0"/>
    <n v="4472720"/>
    <s v="NO_CONCILIADO"/>
  </r>
  <r>
    <x v="21"/>
    <m/>
    <x v="21"/>
    <x v="34"/>
    <s v="G21796810001"/>
    <s v="CVD"/>
    <n v="2179681"/>
    <m/>
    <s v="COBRO COSTOS DE PAPELERIA SEGUN TRANSFERENCIA DEL EXTERIOR POR ORDEN DE M C CABRAL JUNIOR IMP E EXP LTDA (GUAJARA MIRIM BRASIL) REF.: INV 0025ODV23 LIB. 00597012001 RECURSOS PROPIOS VENTAS YLB"/>
    <m/>
    <m/>
    <m/>
    <m/>
    <m/>
    <m/>
    <n v="50"/>
    <n v="0"/>
    <s v="NO_CONCILIADO"/>
  </r>
  <r>
    <x v="21"/>
    <m/>
    <x v="21"/>
    <x v="34"/>
    <s v="G21796830001"/>
    <s v="CVD"/>
    <n v="2179683"/>
    <m/>
    <s v="COBRO COSTOS DE PAPELERIA SEGUN TRANSFERENCIA DEL EXTERIOR POR ORDEN DE HINOVE AGROCIENCIA SA (SP BRASIL) REF.: INVOICE DATE 10 DE FEBRERO DE 2023 LIB. 00597012001 RECURSOS PROPIOS VENTAS YLB"/>
    <m/>
    <m/>
    <m/>
    <m/>
    <m/>
    <m/>
    <n v="50"/>
    <n v="0"/>
    <s v="NO_CONCILIADO"/>
  </r>
  <r>
    <x v="3"/>
    <m/>
    <x v="3"/>
    <x v="35"/>
    <s v="G21805830003"/>
    <s v="CVD"/>
    <n v="2180583"/>
    <m/>
    <s v="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
    <m/>
    <m/>
    <m/>
    <m/>
    <m/>
    <m/>
    <n v="50"/>
    <n v="0"/>
    <s v="NO_CONCILIADO"/>
  </r>
  <r>
    <x v="3"/>
    <m/>
    <x v="3"/>
    <x v="35"/>
    <s v="Q17678540002"/>
    <s v="CRV"/>
    <n v="1767854"/>
    <m/>
    <s v="NUMERO DE LIBRETA CUT: 00099021001 OPERACIÓN E18 TRANSFERENCIA DEL SISTEMA FINANCIERO POR CUENTA DE TERCEROS A LA CUT TRANSFERENCIA DEVOLUCION DE RECURSOS ECONOMICOS NO EJECUTADOS EN LA GESTION 2022. PROYECTO CUENCA PEDAGOGICA PARANI -SAPAHAQUI. SOLICITUD QUIAPE CALLOCOSI CIRO RAUL"/>
    <m/>
    <m/>
    <m/>
    <m/>
    <m/>
    <m/>
    <n v="0"/>
    <n v="468410.35"/>
    <s v="NO_CONCILIADO"/>
  </r>
  <r>
    <x v="3"/>
    <m/>
    <x v="3"/>
    <x v="35"/>
    <s v="Q17680040002"/>
    <s v="CRV"/>
    <n v="1768004"/>
    <m/>
    <s v="NUMERO DE LIBRETA CUT: 00099021001 OPERACIÓN E75 TRANSFERENCIA DE LA CUENTA FISCAL BUN A LA CUT EN MN TRANSFERENCIA DE FONDOS A SOLICITUD DE: GOBIERNO AUTONOMO MUNICIPAL DE GUANAY CITE: GAMG/DAF/RYM/NÂ° 011/2023 CUENTA CUT 3987 LIBRETA NÂ° 00099021001 TGN-RECURSOS ORDINARIOS"/>
    <m/>
    <m/>
    <m/>
    <m/>
    <m/>
    <m/>
    <n v="0"/>
    <n v="108060.68"/>
    <s v="NO_CONCILIADO"/>
  </r>
  <r>
    <x v="3"/>
    <m/>
    <x v="3"/>
    <x v="36"/>
    <s v="F0011987"/>
    <s v="NTE"/>
    <n v="5215246"/>
    <m/>
    <s v="A:00099021001 TRANSFERENCIA DE RECUPERACIONES SEGÚN NOTA GEF-LCR-CMD-0119-NOT/23 POR CONCEPTO DE PAGO DE CAPITAL E INTERES DE ACUERDO A CONTRATO DE FIDEICOMISO “PROYECTOS DE INVERSION PUBLICA” CORRESPONDIENTE AL GAM CHIMORE."/>
    <m/>
    <m/>
    <m/>
    <m/>
    <m/>
    <m/>
    <n v="0"/>
    <n v="27041.26"/>
    <s v="NO_CONCILIADO"/>
  </r>
  <r>
    <x v="3"/>
    <m/>
    <x v="3"/>
    <x v="36"/>
    <s v="F0011987"/>
    <s v="NTE"/>
    <n v="5215171"/>
    <m/>
    <s v="A:00099021001 TRANSFERENCIA DE RECUPERACIONES SEGÚN NOTA GEF-LCR-CMD-0119-NOT/23 POR CONCEPTO DE PAGO DE CAPITAL E INTERES DE ACUERDO A CONTRATO DE FIDEICOMISO “PROYECTOS DE INVERSION PUBLICA” CORRESPONDIENTE AL GAM TARIJA."/>
    <m/>
    <m/>
    <m/>
    <m/>
    <m/>
    <m/>
    <n v="0"/>
    <n v="430318.81"/>
    <s v="NO_CONCILIADO"/>
  </r>
  <r>
    <x v="3"/>
    <m/>
    <x v="3"/>
    <x v="36"/>
    <s v="F0011987"/>
    <s v="NTE"/>
    <n v="5215181"/>
    <m/>
    <s v="A:00099021001 TRANSFERENCIA DE RECUPERACIONES SEGÚN NOTA GEF-LCR-CMD-0119-NOT/23 POR CONCEPTO DE PAGO DE CAPITAL E INTERES DE ACUERDO A CONTRATO DE FIDEICOMISO “PROYECTOS DE INVERSION PUBLICA” CORRESPONDIENTE AL GAM HUMANATA."/>
    <m/>
    <m/>
    <m/>
    <m/>
    <m/>
    <m/>
    <n v="0"/>
    <n v="9830.2800000000007"/>
    <s v="NO_CONCILIADO"/>
  </r>
  <r>
    <x v="3"/>
    <m/>
    <x v="3"/>
    <x v="36"/>
    <s v="F0011987"/>
    <s v="NTE"/>
    <n v="5215163"/>
    <m/>
    <s v="A:00099021001 TRANSFERENCIA DE RECUPERACIONES SEGÚN NOTA GEF-LCR-CMD-0119-NOT/23 POR CONCEPTO DE PAGO DE CAPITAL E INTERES DE ACUERDO A CONTRATO DE FIDEICOMISO “PROYECTOS DE INVERSION PUBLICA” CORRESPONDIENTE AL GAM LURIBAY."/>
    <m/>
    <m/>
    <m/>
    <m/>
    <m/>
    <m/>
    <n v="0"/>
    <n v="14376.97"/>
    <s v="NO_CONCILIADO"/>
  </r>
  <r>
    <x v="3"/>
    <m/>
    <x v="3"/>
    <x v="36"/>
    <s v="F0011987"/>
    <s v="NTE"/>
    <n v="5215157"/>
    <m/>
    <s v="A:00099021001 TRANSFERENCIA DE RECUPERACIONES SEGÚN NOTA GEF-LCR-CMD-0119-NOT/23 POR CONCEPTO DE PAGO DE INTERES DE ACUERDO A CONTRATO DE FIDEICOMISO “PROYECTOS DE INVERSION PUBLICA” CORRESPONDIENTE AL GAM CULPINA."/>
    <m/>
    <m/>
    <m/>
    <m/>
    <m/>
    <m/>
    <n v="0"/>
    <n v="10824.29"/>
    <s v="NO_CONCILIADO"/>
  </r>
  <r>
    <x v="3"/>
    <m/>
    <x v="3"/>
    <x v="36"/>
    <s v="F0011987"/>
    <s v="NTE"/>
    <n v="5215241"/>
    <m/>
    <s v="A:00099021001 TRANSFERENCIA DE RECUPERACIONES SEGÚN NOTA GEF-LCR-CMD-0119-NOT/23 POR CONCEPTO DE PAGO DE CAPITAL E INTERES DE ACUERDO A CONTRATO DE FIDEICOMISO “PROYECTOS DE INVERSION PUBLICA” CORRESPONDIENTE AL GAM CLIZA."/>
    <m/>
    <m/>
    <m/>
    <m/>
    <m/>
    <m/>
    <n v="0"/>
    <n v="56601.8"/>
    <s v="NO_CONCILIADO"/>
  </r>
  <r>
    <x v="3"/>
    <m/>
    <x v="3"/>
    <x v="36"/>
    <s v="F0011987"/>
    <s v="NTE"/>
    <n v="5215231"/>
    <m/>
    <s v="A:00099021001 TRANSFERENCIA DE RECUPERACIONES SEGÚN NOTA GEF-LCR-CMD-0119-NOT/23 POR CONCEPTO DE PAGO DE CAPITAL E INTERES DE ACUERDO A CONTRATO DE FIDEICOMISO “PROYECTOS DE INVERSION PUBLICA” CORRESPONDIENTE AL GAM POJO."/>
    <m/>
    <m/>
    <m/>
    <m/>
    <m/>
    <m/>
    <n v="0"/>
    <n v="35042.449999999997"/>
    <s v="NO_CONCILIADO"/>
  </r>
  <r>
    <x v="3"/>
    <m/>
    <x v="3"/>
    <x v="36"/>
    <s v="F0011987"/>
    <s v="NTE"/>
    <n v="5215260"/>
    <m/>
    <s v="A:00099021001 TRANSFERENCIA DE RECUPERACIONES SEGÚN NOTA GEF-LCR-CMD-0119-NOT/23 POR CONCEPTO DE PAGO DE CAPITAL E INTERES DE ACUERDO A CONTRATO DE FIDEICOMISO “PROYECTOS DE INVERSION PUBLICA” CORRESPONDIENTE AL GAM COCHABAMBA."/>
    <m/>
    <m/>
    <m/>
    <m/>
    <m/>
    <m/>
    <n v="0"/>
    <n v="1123587.83"/>
    <s v="NO_CONCILIADO"/>
  </r>
  <r>
    <x v="3"/>
    <m/>
    <x v="3"/>
    <x v="36"/>
    <s v="F0011987"/>
    <s v="NTE"/>
    <n v="5215258"/>
    <m/>
    <s v="A:00099021001 TRANSFERENCIA DE RECUPERACIONES SEGÚN NOTA GEF-LCR-CMD-0119-NOT/23 POR CONCEPTO DE PAGO DE CAPITAL E INTERES DE ACUERDO A CONTRATO DE FIDEICOMISO “PROYECTOS DE INVERSION PUBLICA” CORRESPONDIENTE AL GAM BELLA FLOR."/>
    <m/>
    <m/>
    <m/>
    <m/>
    <m/>
    <m/>
    <n v="0"/>
    <n v="18042.12"/>
    <s v="NO_CONCILIADO"/>
  </r>
  <r>
    <x v="3"/>
    <m/>
    <x v="3"/>
    <x v="36"/>
    <s v="J05379250002"/>
    <s v="NTE"/>
    <n v="5230037"/>
    <m/>
    <s v="A:00099021001 Transferencia que realizamos a solicitud de la Unidad de Administración e Información Salarial mediante nota CITE: MEFP/VTCP/DGPOT/UAIS/No 383/2023, informe MEFP/VTCP/DGPOT/UAIS/No.28/2023 para la reversión definitiva de las Boletas de Pago solicitadas por COSSMIL consignadas en el comprobante de pago No. 71951 H.R. 6-21164-R"/>
    <m/>
    <m/>
    <m/>
    <m/>
    <m/>
    <m/>
    <n v="0"/>
    <n v="692773.35"/>
    <s v="NO_CONCILIADO"/>
  </r>
  <r>
    <x v="9"/>
    <m/>
    <x v="9"/>
    <x v="36"/>
    <s v="Q17690150002"/>
    <s v="CRV"/>
    <n v="1769015"/>
    <m/>
    <s v="NUMERO DE LIBRETA CUT: 00099021001 OPERACIÓN E75 TRANSFERENCIA DE LA CUENTA FISCAL BUN A LA CUT EN MN TRANSFERENCIA DE FONDOS A SOLICITUD DE: GOBIERNO AUTONOMO MUNICIPAL DE ANCORAIMES CITE: GAMA/MAE/010/2023 CUENTA CUT 3987 LIBRETA NÂ° 00099021001 TGN-RECURSOS ORDINARIOS"/>
    <m/>
    <m/>
    <m/>
    <m/>
    <m/>
    <m/>
    <n v="0"/>
    <n v="414136.24"/>
    <s v="NO_CONCILIADO"/>
  </r>
  <r>
    <x v="20"/>
    <m/>
    <x v="20"/>
    <x v="36"/>
    <s v="T04422350001"/>
    <s v="DEV"/>
    <n v="442235"/>
    <m/>
    <s v="CONTABILIZACION ORDENES DE TRANSFERENCIA GRACOS"/>
    <m/>
    <m/>
    <m/>
    <m/>
    <m/>
    <m/>
    <n v="39824.22"/>
    <n v="0"/>
    <s v="NO_CONCILIADO"/>
  </r>
  <r>
    <x v="20"/>
    <m/>
    <x v="20"/>
    <x v="36"/>
    <s v="T04422370001"/>
    <s v="DEV"/>
    <n v="442237"/>
    <m/>
    <s v="CONTABILIZACION ORDENES DE TRANSFERENCIA GRACOS"/>
    <m/>
    <m/>
    <m/>
    <m/>
    <m/>
    <m/>
    <n v="39824.22"/>
    <n v="0"/>
    <s v="NO_CONCILIADO"/>
  </r>
  <r>
    <x v="20"/>
    <m/>
    <x v="20"/>
    <x v="36"/>
    <s v="T04422390001"/>
    <s v="DEV"/>
    <n v="442239"/>
    <m/>
    <s v="CONTABILIZACION ORDENES DE TRANSFERENCIA GRACOS"/>
    <m/>
    <m/>
    <m/>
    <m/>
    <m/>
    <m/>
    <n v="39824.22"/>
    <n v="0"/>
    <s v="NO_CONCILIADO"/>
  </r>
  <r>
    <x v="20"/>
    <m/>
    <x v="20"/>
    <x v="36"/>
    <s v="T04422410001"/>
    <s v="DEV"/>
    <n v="442241"/>
    <m/>
    <s v="CONTABILIZACION ORDENES DE TRANSFERENCIA GRACOS"/>
    <m/>
    <m/>
    <m/>
    <m/>
    <m/>
    <m/>
    <n v="47558.39"/>
    <n v="0"/>
    <s v="NO_CONCILIADO"/>
  </r>
  <r>
    <x v="20"/>
    <m/>
    <x v="20"/>
    <x v="36"/>
    <s v="T04422430001"/>
    <s v="DEV"/>
    <n v="442243"/>
    <m/>
    <s v="CONTABILIZACION ORDENES DE TRANSFERENCIA GRACOS"/>
    <m/>
    <m/>
    <m/>
    <m/>
    <m/>
    <m/>
    <n v="4932.13"/>
    <n v="0"/>
    <s v="NO_CONCILIADO"/>
  </r>
  <r>
    <x v="20"/>
    <m/>
    <x v="20"/>
    <x v="36"/>
    <s v="T04422450001"/>
    <s v="DEV"/>
    <n v="442245"/>
    <m/>
    <s v="CONTABILIZACION ORDENES DE TRANSFERENCIA GRACOS"/>
    <m/>
    <m/>
    <m/>
    <m/>
    <m/>
    <m/>
    <n v="1268"/>
    <n v="0"/>
    <s v="NO_CONCILIADO"/>
  </r>
  <r>
    <x v="20"/>
    <m/>
    <x v="20"/>
    <x v="36"/>
    <s v="T04422470001"/>
    <s v="DEV"/>
    <n v="442247"/>
    <m/>
    <s v="CONTABILIZACION ORDENES DE TRANSFERENCIA GRACOS"/>
    <m/>
    <m/>
    <m/>
    <m/>
    <m/>
    <m/>
    <n v="13955.3"/>
    <n v="0"/>
    <s v="NO_CONCILIADO"/>
  </r>
  <r>
    <x v="20"/>
    <m/>
    <x v="20"/>
    <x v="36"/>
    <s v="T04422490001"/>
    <s v="DEV"/>
    <n v="442249"/>
    <m/>
    <s v="CONTABILIZACION ORDENES DE TRANSFERENCIA GRACOS"/>
    <m/>
    <m/>
    <m/>
    <m/>
    <m/>
    <m/>
    <n v="13942.2"/>
    <n v="0"/>
    <s v="NO_CONCILIADO"/>
  </r>
  <r>
    <x v="20"/>
    <m/>
    <x v="20"/>
    <x v="36"/>
    <s v="T04422510001"/>
    <s v="DEV"/>
    <n v="442251"/>
    <m/>
    <s v="CONTABILIZACION ORDENES DE TRANSFERENCIA GRACOS"/>
    <m/>
    <m/>
    <m/>
    <m/>
    <m/>
    <m/>
    <n v="9854.32"/>
    <n v="0"/>
    <s v="NO_CONCILIADO"/>
  </r>
  <r>
    <x v="20"/>
    <m/>
    <x v="20"/>
    <x v="36"/>
    <s v="T04422530001"/>
    <s v="DEV"/>
    <n v="442253"/>
    <m/>
    <s v="CONTABILIZACION ORDENES DE TRANSFERENCIA GRACOS"/>
    <m/>
    <m/>
    <m/>
    <m/>
    <m/>
    <m/>
    <n v="38293.89"/>
    <n v="0"/>
    <s v="NO_CONCILIADO"/>
  </r>
  <r>
    <x v="20"/>
    <m/>
    <x v="20"/>
    <x v="36"/>
    <s v="T04422560001"/>
    <s v="DEV"/>
    <n v="442256"/>
    <m/>
    <s v="CONTABILIZACION ORDENES DE TRANSFERENCIA GRACOS"/>
    <m/>
    <m/>
    <m/>
    <m/>
    <m/>
    <m/>
    <n v="521523.89"/>
    <n v="0"/>
    <s v="NO_CONCILIADO"/>
  </r>
  <r>
    <x v="20"/>
    <m/>
    <x v="20"/>
    <x v="36"/>
    <s v="T04422580001"/>
    <s v="DEV"/>
    <n v="442258"/>
    <m/>
    <s v="CONTABILIZACION ORDENES DE TRANSFERENCIA GRACOS"/>
    <m/>
    <m/>
    <m/>
    <m/>
    <m/>
    <m/>
    <n v="16282211.65"/>
    <n v="0"/>
    <s v="NO_CONCILIADO"/>
  </r>
  <r>
    <x v="20"/>
    <m/>
    <x v="20"/>
    <x v="36"/>
    <s v="T04422600001"/>
    <s v="DEV"/>
    <n v="442260"/>
    <m/>
    <s v="CONTABILIZACION ORDENES DE TRANSFERENCIA GRACOS"/>
    <m/>
    <m/>
    <m/>
    <m/>
    <m/>
    <m/>
    <n v="10459479.869999999"/>
    <n v="0"/>
    <s v="NO_CONCILIADO"/>
  </r>
  <r>
    <x v="20"/>
    <m/>
    <x v="20"/>
    <x v="36"/>
    <s v="T04422620001"/>
    <s v="DEV"/>
    <n v="442262"/>
    <m/>
    <s v="CONTABILIZACION ORDENES DE TRANSFERENCIA GRACOS"/>
    <m/>
    <m/>
    <m/>
    <m/>
    <m/>
    <m/>
    <n v="2995613.69"/>
    <n v="0"/>
    <s v="NO_CONCILIADO"/>
  </r>
  <r>
    <x v="20"/>
    <m/>
    <x v="20"/>
    <x v="36"/>
    <s v="T04422640001"/>
    <s v="DEV"/>
    <n v="442264"/>
    <m/>
    <s v="CONTABILIZACION ORDENES DE TRANSFERENCIA GRACOS"/>
    <m/>
    <m/>
    <m/>
    <m/>
    <m/>
    <m/>
    <n v="98258.73"/>
    <n v="0"/>
    <s v="NO_CONCILIADO"/>
  </r>
  <r>
    <x v="20"/>
    <m/>
    <x v="20"/>
    <x v="36"/>
    <s v="T04422660001"/>
    <s v="DEV"/>
    <n v="442266"/>
    <m/>
    <s v="CONTABILIZACION ORDENES DE TRANSFERENCIA GRACOS"/>
    <m/>
    <m/>
    <m/>
    <m/>
    <m/>
    <m/>
    <n v="1924343.05"/>
    <n v="0"/>
    <s v="NO_CONCILIADO"/>
  </r>
  <r>
    <x v="20"/>
    <m/>
    <x v="20"/>
    <x v="36"/>
    <s v="T04422680001"/>
    <s v="DEV"/>
    <n v="442268"/>
    <m/>
    <s v="CONTABILIZACION ORDENES DE TRANSFERENCIA GRACOS"/>
    <m/>
    <m/>
    <m/>
    <m/>
    <m/>
    <m/>
    <n v="2093294.08"/>
    <n v="0"/>
    <s v="NO_CONCILIADO"/>
  </r>
  <r>
    <x v="20"/>
    <m/>
    <x v="20"/>
    <x v="36"/>
    <s v="T04422700001"/>
    <s v="DEV"/>
    <n v="442270"/>
    <m/>
    <s v="CONTABILIZACION ORDENES DE TRANSFERENCIA GRACOS"/>
    <m/>
    <m/>
    <m/>
    <m/>
    <m/>
    <m/>
    <n v="2091330.75"/>
    <n v="0"/>
    <s v="NO_CONCILIADO"/>
  </r>
  <r>
    <x v="20"/>
    <m/>
    <x v="20"/>
    <x v="36"/>
    <s v="T04422720001"/>
    <s v="DEV"/>
    <n v="442272"/>
    <m/>
    <s v="CONTABILIZACION ORDENES DE TRANSFERENCIA GRACOS"/>
    <m/>
    <m/>
    <m/>
    <m/>
    <m/>
    <m/>
    <n v="5744085.5800000001"/>
    <n v="0"/>
    <s v="NO_CONCILIADO"/>
  </r>
  <r>
    <x v="20"/>
    <m/>
    <x v="20"/>
    <x v="36"/>
    <s v="T04422740001"/>
    <s v="DEV"/>
    <n v="442274"/>
    <m/>
    <s v="CONTABILIZACION ORDENES DE TRANSFERENCIA GRACOS"/>
    <m/>
    <m/>
    <m/>
    <m/>
    <m/>
    <m/>
    <n v="1478150.34"/>
    <n v="0"/>
    <s v="NO_CONCILIADO"/>
  </r>
  <r>
    <x v="20"/>
    <m/>
    <x v="20"/>
    <x v="36"/>
    <s v="T04422820001"/>
    <s v="DEV"/>
    <n v="442282"/>
    <m/>
    <s v="CONTABILIZACION ORDENES DE TRANSFERENCIA GRACOS"/>
    <m/>
    <m/>
    <m/>
    <m/>
    <m/>
    <m/>
    <n v="3439163.11"/>
    <n v="0"/>
    <s v="NO_CONCILIADO"/>
  </r>
  <r>
    <x v="20"/>
    <m/>
    <x v="20"/>
    <x v="36"/>
    <s v="T04422760001"/>
    <s v="DEV"/>
    <n v="442276"/>
    <m/>
    <s v="CONTABILIZACION ORDENES DE TRANSFERENCIA GRACOS"/>
    <m/>
    <m/>
    <m/>
    <m/>
    <m/>
    <m/>
    <n v="4865829.5599999996"/>
    <n v="0"/>
    <s v="NO_CONCILIADO"/>
  </r>
  <r>
    <x v="20"/>
    <m/>
    <x v="20"/>
    <x v="36"/>
    <s v="T04422780001"/>
    <s v="DEV"/>
    <n v="442278"/>
    <m/>
    <s v="CONTABILIZACION ORDENES DE TRANSFERENCIA GRACOS"/>
    <m/>
    <m/>
    <m/>
    <m/>
    <m/>
    <m/>
    <n v="4870397.63"/>
    <n v="0"/>
    <s v="NO_CONCILIADO"/>
  </r>
  <r>
    <x v="20"/>
    <m/>
    <x v="20"/>
    <x v="36"/>
    <s v="T04422800001"/>
    <s v="DEV"/>
    <n v="442280"/>
    <m/>
    <s v="CONTABILIZACION ORDENES DE TRANSFERENCIA GRACOS"/>
    <m/>
    <m/>
    <m/>
    <m/>
    <m/>
    <m/>
    <n v="1252144.8899999999"/>
    <n v="0"/>
    <s v="NO_CONCILIADO"/>
  </r>
  <r>
    <x v="20"/>
    <m/>
    <x v="20"/>
    <x v="36"/>
    <s v="T04422840001"/>
    <s v="DEV"/>
    <n v="442284"/>
    <m/>
    <s v="CONTABILIZACION ORDENES DE TRANSFERENCIA GRACOS"/>
    <m/>
    <m/>
    <m/>
    <m/>
    <m/>
    <m/>
    <n v="13364572.42"/>
    <n v="0"/>
    <s v="NO_CONCILIADO"/>
  </r>
  <r>
    <x v="20"/>
    <m/>
    <x v="20"/>
    <x v="36"/>
    <s v="T04422860001"/>
    <s v="DEV"/>
    <n v="442286"/>
    <m/>
    <s v="CONTABILIZACION ORDENES DE TRANSFERENCIA GRACOS"/>
    <m/>
    <m/>
    <m/>
    <m/>
    <m/>
    <m/>
    <n v="2458824.17"/>
    <n v="0"/>
    <s v="NO_CONCILIADO"/>
  </r>
  <r>
    <x v="20"/>
    <m/>
    <x v="20"/>
    <x v="36"/>
    <s v="T04422880001"/>
    <s v="DEV"/>
    <n v="442288"/>
    <m/>
    <s v="CONTABILIZACION ORDENES DE TRANSFERENCIA GRACOS"/>
    <m/>
    <m/>
    <m/>
    <m/>
    <m/>
    <m/>
    <n v="632739.85"/>
    <n v="0"/>
    <s v="NO_CONCILIADO"/>
  </r>
  <r>
    <x v="20"/>
    <m/>
    <x v="20"/>
    <x v="36"/>
    <s v="T04422900001"/>
    <s v="DEV"/>
    <n v="442290"/>
    <m/>
    <s v="CONTABILIZACION ORDENES DE TRANSFERENCIA GRACOS"/>
    <m/>
    <m/>
    <m/>
    <m/>
    <m/>
    <m/>
    <n v="16597871.869999999"/>
    <n v="0"/>
    <s v="NO_CONCILIADO"/>
  </r>
  <r>
    <x v="20"/>
    <m/>
    <x v="20"/>
    <x v="36"/>
    <s v="T04422920001"/>
    <s v="DEV"/>
    <n v="442292"/>
    <m/>
    <s v="CONTABILIZACION ORDENES DE TRANSFERENCIA GRACOS"/>
    <m/>
    <m/>
    <m/>
    <m/>
    <m/>
    <m/>
    <n v="16273999.4"/>
    <n v="0"/>
    <s v="NO_CONCILIADO"/>
  </r>
  <r>
    <x v="20"/>
    <m/>
    <x v="20"/>
    <x v="36"/>
    <s v="T04422940001"/>
    <s v="DEV"/>
    <n v="442294"/>
    <m/>
    <s v="CONTABILIZACION ORDENES DE TRANSFERENCIA GRACOS"/>
    <m/>
    <m/>
    <m/>
    <m/>
    <m/>
    <m/>
    <n v="8037602.6900000004"/>
    <n v="0"/>
    <s v="NO_CONCILIADO"/>
  </r>
  <r>
    <x v="20"/>
    <m/>
    <x v="20"/>
    <x v="36"/>
    <s v="T04422960001"/>
    <s v="DEV"/>
    <n v="442296"/>
    <m/>
    <s v="CONTABILIZACION ORDENES DE TRANSFERENCIA GRACOS"/>
    <m/>
    <m/>
    <m/>
    <m/>
    <m/>
    <m/>
    <n v="93539454.129999995"/>
    <n v="0"/>
    <s v="NO_CONCILIADO"/>
  </r>
  <r>
    <x v="20"/>
    <m/>
    <x v="20"/>
    <x v="36"/>
    <s v="T04422980001"/>
    <s v="DEV"/>
    <n v="442298"/>
    <m/>
    <s v="CONTABILIZACION ORDENES DE TRANSFERENCIA GRACOS"/>
    <m/>
    <m/>
    <m/>
    <m/>
    <m/>
    <m/>
    <n v="40203203.899999999"/>
    <n v="0"/>
    <s v="NO_CONCILIADO"/>
  </r>
  <r>
    <x v="20"/>
    <m/>
    <x v="20"/>
    <x v="36"/>
    <s v="T04423000001"/>
    <s v="DEV"/>
    <n v="442300"/>
    <m/>
    <s v="CONTABILIZACION ORDENES DE TRANSFERENCIA GRACOS"/>
    <m/>
    <m/>
    <m/>
    <m/>
    <m/>
    <m/>
    <n v="7133755.8499999996"/>
    <n v="0"/>
    <s v="NO_CONCILIADO"/>
  </r>
  <r>
    <x v="20"/>
    <m/>
    <x v="20"/>
    <x v="36"/>
    <s v="T04423020001"/>
    <s v="DEV"/>
    <n v="442302"/>
    <m/>
    <s v="CONTABILIZACION ORDENES DE TRANSFERENCIA GRACOS"/>
    <m/>
    <m/>
    <m/>
    <m/>
    <m/>
    <m/>
    <n v="16985.98"/>
    <n v="0"/>
    <s v="NO_CONCILIADO"/>
  </r>
  <r>
    <x v="20"/>
    <m/>
    <x v="20"/>
    <x v="36"/>
    <s v="T04423040001"/>
    <s v="DEV"/>
    <n v="442304"/>
    <m/>
    <s v="CONTABILIZACION ORDENES DE TRANSFERENCIA GRACOS"/>
    <m/>
    <m/>
    <m/>
    <m/>
    <m/>
    <m/>
    <n v="544.07000000000005"/>
    <n v="0"/>
    <s v="NO_CONCILIADO"/>
  </r>
  <r>
    <x v="20"/>
    <m/>
    <x v="20"/>
    <x v="36"/>
    <s v="T04423060001"/>
    <s v="DEV"/>
    <n v="442306"/>
    <m/>
    <s v="CONTABILIZACION ORDENES DE TRANSFERENCIA GRACOS"/>
    <m/>
    <m/>
    <m/>
    <m/>
    <m/>
    <m/>
    <n v="557.16999999999996"/>
    <n v="0"/>
    <s v="NO_CONCILIADO"/>
  </r>
  <r>
    <x v="20"/>
    <m/>
    <x v="20"/>
    <x v="36"/>
    <s v="T04423080001"/>
    <s v="DEV"/>
    <n v="442308"/>
    <m/>
    <s v="CONTABILIZACION ORDENES DE TRANSFERENCIA GRACOS"/>
    <m/>
    <m/>
    <m/>
    <m/>
    <m/>
    <m/>
    <n v="14499.36"/>
    <n v="0"/>
    <s v="NO_CONCILIADO"/>
  </r>
  <r>
    <x v="20"/>
    <m/>
    <x v="20"/>
    <x v="36"/>
    <s v="T04423100001"/>
    <s v="DEV"/>
    <n v="442310"/>
    <m/>
    <s v="CONTABILIZACION ORDENES DE TRANSFERENCIA GRACOS"/>
    <m/>
    <m/>
    <m/>
    <m/>
    <m/>
    <m/>
    <n v="14499.36"/>
    <n v="0"/>
    <s v="NO_CONCILIADO"/>
  </r>
  <r>
    <x v="20"/>
    <m/>
    <x v="20"/>
    <x v="36"/>
    <s v="T04423120001"/>
    <s v="DEV"/>
    <n v="442312"/>
    <m/>
    <s v="CONTABILIZACION ORDENES DE TRANSFERENCIA GRACOS"/>
    <m/>
    <m/>
    <m/>
    <m/>
    <m/>
    <m/>
    <n v="14499.36"/>
    <n v="0"/>
    <s v="NO_CONCILIADO"/>
  </r>
  <r>
    <x v="20"/>
    <m/>
    <x v="20"/>
    <x v="36"/>
    <s v="T04423140001"/>
    <s v="DEV"/>
    <n v="442314"/>
    <m/>
    <s v="CONTABILIZACION ORDENES DE TRANSFERENCIA GRACOS"/>
    <m/>
    <m/>
    <m/>
    <m/>
    <m/>
    <m/>
    <n v="268021.37"/>
    <n v="0"/>
    <s v="NO_CONCILIADO"/>
  </r>
  <r>
    <x v="20"/>
    <m/>
    <x v="20"/>
    <x v="36"/>
    <s v="T04423160001"/>
    <s v="DEV"/>
    <n v="442316"/>
    <m/>
    <s v="CONTABILIZACION ORDENES DE TRANSFERENCIA GRACOS"/>
    <m/>
    <m/>
    <m/>
    <m/>
    <m/>
    <m/>
    <n v="2174903.7999999998"/>
    <n v="0"/>
    <s v="NO_CONCILIADO"/>
  </r>
  <r>
    <x v="20"/>
    <m/>
    <x v="20"/>
    <x v="36"/>
    <s v="T04423180001"/>
    <s v="DEV"/>
    <n v="442318"/>
    <m/>
    <s v="CONTABILIZACION ORDENES DE TRANSFERENCIA GRACOS"/>
    <m/>
    <m/>
    <m/>
    <m/>
    <m/>
    <m/>
    <n v="2174903.7999999998"/>
    <n v="0"/>
    <s v="NO_CONCILIADO"/>
  </r>
  <r>
    <x v="20"/>
    <m/>
    <x v="20"/>
    <x v="36"/>
    <s v="T04423200001"/>
    <s v="DEV"/>
    <n v="442320"/>
    <m/>
    <s v="CONTABILIZACION ORDENES DE TRANSFERENCIA GRACOS"/>
    <m/>
    <m/>
    <m/>
    <m/>
    <m/>
    <m/>
    <n v="2174903.7999999998"/>
    <n v="0"/>
    <s v="NO_CONCILIADO"/>
  </r>
  <r>
    <x v="20"/>
    <m/>
    <x v="20"/>
    <x v="36"/>
    <s v="T04423220001"/>
    <s v="DEV"/>
    <n v="442322"/>
    <m/>
    <s v="CONTABILIZACION ORDENES DE TRANSFERENCIA GRACOS"/>
    <m/>
    <m/>
    <m/>
    <m/>
    <m/>
    <m/>
    <n v="2174903.7999999998"/>
    <n v="0"/>
    <s v="NO_CONCILIADO"/>
  </r>
  <r>
    <x v="20"/>
    <m/>
    <x v="20"/>
    <x v="36"/>
    <s v="T04423240001"/>
    <s v="DEV"/>
    <n v="442324"/>
    <m/>
    <s v="CONTABILIZACION ORDENES DE TRANSFERENCIA GRACOS"/>
    <m/>
    <m/>
    <m/>
    <m/>
    <m/>
    <m/>
    <n v="2174903.7999999998"/>
    <n v="0"/>
    <s v="NO_CONCILIADO"/>
  </r>
  <r>
    <x v="20"/>
    <m/>
    <x v="20"/>
    <x v="36"/>
    <s v="T04423260001"/>
    <s v="DEV"/>
    <n v="442326"/>
    <m/>
    <s v="CONTABILIZACION ORDENES DE TRANSFERENCIA GRACOS"/>
    <m/>
    <m/>
    <m/>
    <m/>
    <m/>
    <m/>
    <n v="6003.25"/>
    <n v="0"/>
    <s v="NO_CONCILIADO"/>
  </r>
  <r>
    <x v="20"/>
    <m/>
    <x v="20"/>
    <x v="36"/>
    <s v="T04423280001"/>
    <s v="DEV"/>
    <n v="442328"/>
    <m/>
    <s v="CONTABILIZACION ORDENES DE TRANSFERENCIA GRACOS"/>
    <m/>
    <m/>
    <m/>
    <m/>
    <m/>
    <m/>
    <n v="3856.42"/>
    <n v="0"/>
    <s v="NO_CONCILIADO"/>
  </r>
  <r>
    <x v="20"/>
    <m/>
    <x v="20"/>
    <x v="36"/>
    <s v="T04423300001"/>
    <s v="DEV"/>
    <n v="442330"/>
    <m/>
    <s v="CONTABILIZACION ORDENES DE TRANSFERENCIA GRACOS"/>
    <m/>
    <m/>
    <m/>
    <m/>
    <m/>
    <m/>
    <n v="196.88"/>
    <n v="0"/>
    <s v="NO_CONCILIADO"/>
  </r>
  <r>
    <x v="20"/>
    <m/>
    <x v="20"/>
    <x v="36"/>
    <s v="T04423320001"/>
    <s v="DEV"/>
    <n v="442332"/>
    <m/>
    <s v="CONTABILIZACION ORDENES DE TRANSFERENCIA GRACOS"/>
    <m/>
    <m/>
    <m/>
    <m/>
    <m/>
    <m/>
    <n v="5124.42"/>
    <n v="0"/>
    <s v="NO_CONCILIADO"/>
  </r>
  <r>
    <x v="20"/>
    <m/>
    <x v="20"/>
    <x v="36"/>
    <s v="T04423340001"/>
    <s v="DEV"/>
    <n v="442334"/>
    <m/>
    <s v="CONTABILIZACION ORDENES DE TRANSFERENCIA GRACOS"/>
    <m/>
    <m/>
    <m/>
    <m/>
    <m/>
    <m/>
    <n v="5973628.7999999998"/>
    <n v="0"/>
    <s v="NO_CONCILIADO"/>
  </r>
  <r>
    <x v="20"/>
    <m/>
    <x v="20"/>
    <x v="36"/>
    <s v="T04423360001"/>
    <s v="DEV"/>
    <n v="442336"/>
    <m/>
    <s v="CONTABILIZACION ORDENES DE TRANSFERENCIA GRACOS"/>
    <m/>
    <m/>
    <m/>
    <m/>
    <m/>
    <m/>
    <n v="5973628.7999999998"/>
    <n v="0"/>
    <s v="NO_CONCILIADO"/>
  </r>
  <r>
    <x v="20"/>
    <m/>
    <x v="20"/>
    <x v="36"/>
    <s v="T04423380001"/>
    <s v="DEV"/>
    <n v="442338"/>
    <m/>
    <s v="CONTABILIZACION ORDENES DE TRANSFERENCIA GRACOS"/>
    <m/>
    <m/>
    <m/>
    <m/>
    <m/>
    <m/>
    <n v="5973628.7999999998"/>
    <n v="0"/>
    <s v="NO_CONCILIADO"/>
  </r>
  <r>
    <x v="20"/>
    <m/>
    <x v="20"/>
    <x v="36"/>
    <s v="T04423400001"/>
    <s v="DEV"/>
    <n v="442340"/>
    <m/>
    <s v="CONTABILIZACION ORDENES DE TRANSFERENCIA GRACOS"/>
    <m/>
    <m/>
    <m/>
    <m/>
    <m/>
    <m/>
    <n v="5973628.7999999998"/>
    <n v="0"/>
    <s v="NO_CONCILIADO"/>
  </r>
  <r>
    <x v="20"/>
    <m/>
    <x v="20"/>
    <x v="36"/>
    <s v="T04423420001"/>
    <s v="DEV"/>
    <n v="442342"/>
    <m/>
    <s v="CONTABILIZACION ORDENES DE TRANSFERENCIA GRACOS"/>
    <m/>
    <m/>
    <m/>
    <m/>
    <m/>
    <m/>
    <n v="5973628.7999999998"/>
    <n v="0"/>
    <s v="NO_CONCILIADO"/>
  </r>
  <r>
    <x v="20"/>
    <m/>
    <x v="20"/>
    <x v="36"/>
    <s v="T04423500001"/>
    <s v="DEV"/>
    <n v="442350"/>
    <m/>
    <s v="CONTABILIZACION ORDENES DE TRANSFERENCIA GRACOS"/>
    <m/>
    <m/>
    <m/>
    <m/>
    <m/>
    <m/>
    <n v="5060276.1900000004"/>
    <n v="0"/>
    <s v="NO_CONCILIADO"/>
  </r>
  <r>
    <x v="20"/>
    <m/>
    <x v="20"/>
    <x v="36"/>
    <s v="T04423440001"/>
    <s v="DEV"/>
    <n v="442344"/>
    <m/>
    <s v="CONTABILIZACION ORDENES DE TRANSFERENCIA GRACOS"/>
    <m/>
    <m/>
    <m/>
    <m/>
    <m/>
    <m/>
    <n v="5060276.1900000004"/>
    <n v="0"/>
    <s v="NO_CONCILIADO"/>
  </r>
  <r>
    <x v="20"/>
    <m/>
    <x v="20"/>
    <x v="36"/>
    <s v="T04423460001"/>
    <s v="DEV"/>
    <n v="442346"/>
    <m/>
    <s v="CONTABILIZACION ORDENES DE TRANSFERENCIA GRACOS"/>
    <m/>
    <m/>
    <m/>
    <m/>
    <m/>
    <m/>
    <n v="5060276.1900000004"/>
    <n v="0"/>
    <s v="NO_CONCILIADO"/>
  </r>
  <r>
    <x v="20"/>
    <m/>
    <x v="20"/>
    <x v="36"/>
    <s v="T04423480001"/>
    <s v="DEV"/>
    <n v="442348"/>
    <m/>
    <s v="CONTABILIZACION ORDENES DE TRANSFERENCIA GRACOS"/>
    <m/>
    <m/>
    <m/>
    <m/>
    <m/>
    <m/>
    <n v="5060276.1900000004"/>
    <n v="0"/>
    <s v="NO_CONCILIADO"/>
  </r>
  <r>
    <x v="20"/>
    <m/>
    <x v="20"/>
    <x v="36"/>
    <s v="T04423520001"/>
    <s v="DEV"/>
    <n v="442352"/>
    <m/>
    <s v="CONTABILIZACION ORDENES DE TRANSFERENCIA GRACOS"/>
    <m/>
    <m/>
    <m/>
    <m/>
    <m/>
    <m/>
    <n v="5060276.1900000004"/>
    <n v="0"/>
    <s v="NO_CONCILIADO"/>
  </r>
  <r>
    <x v="20"/>
    <m/>
    <x v="20"/>
    <x v="36"/>
    <s v="T04423540001"/>
    <s v="DEV"/>
    <n v="442354"/>
    <m/>
    <s v="CONTABILIZACION ORDENES DE TRANSFERENCIA GRACOS"/>
    <m/>
    <m/>
    <m/>
    <m/>
    <m/>
    <m/>
    <n v="13898642.98"/>
    <n v="0"/>
    <s v="NO_CONCILIADO"/>
  </r>
  <r>
    <x v="20"/>
    <m/>
    <x v="20"/>
    <x v="36"/>
    <s v="T04423560001"/>
    <s v="DEV"/>
    <n v="442356"/>
    <m/>
    <s v="CONTABILIZACION ORDENES DE TRANSFERENCIA GRACOS"/>
    <m/>
    <m/>
    <m/>
    <m/>
    <m/>
    <m/>
    <n v="13898642.98"/>
    <n v="0"/>
    <s v="NO_CONCILIADO"/>
  </r>
  <r>
    <x v="20"/>
    <m/>
    <x v="20"/>
    <x v="36"/>
    <s v="T04423580001"/>
    <s v="DEV"/>
    <n v="442358"/>
    <m/>
    <s v="CONTABILIZACION ORDENES DE TRANSFERENCIA GRACOS"/>
    <m/>
    <m/>
    <m/>
    <m/>
    <m/>
    <m/>
    <n v="13898642.98"/>
    <n v="0"/>
    <s v="NO_CONCILIADO"/>
  </r>
  <r>
    <x v="20"/>
    <m/>
    <x v="20"/>
    <x v="36"/>
    <s v="T04423600001"/>
    <s v="DEV"/>
    <n v="442360"/>
    <m/>
    <s v="CONTABILIZACION ORDENES DE TRANSFERENCIA GRACOS"/>
    <m/>
    <m/>
    <m/>
    <m/>
    <m/>
    <m/>
    <n v="13898642.98"/>
    <n v="0"/>
    <s v="NO_CONCILIADO"/>
  </r>
  <r>
    <x v="20"/>
    <m/>
    <x v="20"/>
    <x v="36"/>
    <s v="T04423620001"/>
    <s v="DEV"/>
    <n v="442362"/>
    <m/>
    <s v="CONTABILIZACION ORDENES DE TRANSFERENCIA GRACOS"/>
    <m/>
    <m/>
    <m/>
    <m/>
    <m/>
    <m/>
    <n v="13898642.98"/>
    <n v="0"/>
    <s v="NO_CONCILIADO"/>
  </r>
  <r>
    <x v="20"/>
    <m/>
    <x v="20"/>
    <x v="36"/>
    <s v="T04423640001"/>
    <s v="DEV"/>
    <n v="442364"/>
    <m/>
    <s v="CONTABILIZACION ORDENES DE TRANSFERENCIA GRACOS"/>
    <m/>
    <m/>
    <m/>
    <m/>
    <m/>
    <m/>
    <n v="2557082.9"/>
    <n v="0"/>
    <s v="NO_CONCILIADO"/>
  </r>
  <r>
    <x v="20"/>
    <m/>
    <x v="20"/>
    <x v="36"/>
    <s v="T04423660001"/>
    <s v="DEV"/>
    <n v="442366"/>
    <m/>
    <s v="CONTABILIZACION ORDENES DE TRANSFERENCIA GRACOS"/>
    <m/>
    <m/>
    <m/>
    <m/>
    <m/>
    <m/>
    <n v="2557082.9"/>
    <n v="0"/>
    <s v="NO_CONCILIADO"/>
  </r>
  <r>
    <x v="20"/>
    <m/>
    <x v="20"/>
    <x v="36"/>
    <s v="T04423680001"/>
    <s v="DEV"/>
    <n v="442368"/>
    <m/>
    <s v="CONTABILIZACION ORDENES DE TRANSFERENCIA GRACOS"/>
    <m/>
    <m/>
    <m/>
    <m/>
    <m/>
    <m/>
    <n v="2557082.9"/>
    <n v="0"/>
    <s v="NO_CONCILIADO"/>
  </r>
  <r>
    <x v="20"/>
    <m/>
    <x v="20"/>
    <x v="36"/>
    <s v="T04423700001"/>
    <s v="DEV"/>
    <n v="442370"/>
    <m/>
    <s v="CONTABILIZACION ORDENES DE TRANSFERENCIA GRACOS"/>
    <m/>
    <m/>
    <m/>
    <m/>
    <m/>
    <m/>
    <n v="2557082.9"/>
    <n v="0"/>
    <s v="NO_CONCILIADO"/>
  </r>
  <r>
    <x v="20"/>
    <m/>
    <x v="20"/>
    <x v="36"/>
    <s v="T04423720001"/>
    <s v="DEV"/>
    <n v="442372"/>
    <m/>
    <s v="CONTABILIZACION ORDENES DE TRANSFERENCIA GRACOS"/>
    <m/>
    <m/>
    <m/>
    <m/>
    <m/>
    <m/>
    <n v="2557082.9"/>
    <n v="0"/>
    <s v="NO_CONCILIADO"/>
  </r>
  <r>
    <x v="20"/>
    <m/>
    <x v="20"/>
    <x v="36"/>
    <s v="T04423740001"/>
    <s v="DEV"/>
    <n v="442374"/>
    <m/>
    <s v="CONTABILIZACION ORDENES DE TRANSFERENCIA GRACOS"/>
    <m/>
    <m/>
    <m/>
    <m/>
    <m/>
    <m/>
    <n v="1636732.61"/>
    <n v="0"/>
    <s v="NO_CONCILIADO"/>
  </r>
  <r>
    <x v="20"/>
    <m/>
    <x v="20"/>
    <x v="36"/>
    <s v="T04423760001"/>
    <s v="DEV"/>
    <n v="442376"/>
    <m/>
    <s v="CONTABILIZACION ORDENES DE TRANSFERENCIA GRACOS"/>
    <m/>
    <m/>
    <m/>
    <m/>
    <m/>
    <m/>
    <n v="81609.72"/>
    <n v="0"/>
    <s v="NO_CONCILIADO"/>
  </r>
  <r>
    <x v="20"/>
    <m/>
    <x v="20"/>
    <x v="36"/>
    <s v="T04423780001"/>
    <s v="DEV"/>
    <n v="442378"/>
    <m/>
    <s v="CONTABILIZACION ORDENES DE TRANSFERENCIA GRACOS"/>
    <m/>
    <m/>
    <m/>
    <m/>
    <m/>
    <m/>
    <n v="2547892.2200000002"/>
    <n v="0"/>
    <s v="NO_CONCILIADO"/>
  </r>
  <r>
    <x v="20"/>
    <m/>
    <x v="20"/>
    <x v="36"/>
    <s v="T04423800001"/>
    <s v="DEV"/>
    <n v="442380"/>
    <m/>
    <s v="CONTABILIZACION ORDENES DE TRANSFERENCIA GRACOS"/>
    <m/>
    <m/>
    <m/>
    <m/>
    <m/>
    <m/>
    <n v="83573.05"/>
    <n v="0"/>
    <s v="NO_CONCILIADO"/>
  </r>
  <r>
    <x v="20"/>
    <m/>
    <x v="20"/>
    <x v="36"/>
    <s v="T04423820001"/>
    <s v="DEV"/>
    <n v="442382"/>
    <m/>
    <s v="CONTABILIZACION ORDENES DE TRANSFERENCIA GRACOS"/>
    <m/>
    <m/>
    <m/>
    <m/>
    <m/>
    <m/>
    <n v="4495478.46"/>
    <n v="0"/>
    <s v="NO_CONCILIADO"/>
  </r>
  <r>
    <x v="20"/>
    <m/>
    <x v="20"/>
    <x v="36"/>
    <s v="T04423840001"/>
    <s v="DEV"/>
    <n v="442384"/>
    <m/>
    <s v="CONTABILIZACION ORDENES DE TRANSFERENCIA GRACOS"/>
    <m/>
    <m/>
    <m/>
    <m/>
    <m/>
    <m/>
    <n v="229543.21"/>
    <n v="0"/>
    <s v="NO_CONCILIADO"/>
  </r>
  <r>
    <x v="20"/>
    <m/>
    <x v="20"/>
    <x v="36"/>
    <s v="T04423860001"/>
    <s v="DEV"/>
    <n v="442386"/>
    <m/>
    <s v="CONTABILIZACION ORDENES DE TRANSFERENCIA GRACOS"/>
    <m/>
    <m/>
    <m/>
    <m/>
    <m/>
    <m/>
    <n v="6998085.21"/>
    <n v="0"/>
    <s v="NO_CONCILIADO"/>
  </r>
  <r>
    <x v="20"/>
    <m/>
    <x v="20"/>
    <x v="36"/>
    <s v="T04423880001"/>
    <s v="DEV"/>
    <n v="442388"/>
    <m/>
    <s v="CONTABILIZACION ORDENES DE TRANSFERENCIA GRACOS"/>
    <m/>
    <m/>
    <m/>
    <m/>
    <m/>
    <m/>
    <n v="224150.64"/>
    <n v="0"/>
    <s v="NO_CONCILIADO"/>
  </r>
  <r>
    <x v="20"/>
    <m/>
    <x v="20"/>
    <x v="36"/>
    <s v="T04423900001"/>
    <s v="DEV"/>
    <n v="442390"/>
    <m/>
    <s v="CONTABILIZACION ORDENES DE TRANSFERENCIA GRACOS"/>
    <m/>
    <m/>
    <m/>
    <m/>
    <m/>
    <m/>
    <n v="194446.63"/>
    <n v="0"/>
    <s v="NO_CONCILIADO"/>
  </r>
  <r>
    <x v="20"/>
    <m/>
    <x v="20"/>
    <x v="36"/>
    <s v="T04423920001"/>
    <s v="DEV"/>
    <n v="442392"/>
    <m/>
    <s v="CONTABILIZACION ORDENES DE TRANSFERENCIA GRACOS"/>
    <m/>
    <m/>
    <m/>
    <m/>
    <m/>
    <m/>
    <n v="3808131.29"/>
    <n v="0"/>
    <s v="NO_CONCILIADO"/>
  </r>
  <r>
    <x v="20"/>
    <m/>
    <x v="20"/>
    <x v="36"/>
    <s v="T04423940001"/>
    <s v="DEV"/>
    <n v="442394"/>
    <m/>
    <s v="CONTABILIZACION ORDENES DE TRANSFERENCIA GRACOS"/>
    <m/>
    <m/>
    <m/>
    <m/>
    <m/>
    <m/>
    <n v="5928095.8899999997"/>
    <n v="0"/>
    <s v="NO_CONCILIADO"/>
  </r>
  <r>
    <x v="20"/>
    <m/>
    <x v="20"/>
    <x v="36"/>
    <s v="T04423960001"/>
    <s v="DEV"/>
    <n v="442396"/>
    <m/>
    <s v="CONTABILIZACION ORDENES DE TRANSFERENCIA GRACOS"/>
    <m/>
    <m/>
    <m/>
    <m/>
    <m/>
    <m/>
    <n v="189878.63"/>
    <n v="0"/>
    <s v="NO_CONCILIADO"/>
  </r>
  <r>
    <x v="20"/>
    <m/>
    <x v="20"/>
    <x v="36"/>
    <s v="T04423980001"/>
    <s v="DEV"/>
    <n v="442398"/>
    <m/>
    <s v="CONTABILIZACION ORDENES DE TRANSFERENCIA GRACOS"/>
    <m/>
    <m/>
    <m/>
    <m/>
    <m/>
    <m/>
    <n v="534070.55000000005"/>
    <n v="0"/>
    <s v="NO_CONCILIADO"/>
  </r>
  <r>
    <x v="20"/>
    <m/>
    <x v="20"/>
    <x v="36"/>
    <s v="T04424000001"/>
    <s v="DEV"/>
    <n v="442400"/>
    <m/>
    <s v="CONTABILIZACION ORDENES DE TRANSFERENCIA GRACOS"/>
    <m/>
    <m/>
    <m/>
    <m/>
    <m/>
    <m/>
    <n v="95950.34"/>
    <n v="0"/>
    <s v="NO_CONCILIADO"/>
  </r>
  <r>
    <x v="20"/>
    <m/>
    <x v="20"/>
    <x v="36"/>
    <s v="T04424020001"/>
    <s v="DEV"/>
    <n v="442402"/>
    <m/>
    <s v="CONTABILIZACION ORDENES DE TRANSFERENCIA GRACOS"/>
    <m/>
    <m/>
    <m/>
    <m/>
    <m/>
    <m/>
    <n v="538171.18000000005"/>
    <n v="0"/>
    <s v="NO_CONCILIADO"/>
  </r>
  <r>
    <x v="20"/>
    <m/>
    <x v="20"/>
    <x v="36"/>
    <s v="T04424040001"/>
    <s v="DEV"/>
    <n v="442404"/>
    <m/>
    <s v="CONTABILIZACION ORDENES DE TRANSFERENCIA GRACOS"/>
    <m/>
    <m/>
    <m/>
    <m/>
    <m/>
    <m/>
    <n v="5749478.1600000001"/>
    <n v="0"/>
    <s v="NO_CONCILIADO"/>
  </r>
  <r>
    <x v="20"/>
    <m/>
    <x v="20"/>
    <x v="36"/>
    <s v="T04424060001"/>
    <s v="DEV"/>
    <n v="442406"/>
    <m/>
    <s v="CONTABILIZACION ORDENES DE TRANSFERENCIA GRACOS"/>
    <m/>
    <m/>
    <m/>
    <m/>
    <m/>
    <m/>
    <n v="13377119.16"/>
    <n v="0"/>
    <s v="NO_CONCILIADO"/>
  </r>
  <r>
    <x v="20"/>
    <m/>
    <x v="20"/>
    <x v="36"/>
    <s v="T04424080001"/>
    <s v="DEV"/>
    <n v="442408"/>
    <m/>
    <s v="CONTABILIZACION ORDENES DE TRANSFERENCIA GRACOS"/>
    <m/>
    <m/>
    <m/>
    <m/>
    <m/>
    <m/>
    <n v="2461132.56"/>
    <n v="0"/>
    <s v="NO_CONCILIADO"/>
  </r>
  <r>
    <x v="20"/>
    <m/>
    <x v="20"/>
    <x v="36"/>
    <s v="T04424100001"/>
    <s v="DEV"/>
    <n v="442410"/>
    <m/>
    <s v="CONTABILIZACION ORDENES DE TRANSFERENCIA GRACOS"/>
    <m/>
    <m/>
    <m/>
    <m/>
    <m/>
    <m/>
    <n v="20868851.550000001"/>
    <n v="0"/>
    <s v="NO_CONCILIADO"/>
  </r>
  <r>
    <x v="20"/>
    <m/>
    <x v="20"/>
    <x v="36"/>
    <s v="T04424180001"/>
    <s v="DEV"/>
    <n v="442418"/>
    <m/>
    <s v="CONTABILIZACION ORDENES DE TRANSFERENCIA GRACOS"/>
    <m/>
    <m/>
    <m/>
    <m/>
    <m/>
    <m/>
    <n v="192.29"/>
    <n v="0"/>
    <s v="NO_CONCILIADO"/>
  </r>
  <r>
    <x v="20"/>
    <m/>
    <x v="20"/>
    <x v="36"/>
    <s v="T04424120001"/>
    <s v="DEV"/>
    <n v="442412"/>
    <m/>
    <s v="CONTABILIZACION ORDENES DE TRANSFERENCIA GRACOS"/>
    <m/>
    <m/>
    <m/>
    <m/>
    <m/>
    <m/>
    <n v="10911.58"/>
    <n v="0"/>
    <s v="NO_CONCILIADO"/>
  </r>
  <r>
    <x v="20"/>
    <m/>
    <x v="20"/>
    <x v="36"/>
    <s v="T04424140001"/>
    <s v="DEV"/>
    <n v="442414"/>
    <m/>
    <s v="CONTABILIZACION ORDENES DE TRANSFERENCIA GRACOS"/>
    <m/>
    <m/>
    <m/>
    <m/>
    <m/>
    <m/>
    <n v="14499.36"/>
    <n v="0"/>
    <s v="NO_CONCILIADO"/>
  </r>
  <r>
    <x v="20"/>
    <m/>
    <x v="20"/>
    <x v="36"/>
    <s v="T04424160001"/>
    <s v="DEV"/>
    <n v="442416"/>
    <m/>
    <s v="CONTABILIZACION ORDENES DE TRANSFERENCIA GRACOS"/>
    <m/>
    <m/>
    <m/>
    <m/>
    <m/>
    <m/>
    <n v="14499.36"/>
    <n v="0"/>
    <s v="NO_CONCILIADO"/>
  </r>
  <r>
    <x v="20"/>
    <m/>
    <x v="20"/>
    <x v="36"/>
    <s v="T04424200001"/>
    <s v="DEV"/>
    <n v="442420"/>
    <m/>
    <s v="CONTABILIZACION ORDENES DE TRANSFERENCIA GRACOS"/>
    <m/>
    <m/>
    <m/>
    <m/>
    <m/>
    <m/>
    <n v="5124.42"/>
    <n v="0"/>
    <s v="NO_CONCILIADO"/>
  </r>
  <r>
    <x v="20"/>
    <m/>
    <x v="20"/>
    <x v="36"/>
    <s v="T04424220001"/>
    <s v="DEV"/>
    <n v="442422"/>
    <m/>
    <s v="CONTABILIZACION ORDENES DE TRANSFERENCIA GRACOS"/>
    <m/>
    <m/>
    <m/>
    <m/>
    <m/>
    <m/>
    <n v="1494.31"/>
    <n v="0"/>
    <s v="NO_CONCILIADO"/>
  </r>
  <r>
    <x v="20"/>
    <m/>
    <x v="20"/>
    <x v="36"/>
    <s v="T04424240001"/>
    <s v="DEV"/>
    <n v="442424"/>
    <m/>
    <s v="CONTABILIZACION ORDENES DE TRANSFERENCIA GRACOS"/>
    <m/>
    <m/>
    <m/>
    <m/>
    <m/>
    <m/>
    <n v="39824.22"/>
    <n v="0"/>
    <s v="NO_CONCILIADO"/>
  </r>
  <r>
    <x v="20"/>
    <m/>
    <x v="20"/>
    <x v="36"/>
    <s v="T04424260001"/>
    <s v="DEV"/>
    <n v="442426"/>
    <m/>
    <s v="CONTABILIZACION ORDENES DE TRANSFERENCIA GRACOS"/>
    <m/>
    <m/>
    <m/>
    <m/>
    <m/>
    <m/>
    <n v="4927.47"/>
    <n v="0"/>
    <s v="NO_CONCILIADO"/>
  </r>
  <r>
    <x v="20"/>
    <m/>
    <x v="20"/>
    <x v="36"/>
    <s v="T04424280001"/>
    <s v="DEV"/>
    <n v="442428"/>
    <m/>
    <s v="CONTABILIZACION ORDENES DE TRANSFERENCIA GRACOS"/>
    <m/>
    <m/>
    <m/>
    <m/>
    <m/>
    <m/>
    <n v="3587.78"/>
    <n v="0"/>
    <s v="NO_CONCILIADO"/>
  </r>
  <r>
    <x v="20"/>
    <m/>
    <x v="20"/>
    <x v="36"/>
    <s v="T04424300001"/>
    <s v="DEV"/>
    <n v="442430"/>
    <m/>
    <s v="CONTABILIZACION ORDENES DE TRANSFERENCIA GRACOS"/>
    <m/>
    <m/>
    <m/>
    <m/>
    <m/>
    <m/>
    <n v="38329.839999999997"/>
    <n v="0"/>
    <s v="NO_CONCILIADO"/>
  </r>
  <r>
    <x v="20"/>
    <m/>
    <x v="20"/>
    <x v="36"/>
    <s v="T04424320001"/>
    <s v="DEV"/>
    <n v="442432"/>
    <m/>
    <s v="CONTABILIZACION ORDENES DE TRANSFERENCIA GRACOS"/>
    <m/>
    <m/>
    <m/>
    <m/>
    <m/>
    <m/>
    <n v="5124.42"/>
    <n v="0"/>
    <s v="NO_CONCILIADO"/>
  </r>
  <r>
    <x v="20"/>
    <m/>
    <x v="20"/>
    <x v="36"/>
    <s v="T04424340001"/>
    <s v="DEV"/>
    <n v="442434"/>
    <m/>
    <s v="CONTABILIZACION ORDENES DE TRANSFERENCIA GRACOS"/>
    <m/>
    <m/>
    <m/>
    <m/>
    <m/>
    <m/>
    <n v="5124.42"/>
    <n v="0"/>
    <s v="NO_CONCILIADO"/>
  </r>
  <r>
    <x v="20"/>
    <m/>
    <x v="20"/>
    <x v="36"/>
    <s v="T04424360001"/>
    <s v="DEV"/>
    <n v="442436"/>
    <m/>
    <s v="CONTABILIZACION ORDENES DE TRANSFERENCIA GRACOS"/>
    <m/>
    <m/>
    <m/>
    <m/>
    <m/>
    <m/>
    <n v="5124.42"/>
    <n v="0"/>
    <s v="NO_CONCILIADO"/>
  </r>
  <r>
    <x v="20"/>
    <m/>
    <x v="20"/>
    <x v="36"/>
    <s v="T04424380001"/>
    <s v="DEV"/>
    <n v="442438"/>
    <m/>
    <s v="CONTABILIZACION ORDENES DE TRANSFERENCIA GRACOS"/>
    <m/>
    <m/>
    <m/>
    <m/>
    <m/>
    <m/>
    <n v="46653.9"/>
    <n v="0"/>
    <s v="NO_CONCILIADO"/>
  </r>
  <r>
    <x v="20"/>
    <m/>
    <x v="20"/>
    <x v="36"/>
    <s v="T04424400001"/>
    <s v="DEV"/>
    <n v="442440"/>
    <m/>
    <s v="CONTABILIZACION ORDENES DE TRANSFERENCIA GRACOS"/>
    <m/>
    <m/>
    <m/>
    <m/>
    <m/>
    <m/>
    <n v="29969.83"/>
    <n v="0"/>
    <s v="NO_CONCILIADO"/>
  </r>
  <r>
    <x v="20"/>
    <m/>
    <x v="20"/>
    <x v="36"/>
    <s v="T04424420001"/>
    <s v="DEV"/>
    <n v="442442"/>
    <m/>
    <s v="CONTABILIZACION ORDENES DE TRANSFERENCIA GRACOS"/>
    <m/>
    <m/>
    <m/>
    <m/>
    <m/>
    <m/>
    <n v="1530.26"/>
    <n v="0"/>
    <s v="NO_CONCILIADO"/>
  </r>
  <r>
    <x v="20"/>
    <m/>
    <x v="20"/>
    <x v="36"/>
    <s v="T04424440001"/>
    <s v="DEV"/>
    <n v="442444"/>
    <m/>
    <s v="CONTABILIZACION ORDENES DE TRANSFERENCIA GRACOS"/>
    <m/>
    <m/>
    <m/>
    <m/>
    <m/>
    <m/>
    <n v="39824.22"/>
    <n v="0"/>
    <s v="NO_CONCILIADO"/>
  </r>
  <r>
    <x v="17"/>
    <m/>
    <x v="17"/>
    <x v="36"/>
    <s v="G21837290003"/>
    <s v="COB"/>
    <n v="17103"/>
    <m/>
    <s v="PAGO A BID PRÉSTAMO 3091/BL-BO VCTO. 27-02-2023 SEGUN NOTA MEFP/VTCP/DGCP/UODP/No 222/2023 DE LA FECHA POR CUENTA DE GOB.AUT.DEPT.PANDO, NTI. 017103 VALOR 27-02-2023 CAPITAL USD 102.500,00 INTERESES USD 86.027,26 COMISIONES USD 7.672,38 CTA. 3987 CUENTA UNICA DEL TESORO LIB. 00099021001 REF.: COMISIONES BANCARIAS"/>
    <m/>
    <m/>
    <m/>
    <m/>
    <m/>
    <m/>
    <n v="1212.1500000000001"/>
    <n v="0"/>
    <s v="NO_CONCILIADO"/>
  </r>
  <r>
    <x v="22"/>
    <m/>
    <x v="22"/>
    <x v="37"/>
    <s v="S10552690002"/>
    <s v="CRV"/>
    <n v="1055269"/>
    <m/>
    <s v="||TRANSFERENCIA DE RECURSOS A LA FUNDACIÓN CULTURAL DEL BCB CORRESPONDIENTE AL 1° TRIMESTRE 2023 -2°DESEMBOLSO COMPLEMENTARIO PARA GASTOS CORRIENTES S/G INFORME BCB-GADM-SCONT-DAF-INF-2023-37, NOTA FC-BCB-PDCIA N° 216/2023 DE LA FC.BCB Y F.T. 2 DE LA GADM. TRANSFERENCIA A LA LIBRETA N° 00293014201 DE LA FUNDACION CULTURAL DEL BANCO CENTRAL DE BOLIVIA"/>
    <m/>
    <m/>
    <m/>
    <m/>
    <m/>
    <m/>
    <n v="0"/>
    <n v="2084886.4"/>
    <s v="NO_CONCILIADO"/>
  </r>
  <r>
    <x v="3"/>
    <m/>
    <x v="3"/>
    <x v="37"/>
    <s v="F0012001"/>
    <s v="NTE"/>
    <n v="5232089"/>
    <m/>
    <s v="A:00099021001 TRANSFERENCIA DE RECUPERACIONES SEGÚN NOTA GEF-LCR-CMD-0119-NOT/23 POR CONCEPTO DE PAGO DE CAPITAL E INTERES DE ACUERDO A CONTRATO DE FIDEICOMISO “PROYECTOS DE INVERSION PUBLICA” CORRESPONDIENTE AL GAR GRAN CHACO."/>
    <m/>
    <m/>
    <m/>
    <m/>
    <m/>
    <m/>
    <n v="0"/>
    <n v="4790990.83"/>
    <s v="NO_CONCILIADO"/>
  </r>
  <r>
    <x v="3"/>
    <m/>
    <x v="3"/>
    <x v="37"/>
    <s v="F0012001"/>
    <s v="NTE"/>
    <n v="5232091"/>
    <m/>
    <s v="A:00099021001 TRANSFERENCIA DE RECUPERACIONES SEGÚN NOTA GEF-LCR-CMD-0119-NOT/23 POR CONCEPTO DE PAGO DE CAPITAL E INTERES DE ACUERDO A CONTRATO DE FIDEICOMISO “PROYECTOS DE INVERSION PUBLICA” CORRESPONDIENTE AL GAD TARIJA."/>
    <m/>
    <m/>
    <m/>
    <m/>
    <m/>
    <m/>
    <n v="0"/>
    <n v="5621860.5499999998"/>
    <s v="NO_CONCILIADO"/>
  </r>
  <r>
    <x v="3"/>
    <m/>
    <x v="3"/>
    <x v="37"/>
    <s v="F0012001"/>
    <s v="NTE"/>
    <n v="5232084"/>
    <m/>
    <s v="A:00099021001 TRANSFERENCIA DE RECUPERACIONES SEGÚN NOTA GEF-LCR-CMD-0119-NOT/23 POR CONCEPTO DE PAGO DE CAPITAL E INTERES DE ACUERDO A CONTRATO DE FIDEICOMISO “PROYECTOS DE INVERSION PUBLICA” CORRESPONDIENTE AL GAM TOMINA."/>
    <m/>
    <m/>
    <m/>
    <m/>
    <m/>
    <m/>
    <n v="0"/>
    <n v="32461.32"/>
    <s v="NO_CONCILIADO"/>
  </r>
  <r>
    <x v="3"/>
    <m/>
    <x v="3"/>
    <x v="37"/>
    <s v="F0012001"/>
    <s v="NTE"/>
    <n v="5232078"/>
    <m/>
    <s v="A:00099021001 TRANSFERENCIA DE RECUPERACIONES SEGÚN NOTA GEF-LCR-CMD-0119-NOT/23 POR CONCEPTO DE PAGO DE CAPITAL E INTERES DE ACUERDO A CONTRATO DE FIDEICOMISO “PROYECTOS DE INVERSION PUBLICA” CORRESPONDIENTE AL GAM ANZALDO."/>
    <m/>
    <m/>
    <m/>
    <m/>
    <m/>
    <m/>
    <n v="0"/>
    <n v="9603.08"/>
    <s v="NO_CONCILIADO"/>
  </r>
  <r>
    <x v="3"/>
    <m/>
    <x v="3"/>
    <x v="37"/>
    <s v="F0012001"/>
    <s v="NTE"/>
    <n v="5232082"/>
    <m/>
    <s v="A:00099021001 TRANSFERENCIA DE RECUPERACIONES SEGÚN NOTA GEF-LCR-CMD-0119-NOT/23 POR CONCEPTO DE PAGO DE CAPITAL E INTERES DE ACUERDO A CONTRATO DE FIDEICOMISO “PROYECTOS DE INVERSION PUBLICA” CORRESPONDIENTE AL GAM VILLA TUNARI."/>
    <m/>
    <m/>
    <m/>
    <m/>
    <m/>
    <m/>
    <n v="0"/>
    <n v="219700.44"/>
    <s v="NO_CONCILIADO"/>
  </r>
  <r>
    <x v="3"/>
    <m/>
    <x v="3"/>
    <x v="37"/>
    <s v="F0012001"/>
    <s v="NTE"/>
    <n v="5232080"/>
    <m/>
    <s v="A:00099021001 TRANSFERENCIA DE RECUPERACIONES SEGÚN NOTA GEF-LCR-CMD-0119-NOT/23 POR CONCEPTO DE PAGO DE CAPITAL E INTERES DE ACUERDO A CONTRATO DE FIDEICOMISO “PROYECTOS DE INVERSION PUBLICA” CORRESPONDIENTE AL GAM VILLA AZURDUY."/>
    <m/>
    <m/>
    <m/>
    <m/>
    <m/>
    <m/>
    <n v="0"/>
    <n v="98227.08"/>
    <s v="NO_CONCILIADO"/>
  </r>
  <r>
    <x v="3"/>
    <m/>
    <x v="3"/>
    <x v="37"/>
    <s v="F0012001"/>
    <s v="NTE"/>
    <n v="5232086"/>
    <m/>
    <s v="A:00099021001 TRANSFERENCIA DE RECUPERACIONES SEGÚN NOTA GEF-LCR-CMD-0119-NOT/23 POR CONCEPTO DE PAGO DE CAPITAL E INTERES DE ACUERDO A CONTRATO DE FIDEICOMISO “PROYECTOS DE INVERSION PUBLICA” CORRESPONDIENTE AL GAM SHINAHOTA."/>
    <m/>
    <m/>
    <m/>
    <m/>
    <m/>
    <m/>
    <n v="0"/>
    <n v="126074.8"/>
    <s v="NO_CONCILIADO"/>
  </r>
  <r>
    <x v="3"/>
    <m/>
    <x v="3"/>
    <x v="37"/>
    <s v="F0012001"/>
    <s v="NTE"/>
    <n v="5215284"/>
    <m/>
    <s v="A:00099021001 TRANSFERENCIA DE RECUPERACIONES SEGÚN NOTA GEF-LCR-CMD-0119-NOT/23 POR CONCEPTO DE PAGO DE CAPITAL E INTERES DE ACUERDO A CONTRATO DE FIDEICOMISO “PROYECTOS DE INVERSION PUBLICA” CORRESPONDIENTE AL GAM SAN CARLOS."/>
    <m/>
    <m/>
    <m/>
    <m/>
    <m/>
    <m/>
    <n v="0"/>
    <n v="21822.82"/>
    <s v="NO_CONCILIADO"/>
  </r>
  <r>
    <x v="3"/>
    <m/>
    <x v="3"/>
    <x v="37"/>
    <s v="F0012001"/>
    <s v="NTE"/>
    <n v="5232076"/>
    <m/>
    <s v="A:00099021001 TRANSFERENCIA DE RECUPERACIONES SEGÚN NOTA GEF-LCR-CMD-0119-NOT/23 POR CONCEPTO DE PAGO DE CAPITAL E INTERES DE ACUERDO A CONTRATO DE FIDEICOMISO “PROYECTOS DE INVERSION PUBLICA” CORRESPONDIENTE AL GAM ANZALDO."/>
    <m/>
    <m/>
    <m/>
    <m/>
    <m/>
    <m/>
    <n v="0"/>
    <n v="15180.12"/>
    <s v="NO_CONCILIADO"/>
  </r>
  <r>
    <x v="3"/>
    <m/>
    <x v="3"/>
    <x v="37"/>
    <s v="F0012001"/>
    <s v="NTE"/>
    <n v="5215277"/>
    <m/>
    <s v="A:00099021001 TRANSFERENCIA DE RECUPERACIONES SEGÚN NOTA GEF-LCR-CMD-0119-NOT/23 POR CONCEPTO DE PAGO DE CAPITAL E INTERES DE ACUERDO A CONTRATO DE FIDEICOMISO “PROYECTOS DE INVERSION PUBLICA” CORRESPONDIENTE AL GAM MOJINETE."/>
    <m/>
    <m/>
    <m/>
    <m/>
    <m/>
    <m/>
    <n v="0"/>
    <n v="8845.2800000000007"/>
    <s v="NO_CONCILIADO"/>
  </r>
  <r>
    <x v="3"/>
    <m/>
    <x v="3"/>
    <x v="37"/>
    <s v="F0012001"/>
    <s v="NTE"/>
    <n v="5232098"/>
    <m/>
    <s v="A:00099021001 TRANSFERENCIA DE RECUPERACIONES SEGÚN NOTA GEF-LCR-CMD-0119-NOT/23 POR CONCEPTO DE PAGO DE CAPITAL E INTERES DE ACUERDO A CONTRATO DE FIDEICOMISO “PROYECTOS DE INVERSION PUBLICA” CORRESPONDIENTE AL GAM ENTRE RIOS (COCHABAMBA)."/>
    <m/>
    <m/>
    <m/>
    <m/>
    <m/>
    <m/>
    <n v="0"/>
    <n v="48116.67"/>
    <s v="NO_CONCILIADO"/>
  </r>
  <r>
    <x v="3"/>
    <m/>
    <x v="3"/>
    <x v="37"/>
    <s v="F0012001"/>
    <s v="NTE"/>
    <n v="5232072"/>
    <m/>
    <s v="A:00099021001 TRANSFERENCIA DE RECUPERACIONES SEGÚN NOTA GEF-LCR-CMD-0119-NOT/23 POR CONCEPTO DE PAGO DE CAPITAL E INTERES DE ACUERDO A CONTRATO DE FIDEICOMISO “PROYECTOS DE INVERSION PUBLICA” CORRESPONDIENTE AL GAM AIQUILE."/>
    <m/>
    <m/>
    <m/>
    <m/>
    <m/>
    <m/>
    <n v="0"/>
    <n v="486120.7"/>
    <s v="NO_CONCILIADO"/>
  </r>
  <r>
    <x v="3"/>
    <m/>
    <x v="3"/>
    <x v="37"/>
    <s v="F0012001"/>
    <s v="NTE"/>
    <n v="5232096"/>
    <m/>
    <s v="A:00099021001 TRANSFERENCIA DE RECUPERACIONES SEGÚN NOTA GEF-LCR-CMD-0119-NOT/23 POR CONCEPTO DE PAGO DE CAPITAL E INTERES DE ACUERDO A CONTRATO DE FIDEICOMISO “PROYECTOS DE INVERSION PUBLICA” CORRESPONDIENTE AL GAM TARVITA."/>
    <m/>
    <m/>
    <m/>
    <m/>
    <m/>
    <m/>
    <n v="0"/>
    <n v="68171.009999999995"/>
    <s v="NO_CONCILIADO"/>
  </r>
  <r>
    <x v="3"/>
    <m/>
    <x v="3"/>
    <x v="37"/>
    <s v="F0012001"/>
    <s v="NTE"/>
    <n v="5232093"/>
    <m/>
    <s v="A:00099021001 TRANSFERENCIA DE RECUPERACIONES SEGÚN NOTA GEF-LCR-CMD-0119-NOT/23 POR CONCEPTO DE PAGO DE CAPITAL E INTERES DE ACUERDO A CONTRATO DE FIDEICOMISO “PROYECTOS DE INVERSION PUBLICA” CORRESPONDIENTE AL GAD TARIJA."/>
    <m/>
    <m/>
    <m/>
    <m/>
    <m/>
    <m/>
    <n v="0"/>
    <n v="3168293.3"/>
    <s v="NO_CONCILIADO"/>
  </r>
  <r>
    <x v="3"/>
    <m/>
    <x v="3"/>
    <x v="37"/>
    <s v="F0012001"/>
    <s v="NTE"/>
    <n v="5232074"/>
    <m/>
    <s v="A:00099021001 TRANSFERENCIA DE RECUPERACIONES SEGÚN NOTA GEF-LCR-CMD-0119-NOT/23 POR CONCEPTO DE PAGO DE CAPITAL E INTERES DE ACUERDO A CONTRATO DE FIDEICOMISO “PROYECTOS DE INVERSION PUBLICA” CORRESPONDIENTE AL GAM COLOMI."/>
    <m/>
    <m/>
    <m/>
    <m/>
    <m/>
    <m/>
    <n v="0"/>
    <n v="150885.79"/>
    <s v="NO_CONCILIADO"/>
  </r>
  <r>
    <x v="21"/>
    <m/>
    <x v="21"/>
    <x v="37"/>
    <s v="G21849960002"/>
    <s v="CRV"/>
    <n v="2184996"/>
    <m/>
    <s v="TRANSFERENCIA DEL EXTERIOR SEGUN SWIFT NO.3354 Y NO.3353 DE FECHA 28/02/2023 ORDENANTE: FASS COMERCIO DE PRODCUTOS QUIMICOS (BRAZIL RIBEIRAO PRETO) REF.: INV YLBGCOODV, YLBGCOODV VEX 34/35 LIB. 00597012001 RECURSOS PROPIOS VENTAS YLB"/>
    <m/>
    <m/>
    <m/>
    <m/>
    <m/>
    <m/>
    <n v="0"/>
    <n v="1221080"/>
    <s v="NO_CONCILIADO"/>
  </r>
  <r>
    <x v="9"/>
    <m/>
    <x v="9"/>
    <x v="37"/>
    <s v="Q17698460002"/>
    <s v="CRV"/>
    <n v="1769846"/>
    <m/>
    <s v="NUMERO DE LIBRETA CUT: 00099021001 OPERACIÓN E75 TRANSFERENCIA DE LA CUENTA FISCAL BUN A LA CUT EN MN TRANSFERENCIA DE FONDOS A SOLICITUD DE: GOBIERNO AUTONOMO DEPARTAMENTAL DE ORURO, CITE: GAD-ORU/SDAFP/UF/ATCP/CE-0031/2023 CUENTA CUT 3987 LIBRETA NÂ° 00099021001 TGN-RECURSOS ORDINARIOS"/>
    <m/>
    <m/>
    <m/>
    <m/>
    <m/>
    <m/>
    <n v="0"/>
    <n v="195668.07"/>
    <s v="NO_CONCILIADO"/>
  </r>
  <r>
    <x v="9"/>
    <m/>
    <x v="9"/>
    <x v="37"/>
    <s v="Q17698480002"/>
    <s v="CRV"/>
    <n v="1769848"/>
    <m/>
    <s v="NUMERO DE LIBRETA CUT: 00099021001 OPERACIÓN E75 TRANSFERENCIA DE LA CUENTA FISCAL BUN A LA CUT EN MN TRANSFERENCIA DE FONDOS A SOLICITUD DE: GOBIERNO AUTONOMO DEPARTAMENTAL DE ORURO, CITE: GAD-ORU/SDAFP/UF/ATCP/CE-0030/2023 CUENTA CUT 3987 LIBRETA NÂ° 00099021001 TGN-RECURSOS ORDINARIOS"/>
    <m/>
    <m/>
    <m/>
    <m/>
    <m/>
    <m/>
    <n v="0"/>
    <n v="118752.24"/>
    <s v="NO_CONCILIADO"/>
  </r>
  <r>
    <x v="9"/>
    <m/>
    <x v="9"/>
    <x v="37"/>
    <s v="Q17698490002"/>
    <s v="CRV"/>
    <n v="1769849"/>
    <m/>
    <s v="NUMERO DE LIBRETA CUT: 00099021001 OPERACIÓN E75 TRANSFERENCIA DE LA CUENTA FISCAL BUN A LA CUT EN MN TRANSFERENCIA DE FONDOS A SOLICITUD DE: GOBIERNO AUTONOMO DEPARTAMENTAL DE ORURO, CITE: GAD-ORU/SDAFP/UF/ATCP/CE-0029/2023 CUENTA CUT 3987 LIBRETA NÂ° 00099021001 TGN-RECURSOS ORDINARIOS"/>
    <m/>
    <m/>
    <m/>
    <m/>
    <m/>
    <m/>
    <n v="0"/>
    <n v="3873.3"/>
    <s v="NO_CONCILIADO"/>
  </r>
  <r>
    <x v="9"/>
    <m/>
    <x v="9"/>
    <x v="37"/>
    <s v="Q17698500002"/>
    <s v="CRV"/>
    <n v="1769850"/>
    <m/>
    <s v="NUMERO DE LIBRETA CUT: 00099021001 OPERACIÓN E75 TRANSFERENCIA DE LA CUENTA FISCAL BUN A LA CUT EN MN TRANSFERENCIA DE FONDOS A SOLICITUD DE: GOBIERNO AUTONOMO DEPARTAMENTAL DE ORURO, CITE: GAD-ORU/SDAFP/UF/ATCP/CE-0028/2023 CUENTA CUT 3987 LIBRETA NÂ° 00099021001 TGN-RECURSOS ORDINARIOS"/>
    <m/>
    <m/>
    <m/>
    <m/>
    <m/>
    <m/>
    <n v="0"/>
    <n v="2.8"/>
    <s v="NO_CONCILIADO"/>
  </r>
  <r>
    <x v="9"/>
    <m/>
    <x v="9"/>
    <x v="37"/>
    <s v="Q17698510002"/>
    <s v="CRV"/>
    <n v="1769851"/>
    <m/>
    <s v="NUMERO DE LIBRETA CUT: 00099021001 OPERACIÓN E75 TRANSFERENCIA DE LA CUENTA FISCAL BUN A LA CUT EN MN TRANSFERENCIA DE FONDOS A SOLICITUD DE: GOBIERNO AUTONOMO DEPARTAMENTAL DE ORURO, CITE: GAD-ORU/SDAFP/UF/ATCP/CE-0027/2023 CUENTA CUT 3987 LIBRETA NÂ° 00099021001 TGN-RECURSOS ORDINARIOS"/>
    <m/>
    <m/>
    <m/>
    <m/>
    <m/>
    <m/>
    <n v="0"/>
    <n v="52800"/>
    <s v="NO_CONCILIADO"/>
  </r>
  <r>
    <x v="9"/>
    <m/>
    <x v="9"/>
    <x v="37"/>
    <s v="Q17698520002"/>
    <s v="CRV"/>
    <n v="1769852"/>
    <m/>
    <s v="NUMERO DE LIBRETA CUT: 00099021001 OPERACIÓN E75 TRANSFERENCIA DE LA CUENTA FISCAL BUN A LA CUT EN MN TRANSFERENCIA DE FONDOS A SOLICITUD DE: GOBIERNO AUTONOMO DEPARTAMENTAL DE ORURO, CITE: GAD-ORU/SDAFP/UF/ATCP/CE-0026/2023 CUENTA CUT 3987 LIBRETA NÂ° 00099021001 TGN-RECURSOS ORDINARIOS"/>
    <m/>
    <m/>
    <m/>
    <m/>
    <m/>
    <m/>
    <n v="0"/>
    <n v="54400"/>
    <s v="NO_CONCILIADO"/>
  </r>
  <r>
    <x v="9"/>
    <m/>
    <x v="9"/>
    <x v="37"/>
    <s v="Q17698530002"/>
    <s v="CRV"/>
    <n v="1769853"/>
    <m/>
    <s v="NUMERO DE LIBRETA CUT: 00099021001 OPERACIÓN E75 TRANSFERENCIA DE LA CUENTA FISCAL BUN A LA CUT EN MN TRANSFERENCIA DE FONDOS A SOLICITUD DE: GOBIERNO AUTONOMO DEPARTAMENTAL DE ORURO, CITE: GAD-ORU/SDAFP/UF/ATCP/CE-0025/2023 CUENTA CUT 3987 LIBRETA NÂ° 00099021001 TGN-RECURSOS ORDINARIOS"/>
    <m/>
    <m/>
    <m/>
    <m/>
    <m/>
    <m/>
    <n v="0"/>
    <n v="54400"/>
    <s v="NO_CONCILIADO"/>
  </r>
  <r>
    <x v="9"/>
    <m/>
    <x v="9"/>
    <x v="37"/>
    <s v="Q17698540002"/>
    <s v="CRV"/>
    <n v="1769854"/>
    <m/>
    <s v="NUMERO DE LIBRETA CUT: 00099021001 OPERACIÓN E75 TRANSFERENCIA DE LA CUENTA FISCAL BUN A LA CUT EN MN TRANSFERENCIA DE FONDOS A SOLICITUD DE: GOBIERNO AUTONOMO DEPARTAMENTAL DE ORURO, CITE: GAD-ORU/SDAFP/UF/ATCP/CE-0024/2023 CUENTA CUT 3987 LIBRETA NÂ° 00099021001 TGN-RECURSOS ORDINARIOS,"/>
    <m/>
    <m/>
    <m/>
    <m/>
    <m/>
    <m/>
    <n v="0"/>
    <n v="54000"/>
    <s v="NO_CONCILIADO"/>
  </r>
  <r>
    <x v="9"/>
    <m/>
    <x v="9"/>
    <x v="37"/>
    <s v="Q17698550002"/>
    <s v="CRV"/>
    <n v="1769855"/>
    <m/>
    <s v="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
    <m/>
    <m/>
    <m/>
    <m/>
    <m/>
    <m/>
    <n v="0"/>
    <n v="35200"/>
    <s v="NO_CONCILIADO"/>
  </r>
  <r>
    <x v="9"/>
    <m/>
    <x v="9"/>
    <x v="37"/>
    <s v="Q17698560002"/>
    <s v="CRV"/>
    <n v="1769856"/>
    <m/>
    <s v="NUMERO DE LIBRETA CUT: 00099021001 OPERACIÓN E75 TRANSFERENCIA DE LA CUENTA FISCAL BUN A LA CUT EN MN TRANSFERENCIA DE FONDOS A SOLICITUD DE: GOBIERNO AUTONOMO MUNICIPAL DE CAIROMA CITE: GAMC/DESP/MAE/INMO NÂ°83/2023 CUENTA CUT 3987 LIBRETA NÂ° 00099021001 TGN-RECURSOS ORDINARIOS"/>
    <m/>
    <m/>
    <m/>
    <m/>
    <m/>
    <m/>
    <n v="0"/>
    <n v="317909.21000000002"/>
    <s v="NO_CONCILIADO"/>
  </r>
  <r>
    <x v="21"/>
    <m/>
    <x v="21"/>
    <x v="37"/>
    <s v="G21849970001"/>
    <s v="CVD"/>
    <n v="2184997"/>
    <m/>
    <s v="COBRO COSTOS DE PAPELERIA SEGUN TRANSFERENCIA DEL EXTERIOR POR ORDEN DE FASS COMERCIO DE PRODCUTOS QUIMICOS (BRAZIL RIBEIRAO PRETO) REF.: INV YLBGCOODV, YLBGCOODV VEX 34/35 LIB. 00597012001 RECURSOS PROPIOS VENTAS YLB"/>
    <m/>
    <m/>
    <m/>
    <m/>
    <m/>
    <m/>
    <n v="50"/>
    <n v="0"/>
    <s v="NO_CONCILIADO"/>
  </r>
  <r>
    <x v="3"/>
    <m/>
    <x v="3"/>
    <x v="38"/>
    <s v="O20957840002"/>
    <s v="BOD"/>
    <n v="2095784"/>
    <m/>
    <s v="00099021001 DEPOSITO DE EFECTIVO, DEPOSITANTE: ANTONIO ARUQUIPA MALLEA, CONCEPTO: DEVOLUCION DE RETROACTIVO, CUENTA DE DEPOSITO: CUENTA UNICA DEL TESORO"/>
    <m/>
    <m/>
    <m/>
    <m/>
    <m/>
    <m/>
    <n v="0"/>
    <n v="290"/>
    <s v="NO_CONCILIADO"/>
  </r>
  <r>
    <x v="3"/>
    <m/>
    <x v="3"/>
    <x v="38"/>
    <s v="O20958510002"/>
    <s v="BOD"/>
    <n v="2095851"/>
    <m/>
    <s v="00099021001 DEPOSITO DE EFECTIVO, DEPOSITANTE: MOISES QUIZO ASISTIRI, CONCEPTO: REVERSION DE BOLETA HABER MENSUAL, CUENTA DE DEPOSITO: CUENTA UNICA DEL TESORO"/>
    <m/>
    <m/>
    <m/>
    <m/>
    <m/>
    <m/>
    <n v="0"/>
    <n v="3451.25"/>
    <s v="NO_CONCILIADO"/>
  </r>
  <r>
    <x v="3"/>
    <m/>
    <x v="3"/>
    <x v="38"/>
    <s v="O20958620002"/>
    <s v="BOD"/>
    <n v="2095862"/>
    <m/>
    <s v="00099021001 DEPOSITO DE EFECTIVO, DEPOSITANTE: MOISES QUIZO ASISTIRI, CONCEPTO: REVERSION DE BOLETA HABER MENSUAL DE MES DE SEPTIEMBRE DEL AÑO 2020, CUENTA DE DEPOSITO: CUENTA UNICA DEL TESORO"/>
    <m/>
    <m/>
    <m/>
    <m/>
    <m/>
    <m/>
    <n v="0"/>
    <n v="3451.25"/>
    <s v="NO_CONCILIADO"/>
  </r>
  <r>
    <x v="3"/>
    <m/>
    <x v="3"/>
    <x v="38"/>
    <s v="O20958690002"/>
    <s v="BOD"/>
    <n v="2095869"/>
    <m/>
    <s v="00099021001 DEPOSITO DE EFECTIVO, DEPOSITANTE: IBAÑEZ OBLITAS MARCO ANTONIO, CONCEPTO: DEVOLUCION DE RETROACTIVO, CUENTA DE DEPOSITO: CUENTA UNICA DEL TESORO"/>
    <m/>
    <m/>
    <m/>
    <m/>
    <m/>
    <m/>
    <n v="0"/>
    <n v="1312.55"/>
    <s v="NO_CONCILIADO"/>
  </r>
  <r>
    <x v="21"/>
    <m/>
    <x v="21"/>
    <x v="38"/>
    <s v="O20958920002"/>
    <s v="BOD"/>
    <n v="2095892"/>
    <m/>
    <s v="00099021001 DEPOSITO DE EFECTIVO, DEPOSITANTE: JUAN MACHACA FERNANDEZ, CONCEPTO: DEVOLUCION POR DOBLE PERCEPCION DE SUELDOS, CUENTA DE DEPOSITO: CUENTA UNICA DEL TESORO"/>
    <m/>
    <m/>
    <m/>
    <m/>
    <m/>
    <m/>
    <n v="0"/>
    <n v="2539.92"/>
    <s v="NO_CONCILIADO"/>
  </r>
  <r>
    <x v="44"/>
    <m/>
    <x v="44"/>
    <x v="38"/>
    <s v="O20959090002"/>
    <s v="BOD"/>
    <n v="2095909"/>
    <m/>
    <s v="00099021001 DEPOSITO DE EFECTIVO, DEPOSITANTE: AGENCIA ESTATAL DE VIVIENDA, CONCEPTO: PAGO DE SERVICIO DE AGUA POTABLE (EPSAS) DE LA AGENCIA ESTATAL DE VIVIENDA12/22., CUENTA DE DEPOSITO: CUENTA UNICA DEL TESORO"/>
    <m/>
    <m/>
    <m/>
    <m/>
    <m/>
    <m/>
    <n v="0"/>
    <n v="2741"/>
    <s v="NO_CONCILIADO"/>
  </r>
  <r>
    <x v="12"/>
    <m/>
    <x v="12"/>
    <x v="38"/>
    <s v="O20959180002"/>
    <s v="BOD"/>
    <n v="2095918"/>
    <m/>
    <s v="00099021001 DEPOSITO DE EFECTIVO, DEPOSITANTE: SONIA ELDER VILDOZO VDA. DE TARQUI, CONCEPTO: COBRO INDEBIDO, CUENTA DE DEPOSITO: CUENTA UNICA DEL TESORO"/>
    <m/>
    <m/>
    <m/>
    <m/>
    <m/>
    <m/>
    <n v="0"/>
    <n v="2097.7600000000002"/>
    <s v="NO_CONCILIADO"/>
  </r>
  <r>
    <x v="23"/>
    <m/>
    <x v="23"/>
    <x v="38"/>
    <s v="O20959520002"/>
    <s v="BOD"/>
    <n v="2095952"/>
    <m/>
    <s v="00099021001 DEPOSITO DE EFECTIVO, DEPOSITANTE: CONSTANTINO PATZI MEDINA, CONCEPTO: DEVOLUCION POR DOBLE PERCEPCION, CUENTA DE DEPOSITO: CUENTA UNICA DEL TESORO"/>
    <m/>
    <m/>
    <m/>
    <m/>
    <m/>
    <m/>
    <n v="0"/>
    <n v="1755.06"/>
    <s v="NO_CONCILIADO"/>
  </r>
  <r>
    <x v="25"/>
    <m/>
    <x v="25"/>
    <x v="38"/>
    <s v="O20959550002"/>
    <s v="BOD"/>
    <n v="2095955"/>
    <m/>
    <s v="00099021001 DEPOSITO DE EFECTIVO, DEPOSITANTE: VALERIO EDUARDO CONDORI, CONCEPTO: DEVOLUCIÓN POR DOBLE PERCEPCIÓN, CUENTA DE DEPOSITO: CUENTA UNICA DEL TESORO"/>
    <m/>
    <m/>
    <m/>
    <m/>
    <m/>
    <m/>
    <n v="0"/>
    <n v="1146.54"/>
    <s v="NO_CONCILIADO"/>
  </r>
  <r>
    <x v="3"/>
    <m/>
    <x v="3"/>
    <x v="39"/>
    <s v="O20961500002"/>
    <s v="BOD"/>
    <n v="2096150"/>
    <m/>
    <s v="00099021001 DEPOSITO DE EFECTIVO, DEPOSITANTE: WILFREDO MATIAS POMA, CONCEPTO: REGULARIZACION POR TOPE SALARIAL, CUENTA DE DEPOSITO: CUENTA UNICA DEL TESORO"/>
    <m/>
    <m/>
    <m/>
    <m/>
    <m/>
    <m/>
    <n v="0"/>
    <n v="1058.8399999999999"/>
    <s v="NO_CONCILIADO"/>
  </r>
  <r>
    <x v="12"/>
    <m/>
    <x v="12"/>
    <x v="39"/>
    <s v="O20961610002"/>
    <s v="BOD"/>
    <n v="2096161"/>
    <m/>
    <s v="00099021001 DEPOSITO DE EFECTIVO, DEPOSITANTE: EUGENIA QUISPE CHOQUE, CONCEPTO: REGULARIZACION POR TOPE SALARIAL, CUENTA DE DEPOSITO: CUENTA UNICA DEL TESORO"/>
    <m/>
    <m/>
    <m/>
    <m/>
    <m/>
    <m/>
    <n v="0"/>
    <n v="47.92"/>
    <s v="NO_CONCILIADO"/>
  </r>
  <r>
    <x v="45"/>
    <m/>
    <x v="45"/>
    <x v="39"/>
    <s v="O20961790002"/>
    <s v="BOD"/>
    <n v="2096179"/>
    <m/>
    <s v="00099021001 DEPOSITO DE EFECTIVO, DEPOSITANTE: ZENOBIO NINA ARTEAGA, CONCEPTO: DEVOLUCION EXCEDENTE SALARIAL, CUENTA DE DEPOSITO: CUENTA UNICA DEL TESORO"/>
    <m/>
    <m/>
    <m/>
    <m/>
    <m/>
    <m/>
    <n v="0"/>
    <n v="61.35"/>
    <s v="NO_CONCILIADO"/>
  </r>
  <r>
    <x v="23"/>
    <m/>
    <x v="23"/>
    <x v="39"/>
    <s v="O20961820002"/>
    <s v="BOD"/>
    <n v="2096182"/>
    <m/>
    <s v="00099021001 DEPOSITO DE EFECTIVO, DEPOSITANTE: JUAN ANGEL CORONEL SARDON C.I.6136125, CONCEPTO: DEVOLUCION SENASIR COACTIVO SOCIAL, CUENTA DE DEPOSITO: CUENTA UNICA DEL TESORO"/>
    <m/>
    <m/>
    <m/>
    <m/>
    <m/>
    <m/>
    <n v="0"/>
    <n v="3513.93"/>
    <s v="NO_CONCILIADO"/>
  </r>
  <r>
    <x v="2"/>
    <m/>
    <x v="2"/>
    <x v="39"/>
    <s v="O20961950002"/>
    <s v="BOD"/>
    <n v="2096195"/>
    <m/>
    <s v="00099021001 DEPOSITO DE EFECTIVO, DEPOSITANTE: LILY SALCEDO ORTIZ, CONCEPTO: EXCESO DE SUELDO, CUENTA DE DEPOSITO: CUENTA UNICA DEL TESORO"/>
    <m/>
    <m/>
    <m/>
    <m/>
    <m/>
    <m/>
    <n v="0"/>
    <n v="3194.68"/>
    <s v="NO_CONCILIADO"/>
  </r>
  <r>
    <x v="3"/>
    <m/>
    <x v="3"/>
    <x v="39"/>
    <s v="O20962490002"/>
    <s v="BOD"/>
    <n v="2096249"/>
    <m/>
    <s v="00099021001 DEPOSITO DE EFECTIVO, DEPOSITANTE: FERMIN QUISPE CLARES, CONCEPTO: DEVOLUCON DE RETROACTIVO, CUENTA DE DEPOSITO: CUENTA UNICA DEL TESORO"/>
    <m/>
    <m/>
    <m/>
    <m/>
    <m/>
    <m/>
    <n v="0"/>
    <n v="801.47"/>
    <s v="NO_CONCILIADO"/>
  </r>
  <r>
    <x v="0"/>
    <m/>
    <x v="0"/>
    <x v="39"/>
    <s v="O20962800002"/>
    <s v="BOD"/>
    <n v="2096280"/>
    <m/>
    <s v="00099021001 DEPOSITO DE EFECTIVO, DEPOSITANTE: FLORENCIO SIMON LUNA SANJINES, CONCEPTO: DEVOLUCION POR DOBLE PERCEPCION DE ENERO Y FEBRERO 2023, CUENTA DE DEPOSITO: CUENTA UNICA DEL TESORO"/>
    <m/>
    <m/>
    <m/>
    <m/>
    <m/>
    <m/>
    <n v="0"/>
    <n v="1191.04"/>
    <s v="NO_CONCILIADO"/>
  </r>
  <r>
    <x v="3"/>
    <m/>
    <x v="3"/>
    <x v="39"/>
    <s v="O20962900002"/>
    <s v="BOD"/>
    <n v="2096290"/>
    <m/>
    <s v="00099021001 DEPOSITO DE EFECTIVO, DEPOSITANTE: ANGEL FLORES CHAMBILLA, CONCEPTO: COMPROMISO DE DEVOLUCIÓN DE DEUDA, CUENTA DE DEPOSITO: CUENTA UNICA DEL TESORO"/>
    <m/>
    <m/>
    <m/>
    <m/>
    <m/>
    <m/>
    <n v="0"/>
    <n v="18710.32"/>
    <s v="NO_CONCILIADO"/>
  </r>
  <r>
    <x v="10"/>
    <m/>
    <x v="10"/>
    <x v="39"/>
    <s v="O20962910002"/>
    <s v="BOD"/>
    <n v="2096291"/>
    <m/>
    <s v="00601012001 DEPOSITO DE EFECTIVO, DEPOSITANTE: FRIGORIFICO DEL ORIENTE S.A. - FRIDOSA, CONCEPTO: DEVOLUCION, CUENTA DE DEPOSITO: CUENTA UNICA DEL TESORO"/>
    <m/>
    <m/>
    <m/>
    <m/>
    <m/>
    <m/>
    <n v="0"/>
    <n v="15624.6"/>
    <s v="NO_CONCILIADO"/>
  </r>
  <r>
    <x v="3"/>
    <m/>
    <x v="3"/>
    <x v="39"/>
    <s v="O20962950002"/>
    <s v="BOD"/>
    <n v="2096295"/>
    <m/>
    <s v="00099021001 DEPOSITO DE EFECTIVO, DEPOSITANTE: ELDA APAZA MAMANI, CONCEPTO: DEVOLUCION DE DEUDA, CUENTA DE DEPOSITO: CUENTA UNICA DEL TESORO"/>
    <m/>
    <m/>
    <m/>
    <m/>
    <m/>
    <m/>
    <n v="0"/>
    <n v="363.9"/>
    <s v="NO_CONCILIADO"/>
  </r>
  <r>
    <x v="3"/>
    <m/>
    <x v="3"/>
    <x v="39"/>
    <s v="O20962990002"/>
    <s v="BOD"/>
    <n v="2096299"/>
    <m/>
    <s v="00099021001 DEPOSITO DE EFECTIVO, DEPOSITANTE: JUAN PABLO RODRIGUEZ AUAD, CONCEPTO: DEVOLUCION REMUNERACION MES DE FEBRERO 2023, CUENTA DE DEPOSITO: CUENTA UNICA DEL TESORO"/>
    <m/>
    <m/>
    <m/>
    <m/>
    <m/>
    <m/>
    <n v="0"/>
    <n v="3116.18"/>
    <s v="NO_CONCILIADO"/>
  </r>
  <r>
    <x v="3"/>
    <m/>
    <x v="3"/>
    <x v="39"/>
    <s v="O20963130002"/>
    <s v="BOD"/>
    <n v="2096313"/>
    <m/>
    <s v="00099021001 DEPOSITO DE EFECTIVO, DEPOSITANTE: SARA PADILLA CALLE, CONCEPTO: DOBLE PERCEPCION, CUENTA DE DEPOSITO: CUENTA UNICA DEL TESORO"/>
    <m/>
    <m/>
    <m/>
    <m/>
    <m/>
    <m/>
    <n v="0"/>
    <n v="761"/>
    <s v="NO_CONCILIADO"/>
  </r>
  <r>
    <x v="3"/>
    <m/>
    <x v="3"/>
    <x v="39"/>
    <s v="O20963210002"/>
    <s v="BOD"/>
    <n v="2096321"/>
    <m/>
    <s v="00099021001 DEPOSITO DE EFECTIVO, DEPOSITANTE: EMETERIO CUSI CASTRO CI 2162605 LP, CONCEPTO: PAGO REVERSION DE LA BOLETA HABER MENSUAL NOVIEMBRE, CUENTA DE DEPOSITO: CUENTA UNICA DEL TESORO"/>
    <m/>
    <m/>
    <m/>
    <m/>
    <m/>
    <m/>
    <n v="0"/>
    <n v="10833.66"/>
    <s v="NO_CONCILIADO"/>
  </r>
  <r>
    <x v="44"/>
    <m/>
    <x v="44"/>
    <x v="39"/>
    <s v="O20963330002"/>
    <s v="BOD"/>
    <n v="2096333"/>
    <m/>
    <s v="00099021001 DEPOSITO DE EFECTIVO, DEPOSITANTE: YOMAR RUSCENNA RUEDAS, CONCEPTO: DEVOLUCION SALDO NO UTILIZADO C31-43, CUENTA DE DEPOSITO: CUENTA UNICA DEL TESORO"/>
    <m/>
    <m/>
    <m/>
    <m/>
    <m/>
    <m/>
    <n v="0"/>
    <n v="113"/>
    <s v="NO_CONCILIADO"/>
  </r>
  <r>
    <x v="46"/>
    <m/>
    <x v="46"/>
    <x v="39"/>
    <s v="O20963400002"/>
    <s v="BOD"/>
    <n v="2096340"/>
    <m/>
    <s v="00099021001 DEPOSITO DE EFECTIVO, DEPOSITANTE: FAUSTA CRISTINA LAYME MAMANI, CONCEPTO: DEVOLUCION POR DOBLE PERCEPCION NOV 2021 A ENERO 2022, CUENTA DE DEPOSITO: CUENTA UNICA DEL TESORO"/>
    <m/>
    <m/>
    <m/>
    <m/>
    <m/>
    <m/>
    <n v="0"/>
    <n v="929.95"/>
    <s v="NO_CONCILIADO"/>
  </r>
  <r>
    <x v="3"/>
    <m/>
    <x v="3"/>
    <x v="39"/>
    <s v="B20962220002"/>
    <s v="BOD"/>
    <n v="2096222"/>
    <m/>
    <s v="00099021001 DEP.DE CHEQ.AJENOS,RET.DE CAM.,CONCEPTO: GIL AUGUSTO OLIVARES ARANA,DEP.: BANCO UNION SA , PROCEDENCIA: BANCO UNION S.A., CHEQUE: 187987, FECHA DE EMISION:02/03/2023"/>
    <m/>
    <m/>
    <m/>
    <m/>
    <m/>
    <m/>
    <n v="0"/>
    <n v="1337.33"/>
    <s v="NO_CONCILIADO"/>
  </r>
  <r>
    <x v="12"/>
    <m/>
    <x v="12"/>
    <x v="40"/>
    <s v="O20965270002"/>
    <s v="BOD"/>
    <n v="2096527"/>
    <m/>
    <s v="00099021001 DEPOSITO DE EFECTIVO, DEPOSITANTE: RICARDO CHOQUE TICONA, CONCEPTO: DEVOLUCION POR DOBLE PERCEPCION, CUENTA DE DEPOSITO: CUENTA UNICA DEL TESORO"/>
    <m/>
    <m/>
    <m/>
    <m/>
    <m/>
    <m/>
    <n v="0"/>
    <n v="289.32"/>
    <s v="NO_CONCILIADO"/>
  </r>
  <r>
    <x v="2"/>
    <m/>
    <x v="2"/>
    <x v="40"/>
    <s v="O20965430002"/>
    <s v="BOD"/>
    <n v="2096543"/>
    <m/>
    <s v="00099021001 DEPOSITO DE EFECTIVO, DEPOSITANTE: EDUARDO AILLON TERAN, CONCEPTO: DEVOLUCION DE DEUDA POR DOBLE PERCEPCION, CUENTA DE DEPOSITO: CUENTA UNICA DEL TESORO"/>
    <m/>
    <m/>
    <m/>
    <m/>
    <m/>
    <m/>
    <n v="0"/>
    <n v="946.12"/>
    <s v="NO_CONCILIADO"/>
  </r>
  <r>
    <x v="24"/>
    <m/>
    <x v="24"/>
    <x v="40"/>
    <s v="O20965610002"/>
    <s v="BOD"/>
    <n v="2096561"/>
    <m/>
    <s v="00099021001 DEPOSITO DE EFECTIVO, DEPOSITANTE: JORGE NINA BERNAL, CONCEPTO: DEVOLUCION POR DOBLE PERCEPCION DE ACUERDO A CONVENIO DE PAGOS N°004/2021, CUENTA DE DEPOSITO: CUENTA UNICA DEL TESORO"/>
    <m/>
    <m/>
    <m/>
    <m/>
    <m/>
    <m/>
    <n v="0"/>
    <n v="900"/>
    <s v="NO_CONCILIADO"/>
  </r>
  <r>
    <x v="23"/>
    <m/>
    <x v="23"/>
    <x v="40"/>
    <s v="O20965680002"/>
    <s v="BOD"/>
    <n v="2096568"/>
    <m/>
    <s v="00099021001 DEPOSITO DE EFECTIVO, DEPOSITANTE: URSINA MANUELO CORNEJO, CONCEPTO: DEVOLUCION COBRO INDEBIDO POR INCONSISTENCIA DE COTIZACIONES SENASIR, CUENTA DE DEPOSITO: CUENTA UNICA DEL TESORO"/>
    <m/>
    <m/>
    <m/>
    <m/>
    <m/>
    <m/>
    <n v="0"/>
    <n v="2945"/>
    <s v="NO_CONCILIADO"/>
  </r>
  <r>
    <x v="3"/>
    <m/>
    <x v="3"/>
    <x v="40"/>
    <s v="O20965940002"/>
    <s v="BOD"/>
    <n v="2096594"/>
    <m/>
    <s v="00099021001 DEPOSITO DE EFECTIVO, DEPOSITANTE: FLORA RODRIGUEZ SIRPA, CONCEPTO: DEVOLUCION POR COBRO INDEBIDO, CUENTA DE DEPOSITO: CUENTA UNICA DEL TESORO"/>
    <m/>
    <m/>
    <m/>
    <m/>
    <m/>
    <m/>
    <n v="0"/>
    <n v="6200"/>
    <s v="NO_CONCILIADO"/>
  </r>
  <r>
    <x v="3"/>
    <m/>
    <x v="3"/>
    <x v="40"/>
    <s v="O20966020002"/>
    <s v="BOD"/>
    <n v="2096602"/>
    <m/>
    <s v="00099021001 DEPOSITO DE EFECTIVO, DEPOSITANTE: FELICIANO HUANCA LAURA, CONCEPTO: DEVOLUCION DE COBRO INDEBIDO, CUENTA DE DEPOSITO: CUENTA UNICA DEL TESORO"/>
    <m/>
    <m/>
    <m/>
    <m/>
    <m/>
    <m/>
    <n v="0"/>
    <n v="4310"/>
    <s v="NO_CONCILIADO"/>
  </r>
  <r>
    <x v="3"/>
    <m/>
    <x v="3"/>
    <x v="40"/>
    <s v="O20966250002"/>
    <s v="BOD"/>
    <n v="2096625"/>
    <m/>
    <s v="00099021001 DEPOSITO DE EFECTIVO, DEPOSITANTE: SKY RED LOGISTICS SRL NIT: 396417021, CONCEPTO: PAGO EN DEMASIA, CUENTA DE DEPOSITO: CUENTA UNICA DEL TESORO"/>
    <m/>
    <m/>
    <m/>
    <m/>
    <m/>
    <m/>
    <n v="0"/>
    <n v="1403"/>
    <s v="NO_CONCILIADO"/>
  </r>
  <r>
    <x v="23"/>
    <m/>
    <x v="23"/>
    <x v="40"/>
    <s v="O20966470002"/>
    <s v="BOD"/>
    <n v="2096647"/>
    <m/>
    <s v="00099021001 DEPOSITO DE EFECTIVO, DEPOSITANTE: TOMAS CHAMBI MAMANI, CONCEPTO: DEVOLUCION DE APORTES AL SENASIR, CUENTA DE DEPOSITO: CUENTA UNICA DEL TESORO"/>
    <m/>
    <m/>
    <m/>
    <m/>
    <m/>
    <m/>
    <n v="0"/>
    <n v="13320.61"/>
    <s v="NO_CONCILIADO"/>
  </r>
  <r>
    <x v="3"/>
    <m/>
    <x v="3"/>
    <x v="40"/>
    <s v="O20966580002"/>
    <s v="BOD"/>
    <n v="2096658"/>
    <m/>
    <s v="00099021001 DEPOSITO DE EFECTIVO, DEPOSITANTE: ALBERTINA GUTIERREZ QUISPE, CONCEPTO: DEVOLUCION DE RETROACTIVO, CUENTA DE DEPOSITO: CUENTA UNICA DEL TESORO"/>
    <m/>
    <m/>
    <m/>
    <m/>
    <m/>
    <m/>
    <n v="0"/>
    <n v="810"/>
    <s v="NO_CONCILIADO"/>
  </r>
  <r>
    <x v="2"/>
    <m/>
    <x v="2"/>
    <x v="40"/>
    <s v="O20966790002"/>
    <s v="BOD"/>
    <n v="2096679"/>
    <m/>
    <s v="00099021001 DEPOSITO DE EFECTIVO, DEPOSITANTE: VIVIANA MONICA SALAZAR CUBA, CONCEPTO: REGULARIZACION TOPE SALARIAL FEBRERO 2023, CUENTA DE DEPOSITO: CUENTA UNICA DEL TESORO"/>
    <m/>
    <m/>
    <m/>
    <m/>
    <m/>
    <m/>
    <n v="0"/>
    <n v="10.67"/>
    <s v="NO_CONCILIADO"/>
  </r>
  <r>
    <x v="3"/>
    <m/>
    <x v="3"/>
    <x v="40"/>
    <s v="O20966890002"/>
    <s v="BOD"/>
    <n v="2096689"/>
    <m/>
    <s v="00099021001 DEPOSITO DE EFECTIVO, DEPOSITANTE: SAMUEL EMERANO NIN ZABALA, CONCEPTO: DEVOLUCION DEUDA, CUENTA DE DEPOSITO: CUENTA UNICA DEL TESORO"/>
    <m/>
    <m/>
    <m/>
    <m/>
    <m/>
    <m/>
    <n v="0"/>
    <n v="3945.77"/>
    <s v="NO_CONCILIADO"/>
  </r>
  <r>
    <x v="3"/>
    <m/>
    <x v="3"/>
    <x v="40"/>
    <s v="O20967130002"/>
    <s v="BOD"/>
    <n v="2096713"/>
    <m/>
    <s v="00099021001 DEPOSITO DE EFECTIVO, DEPOSITANTE: WALTER VILLARROEL CHUQUIMIA, CONCEPTO: DEVOLUCION COBRO INDEBIDO, CUENTA DE DEPOSITO: CUENTA UNICA DEL TESORO"/>
    <m/>
    <m/>
    <m/>
    <m/>
    <m/>
    <m/>
    <n v="0"/>
    <n v="400"/>
    <s v="NO_CONCILIADO"/>
  </r>
  <r>
    <x v="3"/>
    <m/>
    <x v="3"/>
    <x v="40"/>
    <s v="O20967150002"/>
    <s v="BOD"/>
    <n v="2096715"/>
    <m/>
    <s v="00099021001 DEPOSITO DE EFECTIVO, DEPOSITANTE: ALEJANDRO PATTI CAPA, CONCEPTO: DEVOLUCION DE DEUDA, CUENTA DE DEPOSITO: CUENTA UNICA DEL TESORO"/>
    <m/>
    <m/>
    <m/>
    <m/>
    <m/>
    <m/>
    <n v="0"/>
    <n v="971.1"/>
    <s v="NO_CONCILIADO"/>
  </r>
  <r>
    <x v="47"/>
    <m/>
    <x v="47"/>
    <x v="40"/>
    <s v="O20967310002"/>
    <s v="BOD"/>
    <n v="2096731"/>
    <m/>
    <s v="00213012001 DEPOSITO DE EFECTIVO, DEPOSITANTE: DAVID GONZALO TERRAZAS VALENCIA, CONCEPTO: DEVOLUCION DE FONDOS EN AVANCE, CUENTA DE DEPOSITO: CUENTA UNICA DEL TESORO"/>
    <m/>
    <m/>
    <m/>
    <m/>
    <m/>
    <m/>
    <n v="0"/>
    <n v="25.84"/>
    <s v="NO_CONCILIADO"/>
  </r>
  <r>
    <x v="3"/>
    <m/>
    <x v="3"/>
    <x v="40"/>
    <s v="O20967330002"/>
    <s v="BOD"/>
    <n v="2096733"/>
    <m/>
    <s v="00099021001 DEPOSITO DE EFECTIVO, DEPOSITANTE: CLAUDIO RICARDO GONZALES SELARU, CONCEPTO: RECURSOS ORDINARIOS, CUENTA DE DEPOSITO: CUENTA UNICA DEL TESORO"/>
    <m/>
    <m/>
    <m/>
    <m/>
    <m/>
    <m/>
    <n v="0"/>
    <n v="2160.96"/>
    <s v="NO_CONCILIADO"/>
  </r>
  <r>
    <x v="2"/>
    <m/>
    <x v="2"/>
    <x v="40"/>
    <s v="O20967540002"/>
    <s v="BOD"/>
    <n v="2096754"/>
    <m/>
    <s v="00046024204 DEPOSITO DE EFECTIVO, DEPOSITANTE: GRECIA FABIOLA GUTIERREZ MANJON, CONCEPTO: DEVOLUCION COMPRA DE PASAJES AEREOS, CUENTA DE DEPOSITO: CUENTA UNICA DEL TESORO"/>
    <m/>
    <m/>
    <m/>
    <m/>
    <m/>
    <m/>
    <n v="0"/>
    <n v="974"/>
    <s v="NO_CONCILIADO"/>
  </r>
  <r>
    <x v="3"/>
    <m/>
    <x v="3"/>
    <x v="40"/>
    <s v="O20967580002"/>
    <s v="BOD"/>
    <n v="2096758"/>
    <m/>
    <s v="00099021001 DEPOSITO DE EFECTIVO, DEPOSITANTE: ROBERTO FLOR CALZADILLA, CONCEPTO: DEVOLUCION, CUENTA DE DEPOSITO: CUENTA UNICA DEL TESORO"/>
    <m/>
    <m/>
    <m/>
    <m/>
    <m/>
    <m/>
    <n v="0"/>
    <n v="1360"/>
    <s v="NO_CONCILIADO"/>
  </r>
  <r>
    <x v="3"/>
    <m/>
    <x v="3"/>
    <x v="40"/>
    <s v="B20965580002"/>
    <s v="BOD"/>
    <n v="2096558"/>
    <m/>
    <s v="00099021001 DEP.DE CHEQ.AJENOS,RET.DE CAM.,CONCEPTO: REEMBOLSO SUBSIDIO INCAPACIDAD DICIEMBRE 2022,DEP.: CAJA DE SALUD DE LA BANCA PRIVADA , PROCEDENCIA: BANCO NACIONAL DE BOLIVIA S.A., CHEQUE: 9830510, FECHA DE EMISION:27/02/2023"/>
    <m/>
    <m/>
    <m/>
    <m/>
    <m/>
    <m/>
    <n v="0"/>
    <n v="42587.18"/>
    <s v="NO_CONCILIADO"/>
  </r>
  <r>
    <x v="48"/>
    <m/>
    <x v="48"/>
    <x v="40"/>
    <s v="B20965730002"/>
    <s v="BOD"/>
    <n v="2096573"/>
    <m/>
    <s v="00099021001 DEP.DE CHEQ.AJENOS,RET.DE CAM.,CONCEPTO: DEVOLUCION DE VIATICOS DE ERICK JUNIOR LOPEZ CALIZAYA (CARAPARI- TARIJA) F41 - OF111,DEP.: SERVICIO GENERAL DE IDENTIFICACION PERSONAL"/>
    <m/>
    <m/>
    <m/>
    <m/>
    <m/>
    <m/>
    <n v="0"/>
    <n v="371"/>
    <s v="NO_CONCILIADO"/>
  </r>
  <r>
    <x v="48"/>
    <m/>
    <x v="48"/>
    <x v="40"/>
    <s v="B20965780002"/>
    <s v="BOD"/>
    <n v="2096578"/>
    <m/>
    <s v="00099021001 DEP.DE CHEQ.AJENOS,RET.DE CAM.,CONCEPTO: DEVOLUCION VIATICOS VICKY VERONICA APAZA INTIPAMPA (TAMBO QUEMADO) F41 - OF111,DEP.: SERVICIO GENERAL DE IDENTIFICACION PERSONAL , PROCEDENCIA: BANCO UNION S.A., CHEQUE: 16253, FECHA DE EMISION:28/02/2023"/>
    <m/>
    <m/>
    <m/>
    <m/>
    <m/>
    <m/>
    <n v="0"/>
    <n v="782"/>
    <s v="NO_CONCILIADO"/>
  </r>
  <r>
    <x v="14"/>
    <m/>
    <x v="14"/>
    <x v="40"/>
    <s v="B20965860002"/>
    <s v="BOD"/>
    <n v="2096586"/>
    <m/>
    <s v="00283012002 DEP.DE CHEQ.AJENOS,RET.DE CAM.,CONCEPTO: IMPTO. POR PAGAR-RETENCIONES RC-IVA DIC 2022, COMPENSANDO LAS CXC AL LIC. MOLLINEDO POR D. ERRONEO,DEP.: ADUANA NACIONAL , PROCEDENCIA: BANCO UNION S.A., CHEQUE: 4746, FECHA DE EMISION:28/02/2023"/>
    <m/>
    <m/>
    <m/>
    <m/>
    <m/>
    <m/>
    <n v="0"/>
    <n v="9802"/>
    <s v="NO_CONCILIADO"/>
  </r>
  <r>
    <x v="3"/>
    <m/>
    <x v="3"/>
    <x v="40"/>
    <s v="B20966150002"/>
    <s v="BOD"/>
    <n v="2096615"/>
    <m/>
    <s v="00099021001 DEP.DE CHEQ.AJENOS,RET.DE CAM.,CONCEPTO: CRISTOBAL FIDENCIO ROCHA FLORES,DEP.: BANCO UNION S.A. , PROCEDENCIA: BANCO UNION S.A., CHEQUE: 187991, FECHA DE EMISION:03/03/2023"/>
    <m/>
    <m/>
    <m/>
    <m/>
    <m/>
    <m/>
    <n v="0"/>
    <n v="8005"/>
    <s v="NO_CONCILIADO"/>
  </r>
  <r>
    <x v="3"/>
    <m/>
    <x v="3"/>
    <x v="40"/>
    <s v="B20966160002"/>
    <s v="BOD"/>
    <n v="2096616"/>
    <m/>
    <s v="00099021001 DEP.DE CHEQ.AJENOS,RET.DE CAM.,CONCEPTO: CRISTOBAL FIDENCIO ROCHA FLORES,DEP.: BANCO UNION S.A. , PROCEDENCIA: BANCO UNION S.A., CHEQUE: 187990, FECHA DE EMISION:03/03/2023"/>
    <m/>
    <m/>
    <m/>
    <m/>
    <m/>
    <m/>
    <n v="0"/>
    <n v="8005"/>
    <s v="NO_CONCILIADO"/>
  </r>
  <r>
    <x v="3"/>
    <m/>
    <x v="3"/>
    <x v="40"/>
    <s v="B20966170002"/>
    <s v="BOD"/>
    <n v="2096617"/>
    <m/>
    <s v="00099021001 DEP.DE CHEQ.AJENOS,RET.DE CAM.,CONCEPTO: CRISTOBAL FIDENCIO ROCHA FLORES,DEP.: BANCO UNION S.A. , PROCEDENCIA: BANCO UNION S.A., CHEQUE: 187989, FECHA DE EMISION:03/03/2023"/>
    <m/>
    <m/>
    <m/>
    <m/>
    <m/>
    <m/>
    <n v="0"/>
    <n v="8005"/>
    <s v="NO_CONCILIADO"/>
  </r>
  <r>
    <x v="3"/>
    <m/>
    <x v="3"/>
    <x v="40"/>
    <s v="B20966190002"/>
    <s v="BOD"/>
    <n v="2096619"/>
    <m/>
    <s v="00099021001 DEP.DE CHEQ.AJENOS,RET.DE CAM.,CONCEPTO: DEVOLUCION DE CC NO COBRADA NOEVIEMBRE Y AGUINALDO 2022,DEP.: LA VITALICIA SEGUROS Y REASEGUROS DE VIDA S.A. , PROCEDENCIA: BANCO BISA S.A., CHEQUE: 80343, FECHA DE EMISION:03/03/2023"/>
    <m/>
    <m/>
    <m/>
    <m/>
    <m/>
    <m/>
    <n v="0"/>
    <n v="38803.660000000003"/>
    <s v="NO_CONCILIADO"/>
  </r>
  <r>
    <x v="3"/>
    <m/>
    <x v="3"/>
    <x v="40"/>
    <s v="B20966210002"/>
    <s v="BOD"/>
    <n v="2096621"/>
    <m/>
    <s v="00099021001 DEP.DE CHEQ.AJENOS,RET.DE CAM.,CONCEPTO: DEVOLUCION DE CC NO COBRADA NOVIEMBRE Y AGUINALDO 2022,DEP.: LA VITALICIA SEGUROS Y REASEGUROS DE VIDA S.A. , PROCEDENCIA: BANCO BISA S.A., CHEQUE: 1867393, FECHA DE EMISION:03/03/2023"/>
    <m/>
    <m/>
    <m/>
    <m/>
    <m/>
    <m/>
    <n v="0"/>
    <n v="15053.19"/>
    <s v="NO_CONCILIADO"/>
  </r>
  <r>
    <x v="3"/>
    <m/>
    <x v="3"/>
    <x v="41"/>
    <s v="O20969140002"/>
    <s v="BOD"/>
    <n v="2096914"/>
    <m/>
    <s v="00099021001 DEPOSITO DE EFECTIVO, DEPOSITANTE: WENDY MARIN MENDOZA, CONCEPTO: DEVOLUCION, CUENTA DE DEPOSITO: CUENTA UNICA DEL TESORO"/>
    <m/>
    <m/>
    <m/>
    <m/>
    <m/>
    <m/>
    <n v="0"/>
    <n v="930"/>
    <s v="NO_CONCILIADO"/>
  </r>
  <r>
    <x v="3"/>
    <m/>
    <x v="3"/>
    <x v="41"/>
    <s v="O20969160002"/>
    <s v="BOD"/>
    <n v="2096916"/>
    <m/>
    <s v="00099021001 DEPOSITO DE EFECTIVO, DEPOSITANTE: OCTAVIO CUTER GUTIERREZ, CONCEPTO: DEVOLUCION POR DOBLE PERCEPCION, CUENTA DE DEPOSITO: CUENTA UNICA DEL TESORO"/>
    <m/>
    <m/>
    <m/>
    <m/>
    <m/>
    <m/>
    <n v="0"/>
    <n v="3649.73"/>
    <s v="NO_CONCILIADO"/>
  </r>
  <r>
    <x v="23"/>
    <m/>
    <x v="23"/>
    <x v="41"/>
    <s v="O20969290002"/>
    <s v="BOD"/>
    <n v="2096929"/>
    <m/>
    <s v="00099021001 DEPOSITO DE EFECTIVO, DEPOSITANTE: ADOLFO BALBOA MAMANI, CONCEPTO: COMPROMISO DE DEVOLUCION DEUDA, CUENTA DE DEPOSITO: CUENTA UNICA DEL TESORO"/>
    <m/>
    <m/>
    <m/>
    <m/>
    <m/>
    <m/>
    <n v="0"/>
    <n v="846.17"/>
    <s v="NO_CONCILIADO"/>
  </r>
  <r>
    <x v="3"/>
    <m/>
    <x v="3"/>
    <x v="41"/>
    <s v="O20969860002"/>
    <s v="BOD"/>
    <n v="2096986"/>
    <m/>
    <s v="00099021001 DEPOSITO DE EFECTIVO, DEPOSITANTE: RICARDO MAMANI ZOSA, CONCEPTO: COMPROMISO DE DEVOLUCION DE DEUDA, CUENTA DE DEPOSITO: CUENTA UNICA DEL TESORO"/>
    <m/>
    <m/>
    <m/>
    <m/>
    <m/>
    <m/>
    <n v="0"/>
    <n v="2651.04"/>
    <s v="NO_CONCILIADO"/>
  </r>
  <r>
    <x v="26"/>
    <m/>
    <x v="26"/>
    <x v="41"/>
    <s v="O20970120002"/>
    <s v="BOD"/>
    <n v="2097012"/>
    <m/>
    <s v="00548132001 DEPOSITO DE EFECTIVO, DEPOSITANTE: CARLOS EDUARDO IBAÑEZ HELGUERO, CONCEPTO: DEVOLUCION DE VIATICOS, CUENTA DE DEPOSITO: CUENTA UNICA DEL TESORO"/>
    <m/>
    <m/>
    <m/>
    <m/>
    <m/>
    <m/>
    <n v="0"/>
    <n v="1484"/>
    <s v="NO_CONCILIADO"/>
  </r>
  <r>
    <x v="49"/>
    <m/>
    <x v="49"/>
    <x v="41"/>
    <s v="O20970230002"/>
    <s v="BOD"/>
    <n v="2097023"/>
    <m/>
    <s v="00099021001 DEPOSITO DE EFECTIVO, DEPOSITANTE: ELENA HUALLPARA QUISPE, CONCEPTO: COMPROMISO DE DEVOLUCION DE DEUDA SENASIR, CUENTA DE DEPOSITO: CUENTA UNICA DEL TESORO"/>
    <m/>
    <m/>
    <m/>
    <m/>
    <m/>
    <m/>
    <n v="0"/>
    <n v="2108.29"/>
    <s v="NO_CONCILIADO"/>
  </r>
  <r>
    <x v="50"/>
    <m/>
    <x v="50"/>
    <x v="41"/>
    <s v="O20970630002"/>
    <s v="BOD"/>
    <n v="2097063"/>
    <m/>
    <s v="00099021001 DEPOSITO DE EFECTIVO, DEPOSITANTE: UNIVERSIDAD MAYOR DE SAN ANDRES, CONCEPTO: COMPROMISO DE DEVOLUCIÓN DE DEUDA, CUENTA DE DEPOSITO: CUENTA UNICA DEL TESORO"/>
    <m/>
    <m/>
    <m/>
    <m/>
    <m/>
    <m/>
    <n v="0"/>
    <n v="1724.43"/>
    <s v="NO_CONCILIADO"/>
  </r>
  <r>
    <x v="51"/>
    <m/>
    <x v="51"/>
    <x v="41"/>
    <s v="O20971380002"/>
    <s v="BOD"/>
    <n v="2097138"/>
    <m/>
    <s v="00862012001 DEPOSITO DE EFECTIVO, DEPOSITANTE: MELVIN CARVAJAL, CONCEPTO: DEPÓSITO POR DEVOLUCION DE PAGO DE ANTIGUEDAD, CUENTA DE DEPOSITO: CUENTA UNICA DEL TESORO"/>
    <m/>
    <m/>
    <m/>
    <m/>
    <m/>
    <m/>
    <n v="0"/>
    <n v="5462.03"/>
    <s v="NO_CONCILIADO"/>
  </r>
  <r>
    <x v="22"/>
    <m/>
    <x v="22"/>
    <x v="41"/>
    <s v="B20969410002"/>
    <s v="BOD"/>
    <n v="2096941"/>
    <m/>
    <s v="00293014201 DEP.DE CHEQ.AJENOS,RET.DE CAM.,CONCEPTO: DEVOLUCION DE SALDOS,DEP.: FUNDACION CULTURAL DEL BANCO CENTRAL DE BOLIVIA , PROCEDENCIA: BANCO UNION S.A., CHEQUE: 566, FECHA DE EMISION:03/03/2023"/>
    <m/>
    <m/>
    <m/>
    <m/>
    <m/>
    <m/>
    <n v="0"/>
    <n v="357"/>
    <s v="NO_CONCILIADO"/>
  </r>
  <r>
    <x v="23"/>
    <m/>
    <x v="23"/>
    <x v="42"/>
    <s v="O20973720002"/>
    <s v="BOD"/>
    <n v="2097372"/>
    <m/>
    <s v="00099021001 DEPOSITO DE EFECTIVO, DEPOSITANTE: EUGENIO QUISPE CHOQUE, CONCEPTO: DEVOLUCION DE DEUDA (SENASIR), CUENTA DE DEPOSITO: CUENTA UNICA DEL TESORO"/>
    <m/>
    <m/>
    <m/>
    <m/>
    <m/>
    <m/>
    <n v="0"/>
    <n v="2184.27"/>
    <s v="NO_CONCILIADO"/>
  </r>
  <r>
    <x v="3"/>
    <m/>
    <x v="3"/>
    <x v="42"/>
    <s v="O20973880002"/>
    <s v="BOD"/>
    <n v="2097388"/>
    <m/>
    <s v="00099021001 DEPOSITO DE EFECTIVO, DEPOSITANTE: BENEDICTA CERON VDA DE CALLE, CONCEPTO: SUSCRIPCION DE CONVENIO PARA EL PAGO DE LO ADEUDADO, CUENTA DE DEPOSITO: CUENTA UNICA DEL TESORO"/>
    <m/>
    <m/>
    <m/>
    <m/>
    <m/>
    <m/>
    <n v="0"/>
    <n v="1441"/>
    <s v="NO_CONCILIADO"/>
  </r>
  <r>
    <x v="4"/>
    <m/>
    <x v="4"/>
    <x v="42"/>
    <s v="O20973920002"/>
    <s v="BOD"/>
    <n v="2097392"/>
    <m/>
    <s v="00099021001 DEPOSITO DE EFECTIVO, DEPOSITANTE: M.O.P.S.V., CONCEPTO: PAGO DE SERVICIOS DE AGUA POTABLE CORRESPONDIENTES AL MES DE DICIEMBRE, CUENTA DE DEPOSITO: CUENTA UNICA DEL TESORO"/>
    <m/>
    <m/>
    <m/>
    <m/>
    <m/>
    <m/>
    <n v="0"/>
    <n v="155.15"/>
    <s v="NO_CONCILIADO"/>
  </r>
  <r>
    <x v="27"/>
    <m/>
    <x v="27"/>
    <x v="42"/>
    <s v="O20974330002"/>
    <s v="BOD"/>
    <n v="2097433"/>
    <m/>
    <s v="00099021001 DEPOSITO DE EFECTIVO, DEPOSITANTE: NINOSKCA ISABEL FERNANDEZ ORELLANA, CONCEPTO: COMPROMISO DE DEVOLUCION DE DEUDA, CUENTA DE DEPOSITO: CUENTA UNICA DEL TESORO"/>
    <m/>
    <m/>
    <m/>
    <m/>
    <m/>
    <m/>
    <n v="0"/>
    <n v="974.5"/>
    <s v="NO_CONCILIADO"/>
  </r>
  <r>
    <x v="21"/>
    <m/>
    <x v="21"/>
    <x v="42"/>
    <s v="O20974470002"/>
    <s v="BOD"/>
    <n v="2097447"/>
    <m/>
    <s v="00597012001 DEPOSITO DE EFECTIVO, DEPOSITANTE: YLB, CONCEPTO: ADEUDOS CARGO CUENTA COMIBOL TRANSFERIDOS A YLB, CUENTA DE DEPOSITO: CUENTA UNICA DEL TESORO"/>
    <m/>
    <m/>
    <m/>
    <m/>
    <m/>
    <m/>
    <n v="0"/>
    <n v="2785.32"/>
    <s v="NO_CONCILIADO"/>
  </r>
  <r>
    <x v="52"/>
    <m/>
    <x v="52"/>
    <x v="42"/>
    <s v="O20974630002"/>
    <s v="BOD"/>
    <n v="2097463"/>
    <m/>
    <s v="00070057001 DEPOSITO DE EFECTIVO, DEPOSITANTE: JOHNNY CADIMA, CONCEPTO: DEVOLUCION DE FONDOS POR PERMISO DE UN DIA SIN GOCE DE HABER ENERO 2023, CUENTA DE DEPOSITO: CUENTA UNICA DEL TESORO"/>
    <m/>
    <m/>
    <m/>
    <m/>
    <m/>
    <m/>
    <n v="0"/>
    <n v="339.1"/>
    <s v="NO_CONCILIADO"/>
  </r>
  <r>
    <x v="12"/>
    <m/>
    <x v="12"/>
    <x v="42"/>
    <s v="O20974640002"/>
    <s v="BOD"/>
    <n v="2097464"/>
    <m/>
    <s v="00099021001 DEPOSITO DE EFECTIVO, DEPOSITANTE: NILO MARCELO TORRICO TAPIA C.I. 3399409, CONCEPTO: DEVOLUCIÓN HABERES DEL MES DE DICIEMBRE 2017 - POLICIA BOLIVIANA., CUENTA DE DEPOSITO: CUENTA UNICA DEL TESORO"/>
    <m/>
    <m/>
    <m/>
    <m/>
    <m/>
    <m/>
    <n v="0"/>
    <n v="8643.1299999999992"/>
    <s v="NO_CONCILIADO"/>
  </r>
  <r>
    <x v="3"/>
    <m/>
    <x v="3"/>
    <x v="42"/>
    <s v="O20974690002"/>
    <s v="BOD"/>
    <n v="2097469"/>
    <m/>
    <s v="00099021001 DEPOSITO DE EFECTIVO, DEPOSITANTE: CECILIA AURORA URIBE DE CENTELLAS, CONCEPTO: CONVENIO DOBLE PERCEPCIÓN, CUENTA DE DEPOSITO: CUENTA UNICA DEL TESORO"/>
    <m/>
    <m/>
    <m/>
    <m/>
    <m/>
    <m/>
    <n v="0"/>
    <n v="1090.3499999999999"/>
    <s v="NO_CONCILIADO"/>
  </r>
  <r>
    <x v="3"/>
    <m/>
    <x v="3"/>
    <x v="42"/>
    <s v="O20974730002"/>
    <s v="BOD"/>
    <n v="2097473"/>
    <m/>
    <s v="00099021001 DEPOSITO DE EFECTIVO, DEPOSITANTE: TEOFILO BAPTISTA RAMIREZ, CONCEPTO: DEVOLUCION DE HABERES 2010 MES DE FEBRERO DE 2023, CUENTA DE DEPOSITO: CUENTA UNICA DEL TESORO"/>
    <m/>
    <m/>
    <m/>
    <m/>
    <m/>
    <m/>
    <n v="0"/>
    <n v="1364.9"/>
    <s v="NO_CONCILIADO"/>
  </r>
  <r>
    <x v="3"/>
    <m/>
    <x v="3"/>
    <x v="42"/>
    <s v="O20974760002"/>
    <s v="BOD"/>
    <n v="2097476"/>
    <m/>
    <s v="00099021001 DEPOSITO DE EFECTIVO, DEPOSITANTE: LOURDES ALIAGA ZAPATA, CONCEPTO: DOBLE PERCEPCIÓN DEL MES DE MARZO DEL 2023, CUENTA DE DEPOSITO: CUENTA UNICA DEL TESORO"/>
    <m/>
    <m/>
    <m/>
    <m/>
    <m/>
    <m/>
    <n v="0"/>
    <n v="2000"/>
    <s v="NO_CONCILIADO"/>
  </r>
  <r>
    <x v="21"/>
    <m/>
    <x v="21"/>
    <x v="42"/>
    <s v="O20975060002"/>
    <s v="BOD"/>
    <n v="2097506"/>
    <m/>
    <s v="00597012001 DEPOSITO DE EFECTIVO, DEPOSITANTE: JUANA GUILA HUARINA SALLUCA, CONCEPTO: RESARCIMIENTO DE DAÑOS, CUENTA DE DEPOSITO: CUENTA UNICA DEL TESORO"/>
    <m/>
    <m/>
    <m/>
    <m/>
    <m/>
    <m/>
    <n v="0"/>
    <n v="147000"/>
    <s v="NO_CONCILIADO"/>
  </r>
  <r>
    <x v="3"/>
    <m/>
    <x v="3"/>
    <x v="42"/>
    <s v="O20975750002"/>
    <s v="BOD"/>
    <n v="2097575"/>
    <m/>
    <s v="00099021001 DEPOSITO DE EFECTIVO, DEPOSITANTE: GREGORIA ZENOBIA MAYTA CALLISAYA, CONCEPTO: COMPROMISO DE DEVOLUCIÓN DE DEUDA., CUENTA DE DEPOSITO: CUENTA UNICA DEL TESORO"/>
    <m/>
    <m/>
    <m/>
    <m/>
    <m/>
    <m/>
    <n v="0"/>
    <n v="1035.82"/>
    <s v="NO_CONCILIADO"/>
  </r>
  <r>
    <x v="3"/>
    <m/>
    <x v="3"/>
    <x v="42"/>
    <s v="O20976520002"/>
    <s v="BOD"/>
    <n v="2097652"/>
    <m/>
    <s v="00099021001 DEPOSITO DE EFECTIVO, DEPOSITANTE: YHOLA JUANITA YANARICO GABINCHA, CONCEPTO: COBRO INDEBIDO POR NUEVAS NUPCIAS, CUENTA DE DEPOSITO: CUENTA UNICA DEL TESORO"/>
    <m/>
    <m/>
    <m/>
    <m/>
    <m/>
    <m/>
    <n v="0"/>
    <n v="2205"/>
    <s v="NO_CONCILIADO"/>
  </r>
  <r>
    <x v="26"/>
    <m/>
    <x v="26"/>
    <x v="42"/>
    <s v="O20976800002"/>
    <s v="BOD"/>
    <n v="2097680"/>
    <m/>
    <s v="00548132001 DEPOSITO DE EFECTIVO, DEPOSITANTE: JOSE ANTONIO GUERRERO FLORES, CONCEPTO: DEVOLUCION DE VIATICOS, CUENTA DE DEPOSITO: CUENTA UNICA DEL TESORO"/>
    <m/>
    <m/>
    <m/>
    <m/>
    <m/>
    <m/>
    <n v="0"/>
    <n v="193"/>
    <s v="NO_CONCILIADO"/>
  </r>
  <r>
    <x v="47"/>
    <m/>
    <x v="47"/>
    <x v="42"/>
    <s v="O20977330002"/>
    <s v="BOD"/>
    <n v="2097733"/>
    <m/>
    <s v="00213012001 DEPOSITO DE EFECTIVO, DEPOSITANTE: GUTIERREZ PEREZ RAUL JAVIER, CONCEPTO: DEVOLUCION DE FONDOS EN AVANCE, CUENTA DE DEPOSITO: CUENTA UNICA DEL TESORO"/>
    <m/>
    <m/>
    <m/>
    <m/>
    <m/>
    <m/>
    <n v="0"/>
    <n v="194.2"/>
    <s v="NO_CONCILIADO"/>
  </r>
  <r>
    <x v="26"/>
    <m/>
    <x v="26"/>
    <x v="42"/>
    <s v="O20976820002"/>
    <s v="BOD"/>
    <n v="2097682"/>
    <m/>
    <s v="00548132001 DEPOSITO DE EFECTIVO, DEPOSITANTE: GERARDO CHOQUE GUTIERREZ, CONCEPTO: DEVOLUCION DEL 13% POR VIATICOS, CUENTA DE DEPOSITO: CUENTA UNICA DEL TESORO"/>
    <m/>
    <m/>
    <m/>
    <m/>
    <m/>
    <m/>
    <n v="0"/>
    <n v="59"/>
    <s v="NO_CONCILIADO"/>
  </r>
  <r>
    <x v="26"/>
    <m/>
    <x v="26"/>
    <x v="42"/>
    <s v="O20976840002"/>
    <s v="BOD"/>
    <n v="2097684"/>
    <m/>
    <s v="00548132001 DEPOSITO DE EFECTIVO, DEPOSITANTE: OSMANY RAUL MACHICADO NARVAEZ, CONCEPTO: DEVOLUCION DEL 13% POR VIATICOS, CUENTA DE DEPOSITO: CUENTA UNICA DEL TESORO"/>
    <m/>
    <m/>
    <m/>
    <m/>
    <m/>
    <m/>
    <n v="0"/>
    <n v="193"/>
    <s v="NO_CONCILIADO"/>
  </r>
  <r>
    <x v="9"/>
    <m/>
    <x v="9"/>
    <x v="42"/>
    <s v="B20973810002"/>
    <s v="BOD"/>
    <n v="2097381"/>
    <m/>
    <s v="00099021001 DEP.DE CHEQ.AJENOS,RET.DE CAM.,CONCEPTO: DEVOLUCIÓN DE SALDOS NO EJECUTADOS GEST. 2022,DEP.: GOBIERNO AUTONOMO MPAL. APOLO , PROCEDENCIA: BANCO UNION S.A., CHEQUE: 12645, FECHA DE EMISION:05/03/2023"/>
    <m/>
    <m/>
    <m/>
    <m/>
    <m/>
    <m/>
    <n v="0"/>
    <n v="271052"/>
    <s v="NO_CONCILIADO"/>
  </r>
  <r>
    <x v="12"/>
    <m/>
    <x v="12"/>
    <x v="42"/>
    <s v="B20973940002"/>
    <s v="BOD"/>
    <n v="2097394"/>
    <m/>
    <s v="00015011108 DEP.DE CHEQ.AJENOS,RET.DE CAM.,CONCEPTO: DEPÓSITO A LA CUT,DEP.: MINISTERIO DE GOBIERNO , PROCEDENCIA: BANCO UNION S.A., CHEQUE: 52222, FECHA DE EMISION:03/03/2023"/>
    <m/>
    <m/>
    <m/>
    <m/>
    <m/>
    <m/>
    <n v="0"/>
    <n v="100"/>
    <s v="NO_CONCILIADO"/>
  </r>
  <r>
    <x v="53"/>
    <m/>
    <x v="53"/>
    <x v="42"/>
    <s v="B20974540002"/>
    <s v="BOD"/>
    <n v="2097454"/>
    <m/>
    <s v="00099021001 DEP.DE CHEQ.AJENOS,RET.DE CAM.,CONCEPTO: ABEL LOPEZ ARRUETA,DEP.: BANCO UNION S.A. , PROCEDENCIA: BANCO UNION S.A., CHEQUE: 187992, FECHA DE EMISION:07/03/2023"/>
    <m/>
    <m/>
    <m/>
    <m/>
    <m/>
    <m/>
    <n v="0"/>
    <n v="1530.98"/>
    <s v="NO_CONCILIADO"/>
  </r>
  <r>
    <x v="54"/>
    <m/>
    <x v="54"/>
    <x v="42"/>
    <s v="B20974820002"/>
    <s v="BOD"/>
    <n v="2097482"/>
    <m/>
    <s v="00254014101 DEP.DE CHEQ.AJENOS,RET.DE CAM.,CONCEPTO: TRANSFERENCIA DE RECURSOS GAM-RAVELO,DEP.: INSTITUTO DEL SEGURO AGRARIO , PROCEDENCIA: BANCO UNION S.A., CHEQUE: 2333, FECHA DE EMISION:06/03/2023"/>
    <m/>
    <m/>
    <m/>
    <m/>
    <m/>
    <m/>
    <n v="0"/>
    <n v="166626"/>
    <s v="NO_CONCILIADO"/>
  </r>
  <r>
    <x v="54"/>
    <m/>
    <x v="54"/>
    <x v="42"/>
    <s v="B20974860002"/>
    <s v="BOD"/>
    <n v="2097486"/>
    <m/>
    <s v="00254014101 DEP.DE CHEQ.AJENOS,RET.DE CAM.,CONCEPTO: TRANSFERENCIA DE RECURSOS - GAM CARIPUYO,DEP.: INSTITUTO DEL SEGURO AGRARIO , PROCEDENCIA: BANCO UNION S.A., CHEQUE: 2332, FECHA DE EMISION:06/03/2023"/>
    <m/>
    <m/>
    <m/>
    <m/>
    <m/>
    <m/>
    <n v="0"/>
    <n v="73962"/>
    <s v="NO_CONCILIADO"/>
  </r>
  <r>
    <x v="54"/>
    <m/>
    <x v="54"/>
    <x v="42"/>
    <s v="B20974870002"/>
    <s v="BOD"/>
    <n v="2097487"/>
    <m/>
    <s v="00254014101 DEP.DE CHEQ.AJENOS,RET.DE CAM.,CONCEPTO: TRANSFERENCIA DE RECURSOS GAM-TARATA,DEP.: INSTITUTO DEL SEGURO AGRARIO , PROCEDENCIA: BANCO UNION S.A., CHEQUE: 2331, FECHA DE EMISION:06/03/2023"/>
    <m/>
    <m/>
    <m/>
    <m/>
    <m/>
    <m/>
    <n v="0"/>
    <n v="5997"/>
    <s v="NO_CONCILIADO"/>
  </r>
  <r>
    <x v="54"/>
    <m/>
    <x v="54"/>
    <x v="42"/>
    <s v="B20974900002"/>
    <s v="BOD"/>
    <n v="2097490"/>
    <m/>
    <s v="00254014101 DEP.DE CHEQ.AJENOS,RET.DE CAM.,CONCEPTO: TRANSFERENCIA DE RECURSOS GAM-INDEPENDENCIA,DEP.: INSTITUTO DEL SEGURO AGRARIO , PROCEDENCIA: BANCO UNION S.A., CHEQUE: 2330, FECHA DE EMISION:06/03/2023"/>
    <m/>
    <m/>
    <m/>
    <m/>
    <m/>
    <m/>
    <n v="0"/>
    <n v="113039"/>
    <s v="NO_CONCILIADO"/>
  </r>
  <r>
    <x v="54"/>
    <m/>
    <x v="54"/>
    <x v="42"/>
    <s v="B20974940002"/>
    <s v="BOD"/>
    <n v="2097494"/>
    <m/>
    <s v="00254014101 DEP.DE CHEQ.AJENOS,RET.DE CAM.,CONCEPTO: TRANSFERENCIA DE RECURSOS GAM - VILLA VACA GUZMAN (MUYUPAMPA),DEP.: INSTITUTO DEL SEGURO AGRARIO , PROCEDENCIA: BANCO UNION S.A., CHEQUE: 2329, FECHA DE EMISION:06/03/2023"/>
    <m/>
    <m/>
    <m/>
    <m/>
    <m/>
    <m/>
    <n v="0"/>
    <n v="204131"/>
    <s v="NO_CONCILIADO"/>
  </r>
  <r>
    <x v="54"/>
    <m/>
    <x v="54"/>
    <x v="42"/>
    <s v="B20975000002"/>
    <s v="BOD"/>
    <n v="2097500"/>
    <m/>
    <s v="00254014101 DEP.DE CHEQ.AJENOS,RET.DE CAM.,CONCEPTO: TRANSFERENCIA DE RECURSOS GAM-SAN ANTONIO DE LOMERIO,DEP.: INSTITUTO DEL SEGURO AGRARIO , PROCEDENCIA: BANCO UNION S.A., CHEQUE: 2328, FECHA DE EMISION:03/03/2023"/>
    <m/>
    <m/>
    <m/>
    <m/>
    <m/>
    <m/>
    <n v="0"/>
    <n v="7440"/>
    <s v="NO_CONCILIADO"/>
  </r>
  <r>
    <x v="54"/>
    <m/>
    <x v="54"/>
    <x v="42"/>
    <s v="B20975050002"/>
    <s v="BOD"/>
    <n v="2097505"/>
    <m/>
    <s v="00254014101 DEP.DE CHEQ.AJENOS,RET.DE CAM.,CONCEPTO: TRANSFERENCIA DE RECURSOS GAM-UNCIA,DEP.: INSTITUTO DEL SEGURO AGRARIO , PROCEDENCIA: BANCO UNION S.A., CHEQUE: 2327, FECHA DE EMISION:03/03/2023"/>
    <m/>
    <m/>
    <m/>
    <m/>
    <m/>
    <m/>
    <n v="0"/>
    <n v="304117"/>
    <s v="NO_CONCILIADO"/>
  </r>
  <r>
    <x v="54"/>
    <m/>
    <x v="54"/>
    <x v="42"/>
    <s v="B20975080002"/>
    <s v="BOD"/>
    <n v="2097508"/>
    <m/>
    <s v="00254014101 DEP.DE CHEQ.AJENOS,RET.DE CAM.,CONCEPTO: TRANSFERENCIA DE RECURSOS GAM-SAN PEDRO DE BUENA VISTA,DEP.: INSTITUTO DEL SEGURO AGRARIO , PROCEDENCIA: BANCO UNION S.A., CHEQUE: 2326, FECHA DE EMISION:03/03/2023"/>
    <m/>
    <m/>
    <m/>
    <m/>
    <m/>
    <m/>
    <n v="0"/>
    <n v="63078"/>
    <s v="NO_CONCILIADO"/>
  </r>
  <r>
    <x v="54"/>
    <m/>
    <x v="54"/>
    <x v="42"/>
    <s v="B20975130002"/>
    <s v="BOD"/>
    <n v="2097513"/>
    <m/>
    <s v="00254014101 DEP.DE CHEQ.AJENOS,RET.DE CAM.,CONCEPTO: TRANSFERENCIA DE RECURSOS GAM-SAN PABLO DE LIPEZ,DEP.: INSTITUTO DEL SEGURO AGRARIO , PROCEDENCIA: BANCO UNION S.A., CHEQUE: 2325, FECHA DE EMISION:03/03/2023"/>
    <m/>
    <m/>
    <m/>
    <m/>
    <m/>
    <m/>
    <n v="0"/>
    <n v="12987"/>
    <s v="NO_CONCILIADO"/>
  </r>
  <r>
    <x v="54"/>
    <m/>
    <x v="54"/>
    <x v="42"/>
    <s v="B20975140002"/>
    <s v="BOD"/>
    <n v="2097514"/>
    <m/>
    <s v="00254014101 DEP.DE CHEQ.AJENOS,RET.DE CAM.,CONCEPTO: TRASFERENCIA DE RECURSOS GAM-SACACA,DEP.: INSTITUTO DEL SEGURO AGRARIO , PROCEDENCIA: BANCO UNION S.A., CHEQUE: 2324, FECHA DE EMISION:03/03/2023"/>
    <m/>
    <m/>
    <m/>
    <m/>
    <m/>
    <m/>
    <n v="0"/>
    <n v="120712"/>
    <s v="NO_CONCILIADO"/>
  </r>
  <r>
    <x v="54"/>
    <m/>
    <x v="54"/>
    <x v="42"/>
    <s v="B20975170002"/>
    <s v="BOD"/>
    <n v="2097517"/>
    <m/>
    <s v="00254014101 DEP.DE CHEQ.AJENOS,RET.DE CAM.,CONCEPTO: TRANSFERENCIA DE RECURSOS GAM-PUNA,DEP.: INSTITUTO DEL SEGURO AGRARIO , PROCEDENCIA: BANCO UNION S.A., CHEQUE: 2323, FECHA DE EMISION:03/03/2023"/>
    <m/>
    <m/>
    <m/>
    <m/>
    <m/>
    <m/>
    <n v="0"/>
    <n v="294864"/>
    <s v="NO_CONCILIADO"/>
  </r>
  <r>
    <x v="54"/>
    <m/>
    <x v="54"/>
    <x v="42"/>
    <s v="B20975220002"/>
    <s v="BOD"/>
    <n v="2097522"/>
    <m/>
    <s v="00254014101 DEP.DE CHEQ.AJENOS,RET.DE CAM.,CONCEPTO: TRANSFERENCIA DE RECURSOS GAM-LLALLAGUA,DEP.: INSTITUTO DEL SEGURO AGRARIO , PROCEDENCIA: BANCO UNION S.A., CHEQUE: 2321, FECHA DE EMISION:03/03/2023"/>
    <m/>
    <m/>
    <m/>
    <m/>
    <m/>
    <m/>
    <n v="0"/>
    <n v="227410"/>
    <s v="NO_CONCILIADO"/>
  </r>
  <r>
    <x v="54"/>
    <m/>
    <x v="54"/>
    <x v="42"/>
    <s v="B20975260002"/>
    <s v="BOD"/>
    <n v="2097526"/>
    <m/>
    <s v="00254014101 DEP.DE CHEQ.AJENOS,RET.DE CAM.,CONCEPTO: TRANSFERENCIA DE RECURSOS GAM-COTAGAITA,DEP.: INSTITUTO DEL SEGURO AGRARIO , PROCEDENCIA: BANCO UNION S.A., CHEQUE: 2320, FECHA DE EMISION:03/03/2023"/>
    <m/>
    <m/>
    <m/>
    <m/>
    <m/>
    <m/>
    <n v="0"/>
    <n v="143712"/>
    <s v="NO_CONCILIADO"/>
  </r>
  <r>
    <x v="54"/>
    <m/>
    <x v="54"/>
    <x v="42"/>
    <s v="B20975300002"/>
    <s v="BOD"/>
    <n v="2097530"/>
    <m/>
    <s v="00254014101 DEP.DE CHEQ.AJENOS,RET.DE CAM.,CONCEPTO: TRANSFERENCIA DE RECURSOS GAM-CHAQUI,DEP.: INSTITUTO DEL SEGURO AGRARIO , PROCEDENCIA: BANCO UNION S.A., CHEQUE: 2319, FECHA DE EMISION:03/03/2023"/>
    <m/>
    <m/>
    <m/>
    <m/>
    <m/>
    <m/>
    <n v="0"/>
    <n v="85472"/>
    <s v="NO_CONCILIADO"/>
  </r>
  <r>
    <x v="54"/>
    <m/>
    <x v="54"/>
    <x v="42"/>
    <s v="B20975330002"/>
    <s v="BOD"/>
    <n v="2097533"/>
    <m/>
    <s v="00254014101 DEP.DE CHEQ.AJENOS,RET.DE CAM.,CONCEPTO: TRANSFERENCIA DE RECURSOS GAM-CAIZA D,DEP.: INSTITUTO DEL SEGURO AGRARIO , PROCEDENCIA: BANCO UNION S.A., CHEQUE: 2318, FECHA DE EMISION:03/03/2023"/>
    <m/>
    <m/>
    <m/>
    <m/>
    <m/>
    <m/>
    <n v="0"/>
    <n v="98574"/>
    <s v="NO_CONCILIADO"/>
  </r>
  <r>
    <x v="54"/>
    <m/>
    <x v="54"/>
    <x v="42"/>
    <s v="B20975470002"/>
    <s v="BOD"/>
    <n v="2097547"/>
    <m/>
    <s v="00254014101 DEP.DE CHEQ.AJENOS,RET.DE CAM.,CONCEPTO: TRANSFERENCIA DE RECURSOS GAM-SAN PEDRO DE TOTORA,DEP.: INSTITUTO DEL SEGURO AGRARIO , PROCEDENCIA: BANCO UNION S.A., CHEQUE: 2314, FECHA DE EMISION:03/03/2023"/>
    <m/>
    <m/>
    <m/>
    <m/>
    <m/>
    <m/>
    <n v="0"/>
    <n v="111613"/>
    <s v="NO_CONCILIADO"/>
  </r>
  <r>
    <x v="54"/>
    <m/>
    <x v="54"/>
    <x v="42"/>
    <s v="B20975380002"/>
    <s v="BOD"/>
    <n v="2097538"/>
    <m/>
    <s v="00254014101 DEP.DE CHEQ.AJENOS,RET.DE CAM.,CONCEPTO: TRANSFERENCIA DE RECURSOS GAM-ARAMPAMPA,DEP.: INSTITUTO DEL SEGURO AGRARIO , PROCEDENCIA: BANCO UNION S.A., CHEQUE: 2317, FECHA DE EMISION:03/03/2023"/>
    <m/>
    <m/>
    <m/>
    <m/>
    <m/>
    <m/>
    <n v="0"/>
    <n v="46188"/>
    <s v="NO_CONCILIADO"/>
  </r>
  <r>
    <x v="54"/>
    <m/>
    <x v="54"/>
    <x v="42"/>
    <s v="B20975400002"/>
    <s v="BOD"/>
    <n v="2097540"/>
    <m/>
    <s v="00254014101 DEP.DE CHEQ.AJENOS,RET.DE CAM.,CONCEPTO: TRANSFERENCIA DE RECURSOS GAM-TOLEDO,DEP.: INSTITUTO DEL SEGURO AGRARIO , PROCEDENCIA: BANCO UNION S.A., CHEQUE: 2316, FECHA DE EMISION:03/03/2023"/>
    <m/>
    <m/>
    <m/>
    <m/>
    <m/>
    <m/>
    <n v="0"/>
    <n v="163731"/>
    <s v="NO_CONCILIADO"/>
  </r>
  <r>
    <x v="54"/>
    <m/>
    <x v="54"/>
    <x v="42"/>
    <s v="B20975440002"/>
    <s v="BOD"/>
    <n v="2097544"/>
    <m/>
    <s v="00254014101 DEP.DE CHEQ.AJENOS,RET.DE CAM.,CONCEPTO: TRANSFERENCIA DE RECURSOS GAM-SANTIAGO DE ANDAMARCA,DEP.: INSTITUTO DEL SEGURO AGRARIO , PROCEDENCIA: BANCO UNION S.A., CHEQUE: 2315, FECHA DE EMISION:03/03/2023"/>
    <m/>
    <m/>
    <m/>
    <m/>
    <m/>
    <m/>
    <n v="0"/>
    <n v="47738"/>
    <s v="NO_CONCILIADO"/>
  </r>
  <r>
    <x v="3"/>
    <m/>
    <x v="3"/>
    <x v="42"/>
    <s v="O20977310002"/>
    <s v="BOD"/>
    <n v="2097731"/>
    <m/>
    <s v="00099021001 DEPOSITO DE EFECTIVO, DEPOSITANTE: SARA PADILLA CALLE, CONCEPTO: DOBLE PERCEPCIÓN POR PERIODOS DE NOVIEMBRE 2022 A ENERO 2023, CUENTA DE DEPOSITO: CUENTA UNICA DEL TESORO"/>
    <m/>
    <m/>
    <m/>
    <m/>
    <m/>
    <m/>
    <n v="0"/>
    <n v="0.56000000000000005"/>
    <s v="NO_CONCILIADO"/>
  </r>
  <r>
    <x v="47"/>
    <m/>
    <x v="47"/>
    <x v="42"/>
    <s v="O20977340002"/>
    <s v="BOD"/>
    <n v="2097734"/>
    <m/>
    <s v="00213012001 DEPOSITO DE EFECTIVO, DEPOSITANTE: SENAMHI, CONCEPTO: POR DEVOLUCION DE FONDOS EN AVANCE, CUENTA DE DEPOSITO: CUENTA UNICA DEL TESORO"/>
    <m/>
    <m/>
    <m/>
    <m/>
    <m/>
    <m/>
    <n v="0"/>
    <n v="2.0299999999999998"/>
    <s v="NO_CONCILIADO"/>
  </r>
  <r>
    <x v="30"/>
    <m/>
    <x v="30"/>
    <x v="42"/>
    <s v="O20976000002"/>
    <s v="BOD"/>
    <n v="2097600"/>
    <m/>
    <s v="00212012001 DEPOSITO DE EFECTIVO, DEPOSITANTE: SILVIA MARIA ANTEQUERA TRIGO, CONCEPTO: DEVOLUCION DIRECCION NACIONAL PLANILLA N° 61, CUENTA DE DEPOSITO: CUENTA UNICA DEL TESORO"/>
    <m/>
    <m/>
    <m/>
    <m/>
    <m/>
    <m/>
    <n v="0"/>
    <n v="7.0000000000000007E-2"/>
    <s v="CONCILIADO_PARCIAL"/>
  </r>
  <r>
    <x v="3"/>
    <m/>
    <x v="3"/>
    <x v="43"/>
    <s v="O20983120002"/>
    <s v="BOD"/>
    <n v="2098312"/>
    <m/>
    <s v="00099021001 DEPOSITO DE EFECTIVO, DEPOSITANTE: JAVIER OSCAR ESCOBAR YUPANQUI, CONCEPTO: DEVOLUCION REVERSION DE HABER MENSUAL ENERO 2023, CUENTA DE DEPOSITO: CUENTA UNICA DEL TESORO"/>
    <m/>
    <m/>
    <m/>
    <m/>
    <m/>
    <m/>
    <n v="0"/>
    <n v="5028"/>
    <s v="NO_CONCILIADO"/>
  </r>
  <r>
    <x v="3"/>
    <m/>
    <x v="3"/>
    <x v="43"/>
    <s v="O20983160002"/>
    <s v="BOD"/>
    <n v="2098316"/>
    <m/>
    <s v="00099021001 DEPOSITO DE EFECTIVO, DEPOSITANTE: JAVIER OSCAR ESCOBAR YUPANQUI, CONCEPTO: DEVOLUCION REVERSION DE HABER MENSUAL DICIEMBRE 2022, CUENTA DE DEPOSITO: CUENTA UNICA DEL TESORO"/>
    <m/>
    <m/>
    <m/>
    <m/>
    <m/>
    <m/>
    <n v="0"/>
    <n v="5028"/>
    <s v="NO_CONCILIADO"/>
  </r>
  <r>
    <x v="52"/>
    <m/>
    <x v="52"/>
    <x v="43"/>
    <s v="O20983310002"/>
    <s v="BOD"/>
    <n v="2098331"/>
    <m/>
    <s v="00070057001 DEPOSITO DE EFECTIVO, DEPOSITANTE: FERNANDO CANAZA, CONCEPTO: DEVOLUCION DE FONDOS POR PERMISO DE UN DIA SIN GOCE DE HABERES FEBREO 2023, CUENTA DE DEPOSITO: CUENTA UNICA DEL TESORO"/>
    <m/>
    <m/>
    <m/>
    <m/>
    <m/>
    <m/>
    <n v="0"/>
    <n v="257.39999999999998"/>
    <s v="NO_CONCILIADO"/>
  </r>
  <r>
    <x v="55"/>
    <m/>
    <x v="55"/>
    <x v="43"/>
    <s v="O20983490002"/>
    <s v="BOD"/>
    <n v="2098349"/>
    <m/>
    <s v="00288012001 DEPOSITO DE EFECTIVO, DEPOSITANTE: SERVICIO NACIONAL DE RIEGO, CONCEPTO: REVERSION PREVENTIVO 3, CUENTA DE DEPOSITO: CUENTA UNICA DEL TESORO"/>
    <m/>
    <m/>
    <m/>
    <m/>
    <m/>
    <m/>
    <n v="0"/>
    <n v="361"/>
    <s v="NO_CONCILIADO"/>
  </r>
  <r>
    <x v="0"/>
    <m/>
    <x v="0"/>
    <x v="43"/>
    <s v="O20983880002"/>
    <s v="BOD"/>
    <n v="2098388"/>
    <m/>
    <s v="00099021001 DEPOSITO DE EFECTIVO, DEPOSITANTE: RANULFO PRIETO SALINAS, CONCEPTO: DEVOLUCION POR DOBLE PERCEPCION, CUENTA DE DEPOSITO: CUENTA UNICA DEL TESORO"/>
    <m/>
    <m/>
    <m/>
    <m/>
    <m/>
    <m/>
    <n v="0"/>
    <n v="1296.9100000000001"/>
    <s v="NO_CONCILIADO"/>
  </r>
  <r>
    <x v="3"/>
    <m/>
    <x v="3"/>
    <x v="43"/>
    <s v="O20984140002"/>
    <s v="BOD"/>
    <n v="2098414"/>
    <m/>
    <s v="00099021001 DEPOSITO DE EFECTIVO, DEPOSITANTE: ELSA ERAZO MOLINA CI 2373916 LP, CONCEPTO: COMPROMISO DE DEVOLUCION DE DEUDA, CUENTA DE DEPOSITO: CUENTA UNICA DEL TESORO"/>
    <m/>
    <m/>
    <m/>
    <m/>
    <m/>
    <m/>
    <n v="0"/>
    <n v="1665.56"/>
    <s v="NO_CONCILIADO"/>
  </r>
  <r>
    <x v="3"/>
    <m/>
    <x v="3"/>
    <x v="43"/>
    <s v="O20984260002"/>
    <s v="BOD"/>
    <n v="2098426"/>
    <m/>
    <s v="00099021001 DEPOSITO DE EFECTIVO, DEPOSITANTE: JAVIER JORGE TABOADA ROJAS, CONCEPTO: DEVOLUCION DE DEUDA POR DOBLE PERCEPCION ENERO - FEBRERO 2023, CUENTA DE DEPOSITO: CUENTA UNICA DEL TESORO"/>
    <m/>
    <m/>
    <m/>
    <m/>
    <m/>
    <m/>
    <n v="0"/>
    <n v="1677.6"/>
    <s v="NO_CONCILIADO"/>
  </r>
  <r>
    <x v="3"/>
    <m/>
    <x v="3"/>
    <x v="43"/>
    <s v="O20984780002"/>
    <s v="BOD"/>
    <n v="2098478"/>
    <m/>
    <s v="00099021001 DEPOSITO DE EFECTIVO, DEPOSITANTE: RAMIRO OSCAR LAFUENTE GUARDIA, CONCEPTO: COMPROMISO DE DEVOLUCION DE DEUDA, CUENTA DE DEPOSITO: CUENTA UNICA DEL TESORO"/>
    <m/>
    <m/>
    <m/>
    <m/>
    <m/>
    <m/>
    <n v="0"/>
    <n v="2344.12"/>
    <s v="NO_CONCILIADO"/>
  </r>
  <r>
    <x v="15"/>
    <m/>
    <x v="15"/>
    <x v="43"/>
    <s v="O20984930002"/>
    <s v="BOD"/>
    <n v="2098493"/>
    <m/>
    <s v="00099021001 DEPOSITO DE EFECTIVO, DEPOSITANTE: OSCAR JULIO ARCE PERALTA, CONCEPTO: DEVOLUCION POR DOBLE PERCEPCION, CUENTA DE DEPOSITO: CUENTA UNICA DEL TESORO"/>
    <m/>
    <m/>
    <m/>
    <m/>
    <m/>
    <m/>
    <n v="0"/>
    <n v="2681.53"/>
    <s v="NO_CONCILIADO"/>
  </r>
  <r>
    <x v="54"/>
    <m/>
    <x v="54"/>
    <x v="43"/>
    <s v="B20982000002"/>
    <s v="BOD"/>
    <n v="2098200"/>
    <m/>
    <s v="00254014101 DEP.DE CHEQ.AJENOS,RET.DE CAM.,CONCEPTO: TRANSFERECNIA DE RECURSOS GAM - CHARAZANI,DEP.: INSTITUTO DEL SEGURO AGRARIO , PROCEDENCIA: BANCO UNION S.A., CHEQUE: 2334, FECHA DE EMISION:08/03/2023"/>
    <m/>
    <m/>
    <m/>
    <m/>
    <m/>
    <m/>
    <n v="0"/>
    <n v="4870"/>
    <s v="NO_CONCILIADO"/>
  </r>
  <r>
    <x v="54"/>
    <m/>
    <x v="54"/>
    <x v="43"/>
    <s v="B20982010002"/>
    <s v="BOD"/>
    <n v="2098201"/>
    <m/>
    <s v="00254014101 DEP.DE CHEQ.AJENOS,RET.DE CAM.,CONCEPTO: TRANSFERECNIA DE RECURSOS GAM - PORCO,DEP.: INSTITUTO DEL SEGURO AGRARIO , PROCEDENCIA: BANCO UNION S.A., CHEQUE: 2335, FECHA DE EMISION:08/03/2023"/>
    <m/>
    <m/>
    <m/>
    <m/>
    <m/>
    <m/>
    <n v="0"/>
    <n v="20608"/>
    <s v="NO_CONCILIADO"/>
  </r>
  <r>
    <x v="54"/>
    <m/>
    <x v="54"/>
    <x v="43"/>
    <s v="B20982020002"/>
    <s v="BOD"/>
    <n v="2098202"/>
    <m/>
    <s v="00254014101 DEP.DE CHEQ.AJENOS,RET.DE CAM.,CONCEPTO: TRANSFERENCIA DE RECURSOS GAM COCAPATA,DEP.: INSTITUTO DEL SEGURO AGRARIO , PROCEDENCIA: BANCO UNION S.A., CHEQUE: 2336, FECHA DE EMISION:08/03/2023"/>
    <m/>
    <m/>
    <m/>
    <m/>
    <m/>
    <m/>
    <n v="0"/>
    <n v="36027"/>
    <s v="NO_CONCILIADO"/>
  </r>
  <r>
    <x v="54"/>
    <m/>
    <x v="54"/>
    <x v="43"/>
    <s v="B20982040002"/>
    <s v="BOD"/>
    <n v="2098204"/>
    <m/>
    <s v="00254014101 DEP.DE CHEQ.AJENOS,RET.DE CAM.,CONCEPTO: TRANSFERENCIA DE RECURSOS GAM - SOPACHUY,DEP.: INSTITUTO DEL SEGURO AGRARIO , PROCEDENCIA: BANCO UNION S.A., CHEQUE: 2283, FECHA DE EMISION:03/03/2023"/>
    <m/>
    <m/>
    <m/>
    <m/>
    <m/>
    <m/>
    <n v="0"/>
    <n v="106594"/>
    <s v="NO_CONCILIADO"/>
  </r>
  <r>
    <x v="54"/>
    <m/>
    <x v="54"/>
    <x v="43"/>
    <s v="B20982080002"/>
    <s v="BOD"/>
    <n v="2098208"/>
    <m/>
    <s v="00254014101 DEP.DE CHEQ.AJENOS,RET.DE CAM.,CONCEPTO: TRANSFERENCIA DE RECURSOS GAM- SUCRE,DEP.: INSTITUTO DEL SEGURO AGRARIO , PROCEDENCIA: BANCO UNION S.A., CHEQUE: 2284, FECHA DE EMISION:03/03/2023"/>
    <m/>
    <m/>
    <m/>
    <m/>
    <m/>
    <m/>
    <n v="0"/>
    <n v="149961"/>
    <s v="NO_CONCILIADO"/>
  </r>
  <r>
    <x v="54"/>
    <m/>
    <x v="54"/>
    <x v="43"/>
    <s v="B20982090002"/>
    <s v="BOD"/>
    <n v="2098209"/>
    <m/>
    <s v="00254014101 DEP.DE CHEQ.AJENOS,RET.DE CAM.,CONCEPTO: TRANSFERENCIA DE RECURSOS GAM- TOMINA,DEP.: INSTITUTO DEL SEGURO AGRARIO , PROCEDENCIA: BANCO UNION S.A., CHEQUE: 2285, FECHA DE EMISION:03/03/2023"/>
    <m/>
    <m/>
    <m/>
    <m/>
    <m/>
    <m/>
    <n v="0"/>
    <n v="107179"/>
    <s v="NO_CONCILIADO"/>
  </r>
  <r>
    <x v="54"/>
    <m/>
    <x v="54"/>
    <x v="43"/>
    <s v="B20982110002"/>
    <s v="BOD"/>
    <n v="2098211"/>
    <m/>
    <s v="00254014101 DEP.DE CHEQ.AJENOS,RET.DE CAM.,CONCEPTO: TRANSFERENCIA DE RECURSOS GAM VILLA ALCALA,DEP.: INSTITUTO DEL SEGURO AGRARIO , PROCEDENCIA: BANCO UNION S.A., CHEQUE: 2286, FECHA DE EMISION:03/03/2023"/>
    <m/>
    <m/>
    <m/>
    <m/>
    <m/>
    <m/>
    <n v="0"/>
    <n v="67166"/>
    <s v="NO_CONCILIADO"/>
  </r>
  <r>
    <x v="54"/>
    <m/>
    <x v="54"/>
    <x v="43"/>
    <s v="B20982130002"/>
    <s v="BOD"/>
    <n v="2098213"/>
    <m/>
    <s v="00254014101 DEP.DE CHEQ.AJENOS,RET.DE CAM.,CONCEPTO: TRANSFERENCIA DE RECURSOS GAM VILLA SERRANO,DEP.: INSTITUTO DEL SEGURO AGRARIO , PROCEDENCIA: BANCO UNION S.A., CHEQUE: 2287, FECHA DE EMISION:03/03/2023"/>
    <m/>
    <m/>
    <m/>
    <m/>
    <m/>
    <m/>
    <n v="0"/>
    <n v="202658"/>
    <s v="NO_CONCILIADO"/>
  </r>
  <r>
    <x v="54"/>
    <m/>
    <x v="54"/>
    <x v="43"/>
    <s v="B20982150002"/>
    <s v="BOD"/>
    <n v="2098215"/>
    <m/>
    <s v="00254014101 DEP.DE CHEQ.AJENOS,RET.DE CAM.,CONCEPTO: TRANSFERENCIA DE RECURSOS GAM YAMPARAEZ,DEP.: INSTITUTO DEL SEGURO AGRARIO , PROCEDENCIA: BANCO UNION S.A., CHEQUE: 2288, FECHA DE EMISION:03/03/2023"/>
    <m/>
    <m/>
    <m/>
    <m/>
    <m/>
    <m/>
    <n v="0"/>
    <n v="139707"/>
    <s v="NO_CONCILIADO"/>
  </r>
  <r>
    <x v="54"/>
    <m/>
    <x v="54"/>
    <x v="43"/>
    <s v="B20982170002"/>
    <s v="BOD"/>
    <n v="2098217"/>
    <m/>
    <s v="00254014101 DEP.DE CHEQ.AJENOS,RET.DE CAM.,CONCEPTO: TRANSFERENCIA DE RECURSOS GAM-ZUDAÑEZ,DEP.: INSTITUTO DEL SEGURO AGRARIO , PROCEDENCIA: BANCO UNION S.A., CHEQUE: 2289, FECHA DE EMISION:03/03/2023"/>
    <m/>
    <m/>
    <m/>
    <m/>
    <m/>
    <m/>
    <n v="0"/>
    <n v="67839"/>
    <s v="NO_CONCILIADO"/>
  </r>
  <r>
    <x v="54"/>
    <m/>
    <x v="54"/>
    <x v="43"/>
    <s v="B20982180002"/>
    <s v="BOD"/>
    <n v="2098218"/>
    <m/>
    <s v="00254014101 DEP.DE CHEQ.AJENOS,RET.DE CAM.,CONCEPTO: TRANSFERENCIA DE RECURSOS GAM- AIQUILE,DEP.: INSTITUTO DEL SEGURO AGRARIO , PROCEDENCIA: BANCO UNION S.A., CHEQUE: 2290, FECHA DE EMISION:03/03/2023"/>
    <m/>
    <m/>
    <m/>
    <m/>
    <m/>
    <m/>
    <n v="0"/>
    <n v="250734"/>
    <s v="NO_CONCILIADO"/>
  </r>
  <r>
    <x v="54"/>
    <m/>
    <x v="54"/>
    <x v="43"/>
    <s v="B20982200002"/>
    <s v="BOD"/>
    <n v="2098220"/>
    <m/>
    <s v="00254014101 DEP.DE CHEQ.AJENOS,RET.DE CAM.,CONCEPTO: TRANSFERENCIA DE RECURSOS GAM - ALALAY,DEP.: INSTITUTO DEL SEGURO AGRARIO , PROCEDENCIA: BANCO UNION S.A., CHEQUE: 2291, FECHA DE EMISION:03/03/2023"/>
    <m/>
    <m/>
    <m/>
    <m/>
    <m/>
    <m/>
    <n v="0"/>
    <n v="8759"/>
    <s v="NO_CONCILIADO"/>
  </r>
  <r>
    <x v="54"/>
    <m/>
    <x v="54"/>
    <x v="43"/>
    <s v="B20982220002"/>
    <s v="BOD"/>
    <n v="2098222"/>
    <m/>
    <s v="00254014101 DEP.DE CHEQ.AJENOS,RET.DE CAM.,CONCEPTO: TRANSFERENCIA DE RECURSOS GAM - ANZALDO,DEP.: INSTITUTO DEL SEGURO AGRARIO , PROCEDENCIA: BANCO UNION S.A., CHEQUE: 2292, FECHA DE EMISION:03/03/2023"/>
    <m/>
    <m/>
    <m/>
    <m/>
    <m/>
    <m/>
    <n v="0"/>
    <n v="100774"/>
    <s v="NO_CONCILIADO"/>
  </r>
  <r>
    <x v="54"/>
    <m/>
    <x v="54"/>
    <x v="43"/>
    <s v="B20982240002"/>
    <s v="BOD"/>
    <n v="2098224"/>
    <m/>
    <s v="00254014101 DEP.DE CHEQ.AJENOS,RET.DE CAM.,CONCEPTO: TRANSFERENCIA DE RECURSOS GAM ARBIETO,DEP.: INSTITUTO DEL SEGURO AGRARIO , PROCEDENCIA: BANCO UNION S.A., CHEQUE: 2293, FECHA DE EMISION:03/03/2023"/>
    <m/>
    <m/>
    <m/>
    <m/>
    <m/>
    <m/>
    <n v="0"/>
    <n v="24303"/>
    <s v="NO_CONCILIADO"/>
  </r>
  <r>
    <x v="54"/>
    <m/>
    <x v="54"/>
    <x v="43"/>
    <s v="B20982250002"/>
    <s v="BOD"/>
    <n v="2098225"/>
    <m/>
    <s v="00254014101 DEP.DE CHEQ.AJENOS,RET.DE CAM.,CONCEPTO: TRANSFERENCIA DE RECURSOS GAM MIZQUE|,DEP.: INSTITUTO DEL SEGURO AGRARIO , PROCEDENCIA: BANCO UNION S.A., CHEQUE: 2295, FECHA DE EMISION:03/03/2023"/>
    <m/>
    <m/>
    <m/>
    <m/>
    <m/>
    <m/>
    <n v="0"/>
    <n v="159243"/>
    <s v="NO_CONCILIADO"/>
  </r>
  <r>
    <x v="54"/>
    <m/>
    <x v="54"/>
    <x v="43"/>
    <s v="B20982270002"/>
    <s v="BOD"/>
    <n v="2098227"/>
    <m/>
    <s v="00254014101 DEP.DE CHEQ.AJENOS,RET.DE CAM.,CONCEPTO: TRANSFERENCIA DE RECURSOS GAM OMEREQUE,DEP.: INSTITUTO DEL SEGURO AGRARIO , PROCEDENCIA: BANCO UNION S.A., CHEQUE: 2296, FECHA DE EMISION:03/03/2023"/>
    <m/>
    <m/>
    <m/>
    <m/>
    <m/>
    <m/>
    <n v="0"/>
    <n v="8793"/>
    <s v="NO_CONCILIADO"/>
  </r>
  <r>
    <x v="54"/>
    <m/>
    <x v="54"/>
    <x v="43"/>
    <s v="B20982290002"/>
    <s v="BOD"/>
    <n v="2098229"/>
    <m/>
    <s v="00254014101 DEP.DE CHEQ.AJENOS,RET.DE CAM.,CONCEPTO: TRANSFERENCIA DE RECURSOS GAM PASORAPA,DEP.: INSTITUTO DEL SEGURO AGRARIO , PROCEDENCIA: BANCO UNION S.A., CHEQUE: 2297, FECHA DE EMISION:03/03/2023"/>
    <m/>
    <m/>
    <m/>
    <m/>
    <m/>
    <m/>
    <n v="0"/>
    <n v="98386"/>
    <s v="NO_CONCILIADO"/>
  </r>
  <r>
    <x v="54"/>
    <m/>
    <x v="54"/>
    <x v="43"/>
    <s v="B20982310002"/>
    <s v="BOD"/>
    <n v="2098231"/>
    <m/>
    <s v="00254014101 DEP.DE CHEQ.AJENOS,RET.DE CAM.,CONCEPTO: TRANSFERENCIA DE RECURSOS GAM POJO,DEP.: INSTITUTO DEL SEGURO AGRARIO , PROCEDENCIA: BANCO UNION S.A., CHEQUE: 2298, FECHA DE EMISION:03/03/2023"/>
    <m/>
    <m/>
    <m/>
    <m/>
    <m/>
    <m/>
    <n v="0"/>
    <n v="61839"/>
    <s v="NO_CONCILIADO"/>
  </r>
  <r>
    <x v="54"/>
    <m/>
    <x v="54"/>
    <x v="43"/>
    <s v="B20982330002"/>
    <s v="BOD"/>
    <n v="2098233"/>
    <m/>
    <s v="00254014101 DEP.DE CHEQ.AJENOS,RET.DE CAM.,CONCEPTO: TRANSFERENCIA DE RECURSOS GAM SICAYA,DEP.: INSTITUTO DEL SEGURO AGRARIO , PROCEDENCIA: BANCO UNION S.A., CHEQUE: 2299, FECHA DE EMISION:03/03/2023"/>
    <m/>
    <m/>
    <m/>
    <m/>
    <m/>
    <m/>
    <n v="0"/>
    <n v="3439"/>
    <s v="NO_CONCILIADO"/>
  </r>
  <r>
    <x v="54"/>
    <m/>
    <x v="54"/>
    <x v="43"/>
    <s v="B20982370002"/>
    <s v="BOD"/>
    <n v="2098237"/>
    <m/>
    <s v="00254014101 DEP.DE CHEQ.AJENOS,RET.DE CAM.,CONCEPTO: TRANSFERENCIA DE RECURSOS GAM TACACHI,DEP.: INSTITUTO DEL SEGURO AGRARIO , PROCEDENCIA: BANCO UNION S.A., CHEQUE: 2300, FECHA DE EMISION:03/03/2023"/>
    <m/>
    <m/>
    <m/>
    <m/>
    <m/>
    <m/>
    <n v="0"/>
    <n v="15007"/>
    <s v="NO_CONCILIADO"/>
  </r>
  <r>
    <x v="54"/>
    <m/>
    <x v="54"/>
    <x v="43"/>
    <s v="B20982400002"/>
    <s v="BOD"/>
    <n v="2098240"/>
    <m/>
    <s v="00254014101 DEP.DE CHEQ.AJENOS,RET.DE CAM.,CONCEPTO: TRANSFERENCIA DE RECURSOS GAM TAPACARI,DEP.: INSTITUTO DEL SEGURO AGRARIO , PROCEDENCIA: BANCO UNION S.A., CHEQUE: 2301, FECHA DE EMISION:03/03/2023"/>
    <m/>
    <m/>
    <m/>
    <m/>
    <m/>
    <m/>
    <n v="0"/>
    <n v="93045"/>
    <s v="NO_CONCILIADO"/>
  </r>
  <r>
    <x v="54"/>
    <m/>
    <x v="54"/>
    <x v="43"/>
    <s v="B20982430002"/>
    <s v="BOD"/>
    <n v="2098243"/>
    <m/>
    <s v="00254014101 DEP.DE CHEQ.AJENOS,RET.DE CAM.,CONCEPTO: TRANSFERENCIA DE RECURSOS GAM VILA VILA,DEP.: INSTITUTO DEL SEGURO AGRARIO , PROCEDENCIA: BANCO UNION S.A., CHEQUE: 2302, FECHA DE EMISION:03/03/2023"/>
    <m/>
    <m/>
    <m/>
    <m/>
    <m/>
    <m/>
    <n v="0"/>
    <n v="49025"/>
    <s v="NO_CONCILIADO"/>
  </r>
  <r>
    <x v="54"/>
    <m/>
    <x v="54"/>
    <x v="43"/>
    <s v="B20982450002"/>
    <s v="BOD"/>
    <n v="2098245"/>
    <m/>
    <s v="00254014101 DEP.DE CHEQ.AJENOS,RET.DE CAM.,CONCEPTO: TRANSFERENCIA DE RECURSOS GAM ACHACAHI,DEP.: INSTITUTO DEL SEGURO AGRARIO , PROCEDENCIA: BANCO UNION S.A., CHEQUE: 2303, FECHA DE EMISION:03/03/2023"/>
    <m/>
    <m/>
    <m/>
    <m/>
    <m/>
    <m/>
    <n v="0"/>
    <n v="315562"/>
    <s v="NO_CONCILIADO"/>
  </r>
  <r>
    <x v="54"/>
    <m/>
    <x v="54"/>
    <x v="43"/>
    <s v="B20982480002"/>
    <s v="BOD"/>
    <n v="2098248"/>
    <m/>
    <s v="00254014101 DEP.DE CHEQ.AJENOS,RET.DE CAM.,CONCEPTO: TRANSFERENCIA DE RECURSOS GAM AYATA,DEP.: INSTITUTO DEL SEGURO AGRARIO , PROCEDENCIA: BANCO UNION S.A., CHEQUE: 2304, FECHA DE EMISION:03/03/2023"/>
    <m/>
    <m/>
    <m/>
    <m/>
    <m/>
    <m/>
    <n v="0"/>
    <n v="22905"/>
    <s v="NO_CONCILIADO"/>
  </r>
  <r>
    <x v="54"/>
    <m/>
    <x v="54"/>
    <x v="43"/>
    <s v="B20982500002"/>
    <s v="BOD"/>
    <n v="2098250"/>
    <m/>
    <s v="00254014101 DEP.DE CHEQ.AJENOS,RET.DE CAM.,CONCEPTO: TRANSFERENCIA DE RECURSOS GAM CHACARILLA,DEP.: INSTITUTO DEL SEGURO AGRARIO , PROCEDENCIA: BANCO UNION S.A., CHEQUE: 2305, FECHA DE EMISION:03/03/2023"/>
    <m/>
    <m/>
    <m/>
    <m/>
    <m/>
    <m/>
    <n v="0"/>
    <n v="103575"/>
    <s v="NO_CONCILIADO"/>
  </r>
  <r>
    <x v="54"/>
    <m/>
    <x v="54"/>
    <x v="43"/>
    <s v="B20982510002"/>
    <s v="BOD"/>
    <n v="2098251"/>
    <m/>
    <s v="00254014101 DEP.DE CHEQ.AJENOS,RET.DE CAM.,CONCEPTO: TRANSFERENCIA DE RECURSOS GAM HUARINA,DEP.: INSTITUTO DEL SEGURO AGRARIO , PROCEDENCIA: BANCO UNION S.A., CHEQUE: 2307, FECHA DE EMISION:03/03/2023"/>
    <m/>
    <m/>
    <m/>
    <m/>
    <m/>
    <m/>
    <n v="0"/>
    <n v="62575"/>
    <s v="NO_CONCILIADO"/>
  </r>
  <r>
    <x v="54"/>
    <m/>
    <x v="54"/>
    <x v="43"/>
    <s v="B20982520002"/>
    <s v="BOD"/>
    <n v="2098252"/>
    <m/>
    <s v="00254014101 DEP.DE CHEQ.AJENOS,RET.DE CAM.,CONCEPTO: TRANSFERENCIA DE RECURSOS GAM LAJA,DEP.: INSTITUTO DEL SEGURO AGRARIO , PROCEDENCIA: BANCO UNION S.A., CHEQUE: 2308, FECHA DE EMISION:03/03/2023"/>
    <m/>
    <m/>
    <m/>
    <m/>
    <m/>
    <m/>
    <n v="0"/>
    <n v="324412"/>
    <s v="NO_CONCILIADO"/>
  </r>
  <r>
    <x v="54"/>
    <m/>
    <x v="54"/>
    <x v="43"/>
    <s v="B20982540002"/>
    <s v="BOD"/>
    <n v="2098254"/>
    <m/>
    <s v="00254014101 DEP.DE CHEQ.AJENOS,RET.DE CAM.,CONCEPTO: TRANSFERENCIA DE RECURSOS GAM PAPEL PAMPA,DEP.: INSTITUTO DEL SEGURO AGRARIO , PROCEDENCIA: BANCO UNION S.A., CHEQUE: 2309, FECHA DE EMISION:03/03/2023"/>
    <m/>
    <m/>
    <m/>
    <m/>
    <m/>
    <m/>
    <n v="0"/>
    <n v="366139"/>
    <s v="NO_CONCILIADO"/>
  </r>
  <r>
    <x v="54"/>
    <m/>
    <x v="54"/>
    <x v="43"/>
    <s v="B20982560002"/>
    <s v="BOD"/>
    <n v="2098256"/>
    <m/>
    <s v="00254014101 DEP.DE CHEQ.AJENOS,RET.DE CAM.,CONCEPTO: TRANSFERENCIA DE RECURSOS GAM YACO,DEP.: INSTITUTO DEL SEGURO AGRARIO , PROCEDENCIA: BANCO UNION S.A., CHEQUE: 2310, FECHA DE EMISION:03/03/2023"/>
    <m/>
    <m/>
    <m/>
    <m/>
    <m/>
    <m/>
    <n v="0"/>
    <n v="70933"/>
    <s v="NO_CONCILIADO"/>
  </r>
  <r>
    <x v="54"/>
    <m/>
    <x v="54"/>
    <x v="43"/>
    <s v="B20982590002"/>
    <s v="BOD"/>
    <n v="2098259"/>
    <m/>
    <s v="00254014101 DEP.DE CHEQ.AJENOS,RET.DE CAM.,CONCEPTO: TRANSFERENCIA DE RECURSOS GAM BELEN DE ANDAMARCA,DEP.: INSTITUTO DEL SEGURO AGRARIO , PROCEDENCIA: BANCO UNION S.A., CHEQUE: 2311, FECHA DE EMISION:03/03/2023"/>
    <m/>
    <m/>
    <m/>
    <m/>
    <m/>
    <m/>
    <n v="0"/>
    <n v="54113"/>
    <s v="NO_CONCILIADO"/>
  </r>
  <r>
    <x v="54"/>
    <m/>
    <x v="54"/>
    <x v="43"/>
    <s v="B20982600002"/>
    <s v="BOD"/>
    <n v="2098260"/>
    <m/>
    <s v="00254014101 DEP.DE CHEQ.AJENOS,RET.DE CAM.,CONCEPTO: TRANSFERENCIA DE RECURSOS GAM CARANGAS,DEP.: INSTITUTO DEL SEGURO AGRARIO , PROCEDENCIA: BANCO UNION S.A., CHEQUE: 2312, FECHA DE EMISION:03/03/2023"/>
    <m/>
    <m/>
    <m/>
    <m/>
    <m/>
    <m/>
    <n v="0"/>
    <n v="1743"/>
    <s v="NO_CONCILIADO"/>
  </r>
  <r>
    <x v="54"/>
    <m/>
    <x v="54"/>
    <x v="43"/>
    <s v="B20982650002"/>
    <s v="BOD"/>
    <n v="2098265"/>
    <m/>
    <s v="00254014101 DEP.DE CHEQ.AJENOS,RET.DE CAM.,CONCEPTO: TRANSFERENCIA DE RECURSOS GAM CORQUE,DEP.: INSTITUTO DEL SEGURO AGRARIO , PROCEDENCIA: BANCO UNION S.A., CHEQUE: 2313, FECHA DE EMISION:03/03/2023"/>
    <m/>
    <m/>
    <m/>
    <m/>
    <m/>
    <m/>
    <n v="0"/>
    <n v="57185"/>
    <s v="NO_CONCILIADO"/>
  </r>
  <r>
    <x v="23"/>
    <m/>
    <x v="23"/>
    <x v="43"/>
    <s v="B20982900002"/>
    <s v="BOD"/>
    <n v="2098290"/>
    <m/>
    <s v="00099021001 DEP.DE CHEQ.AJENOS,RET.DE CAM.,CONCEPTO: TRAMITE NRO 8882613 ENERO/2023 DESCUENTO POR CONVENIO DOBLE PERCEPCION INGRESOS ORDINARIOS,DEP.: SERVICIO DE IMPUESTOS NACIONALES , PROCEDENCIA: BANCO UNION S.A., CHEQUE: 7096, FECHA DE EMISION:02/03/2023"/>
    <m/>
    <m/>
    <m/>
    <m/>
    <m/>
    <m/>
    <n v="0"/>
    <n v="696"/>
    <s v="NO_CONCILIADO"/>
  </r>
  <r>
    <x v="16"/>
    <m/>
    <x v="16"/>
    <x v="43"/>
    <s v="B20983220002"/>
    <s v="BOD"/>
    <n v="2098322"/>
    <m/>
    <s v="00099021001 DEP.DE CHEQ.AJENOS,RET.DE CAM.,CONCEPTO: DEVOLUCION DE FONDOS NO EJECUTADOS RECURSOS FINANCIADOS (MMAYA) DE LA GESTION 2022,DEP.: GOBIERNO AUTONOMO MUNICIPAL LA ASUNTA , PROCEDENCIA: BANCO UNION S.A., CHEQUE: 26195, FECHA DE EMISION:07/03/2023"/>
    <m/>
    <m/>
    <m/>
    <m/>
    <m/>
    <m/>
    <n v="0"/>
    <n v="18230.14"/>
    <s v="NO_CONCILIADO"/>
  </r>
  <r>
    <x v="3"/>
    <m/>
    <x v="3"/>
    <x v="44"/>
    <s v="O20989330002"/>
    <s v="BOD"/>
    <n v="2098933"/>
    <m/>
    <s v="00099021001 DEPOSITO DE EFECTIVO, DEPOSITANTE: WENCESLAO TORREZ TICONA, CONCEPTO: COMPROMISO DE DEVOLUCION DE DEUDA, CUENTA DE DEPOSITO: CUENTA UNICA DEL TESORO"/>
    <m/>
    <m/>
    <m/>
    <m/>
    <m/>
    <m/>
    <n v="0"/>
    <n v="2278.14"/>
    <s v="NO_CONCILIADO"/>
  </r>
  <r>
    <x v="3"/>
    <m/>
    <x v="3"/>
    <x v="44"/>
    <s v="O20989340002"/>
    <s v="BOD"/>
    <n v="2098934"/>
    <m/>
    <s v="00099021001 DEPOSITO DE EFECTIVO, DEPOSITANTE: YHOVANA RASGUIDO AYCA, CONCEPTO: DEVOLUCION POR PAGO EN EXCESAO DE PAGO DE AGUINALDO DE NAVIDAD - GESTION 2022, CUENTA DE DEPOSITO: CUENTA UNICA DEL TESORO"/>
    <m/>
    <m/>
    <m/>
    <m/>
    <m/>
    <m/>
    <n v="0"/>
    <n v="1601.77"/>
    <s v="NO_CONCILIADO"/>
  </r>
  <r>
    <x v="2"/>
    <m/>
    <x v="2"/>
    <x v="44"/>
    <s v="O20989520002"/>
    <s v="BOD"/>
    <n v="2098952"/>
    <m/>
    <s v="00046024204 DEPOSITO DE EFECTIVO, DEPOSITANTE: RATZI CABALLERO CASTRO, CONCEPTO: REVERSION SALDO NO EJECUTADO, CUENTA DE DEPOSITO: CUENTA UNICA DEL TESORO"/>
    <m/>
    <m/>
    <m/>
    <m/>
    <m/>
    <m/>
    <n v="0"/>
    <n v="6455"/>
    <s v="NO_CONCILIADO"/>
  </r>
  <r>
    <x v="27"/>
    <m/>
    <x v="27"/>
    <x v="44"/>
    <s v="O20989560002"/>
    <s v="BOD"/>
    <n v="2098956"/>
    <m/>
    <s v="00099021001 DEPOSITO DE EFECTIVO, DEPOSITANTE: JUAN CARLOS TORRES REYES, CONCEPTO: DOBLE PERCEPCION, CUENTA DE DEPOSITO: CUENTA UNICA DEL TESORO"/>
    <m/>
    <m/>
    <m/>
    <m/>
    <m/>
    <m/>
    <n v="0"/>
    <n v="485.41"/>
    <s v="NO_CONCILIADO"/>
  </r>
  <r>
    <x v="56"/>
    <m/>
    <x v="56"/>
    <x v="44"/>
    <s v="O20989940002"/>
    <s v="BOD"/>
    <n v="2098994"/>
    <m/>
    <s v="00099021001 DEPOSITO DE EFECTIVO, DEPOSITANTE: ARANIBAR VARGAS BARBARA NICOL, CONCEPTO: DEVOLUCION DE EXAMEN PREOCUPACIONAL, CUENTA DE DEPOSITO: CUENTA UNICA DEL TESORO"/>
    <m/>
    <m/>
    <m/>
    <m/>
    <m/>
    <m/>
    <n v="0"/>
    <n v="100"/>
    <s v="NO_CONCILIADO"/>
  </r>
  <r>
    <x v="3"/>
    <m/>
    <x v="3"/>
    <x v="44"/>
    <s v="O20990040002"/>
    <s v="BOD"/>
    <n v="2099004"/>
    <m/>
    <s v="00099021001 DEPOSITO DE EFECTIVO, DEPOSITANTE: DEISY DORA HERRERA BUENDIA, CONCEPTO: REVERSION, CUENTA DE DEPOSITO: CUENTA UNICA DEL TESORO"/>
    <m/>
    <m/>
    <m/>
    <m/>
    <m/>
    <m/>
    <n v="0"/>
    <n v="12872.96"/>
    <s v="NO_CONCILIADO"/>
  </r>
  <r>
    <x v="57"/>
    <m/>
    <x v="57"/>
    <x v="44"/>
    <s v="O20990050002"/>
    <s v="BOD"/>
    <n v="2099005"/>
    <m/>
    <s v="00099021001 DEPOSITO DE EFECTIVO, DEPOSITANTE: RAMIRO CERRUTO ESCOBAR, CONCEPTO: DEVOLUCION POR DOBLE PERCEPCION, CUENTA DE DEPOSITO: CUENTA UNICA DEL TESORO"/>
    <m/>
    <m/>
    <m/>
    <m/>
    <m/>
    <m/>
    <n v="0"/>
    <n v="502.38"/>
    <s v="NO_CONCILIADO"/>
  </r>
  <r>
    <x v="1"/>
    <m/>
    <x v="1"/>
    <x v="44"/>
    <s v="B20989550002"/>
    <s v="BOD"/>
    <n v="2098955"/>
    <m/>
    <s v="00389012001 DEP.DE CHEQ.AJENOS,RET.DE CAM.,CONCEPTO: INCAPACIDAD TEMPORAL,DEP.: CAJA DE SALUD CORDES , PROCEDENCIA: BANCO UNION S.A., CHEQUE: 29956, FECHA DE EMISION:23/02/2023"/>
    <m/>
    <m/>
    <m/>
    <m/>
    <m/>
    <m/>
    <n v="0"/>
    <n v="8216.3700000000008"/>
    <s v="NO_CONCILIADO"/>
  </r>
  <r>
    <x v="30"/>
    <m/>
    <x v="30"/>
    <x v="44"/>
    <s v="B20989730002"/>
    <s v="BOD"/>
    <n v="2098973"/>
    <m/>
    <s v="00212012001 DEP.DE CHEQ.AJENOS,RET.DE CAM.,CONCEPTO: DEVOLUCION REALIZADA POR WILFREDO VILLCA VALLEJOS-INFORME AUDITORIA INRA-UAI-INF-N°003/2022(RELEV),DEP.: CLAUDIA SALCEDO-RESP TESORERIA"/>
    <m/>
    <m/>
    <m/>
    <m/>
    <m/>
    <m/>
    <n v="0"/>
    <n v="28036"/>
    <s v="NO_CONCILIADO"/>
  </r>
  <r>
    <x v="3"/>
    <m/>
    <x v="3"/>
    <x v="44"/>
    <s v="B20989770002"/>
    <s v="BOD"/>
    <n v="2098977"/>
    <m/>
    <s v="00099021001 DEP.DE CHEQ.AJENOS,RET.DE CAM.,CONCEPTO: EDWIN RUBEN ARANDA VALDEZ,DEP.: BANCO UNION S.A. , PROCEDENCIA: BANCO UNION S.A., CHEQUE: 187993, FECHA DE EMISION:09/03/2023"/>
    <m/>
    <m/>
    <m/>
    <m/>
    <m/>
    <m/>
    <n v="0"/>
    <n v="2782.5"/>
    <s v="NO_CONCILIADO"/>
  </r>
  <r>
    <x v="30"/>
    <m/>
    <x v="30"/>
    <x v="44"/>
    <s v="B20989780002"/>
    <s v="BOD"/>
    <n v="2098978"/>
    <m/>
    <s v="00212012001 DEP.DE CHEQ.AJENOS,RET.DE CAM.,CONCEPTO: DEVOLUCION PRO FACTURAS NO DECLARADAS HR 18402,16131,1922,DEP.: CLAUDIA SALCEDO-RESP TESORERIA , PROCEDENCIA: BANCO UNION S.A., CHEQUE: 5576, FECHA DE EMISION:03/03/2023"/>
    <m/>
    <m/>
    <m/>
    <m/>
    <m/>
    <m/>
    <n v="0"/>
    <n v="525.71"/>
    <s v="NO_CONCILIADO"/>
  </r>
  <r>
    <x v="30"/>
    <m/>
    <x v="30"/>
    <x v="44"/>
    <s v="B20989810002"/>
    <s v="BOD"/>
    <n v="2098981"/>
    <m/>
    <s v="00212032001 DEP.DE CHEQ.AJENOS,RET.DE CAM.,CONCEPTO: DEPÓSITO MISAEL PATIÑO QUIZO, DEVOLUCION SUELDOS PAGADOS EN EXCESO ENERO/2020,DEP.: CLAUDIA SALCEDO-RESP TESORERIA , PROCEDENCIA: BANCO UNION S.A., CHEQUE: 5554, FECHA DE EMISION:24/02/2023"/>
    <m/>
    <m/>
    <m/>
    <m/>
    <m/>
    <m/>
    <n v="0"/>
    <n v="708.78"/>
    <s v="NO_CONCILIADO"/>
  </r>
  <r>
    <x v="30"/>
    <m/>
    <x v="30"/>
    <x v="44"/>
    <s v="B20989830002"/>
    <s v="BOD"/>
    <n v="2098983"/>
    <m/>
    <s v="00212012001 DEP.DE CHEQ.AJENOS,RET.DE CAM.,CONCEPTO: DEVOLUCION PASAJES Y VIATICOS QUENALLATA PEREZ ARNOLD,DEP.: CLAUDIA SALCEDO-RESP TESORERIA , PROCEDENCIA: BANCO UNION S.A., CHEQUE: 5575, FECHA DE EMISION:03/03/2023"/>
    <m/>
    <m/>
    <m/>
    <m/>
    <m/>
    <m/>
    <n v="0"/>
    <n v="1639"/>
    <s v="NO_CONCILIADO"/>
  </r>
  <r>
    <x v="3"/>
    <m/>
    <x v="3"/>
    <x v="45"/>
    <s v="O20991960002"/>
    <s v="BOD"/>
    <n v="2099196"/>
    <m/>
    <s v="00099021001 DEPOSITO DE EFECTIVO, DEPOSITANTE: FREDDY IVAN CONDORI CUNO, CONCEPTO: POR COBRO INDEBIDO (SEGUNDAS NUPCIAS) DE LOLA CUNO CANASA (Q.E.P.D.), CUENTA DE DEPOSITO: CUENTA UNICA DEL TESORO"/>
    <m/>
    <m/>
    <m/>
    <m/>
    <m/>
    <m/>
    <n v="0"/>
    <n v="800"/>
    <s v="NO_CONCILIADO"/>
  </r>
  <r>
    <x v="3"/>
    <m/>
    <x v="3"/>
    <x v="45"/>
    <s v="O20992100002"/>
    <s v="BOD"/>
    <n v="2099210"/>
    <m/>
    <s v="00099021001 DEPOSITO DE EFECTIVO, DEPOSITANTE: GREGORIO CLARES CALLISAYA, CONCEPTO: COMPROMISO DE DEVOLUCION DE DEUDA, CUENTA DE DEPOSITO: CUENTA UNICA DEL TESORO"/>
    <m/>
    <m/>
    <m/>
    <m/>
    <m/>
    <m/>
    <n v="0"/>
    <n v="2150.4"/>
    <s v="NO_CONCILIADO"/>
  </r>
  <r>
    <x v="9"/>
    <m/>
    <x v="9"/>
    <x v="45"/>
    <s v="O20992330002"/>
    <s v="BOD"/>
    <n v="2099233"/>
    <m/>
    <s v="00099011001 DEPOSITO DE EFECTIVO, DEPOSITANTE: GOBIERNO AUTONOMO MUNICIPAL DE LLALLAGUA, CONCEPTO: DEVOLUCION DE FONDOS PROYECTO MICROCUENTA INTEGRAL MEDIA DEL RIO VERDE, CUENTA DE DEPOSITO: CUENTA UNICA DEL TESORO"/>
    <m/>
    <m/>
    <m/>
    <m/>
    <m/>
    <m/>
    <n v="0"/>
    <n v="13600"/>
    <s v="NO_CONCILIADO"/>
  </r>
  <r>
    <x v="3"/>
    <m/>
    <x v="3"/>
    <x v="45"/>
    <s v="O20992400002"/>
    <s v="BOD"/>
    <n v="2099240"/>
    <m/>
    <s v="00099021001 DEPOSITO DE EFECTIVO, DEPOSITANTE: SEGUROS PROVIDA S.A., CONCEPTO: DEVOLUCION DE FONDOS NO COBRADOS CONCILIACION NOVIEMBRE 2022, CUENTA DE DEPOSITO: CUENTA UNICA DEL TESORO"/>
    <m/>
    <m/>
    <m/>
    <m/>
    <m/>
    <m/>
    <n v="0"/>
    <n v="51.43"/>
    <s v="NO_CONCILIADO"/>
  </r>
  <r>
    <x v="23"/>
    <m/>
    <x v="23"/>
    <x v="45"/>
    <s v="O20992820002"/>
    <s v="BOD"/>
    <n v="2099282"/>
    <m/>
    <s v="00099021001 DEPOSITO DE EFECTIVO, DEPOSITANTE: MERY QUIÑONES GABRIEL, CONCEPTO: DEVOLUCION DE COBRO INDEBIDO SENASIR, CUENTA DE DEPOSITO: CUENTA UNICA DEL TESORO"/>
    <m/>
    <m/>
    <m/>
    <m/>
    <m/>
    <m/>
    <n v="0"/>
    <n v="1310"/>
    <s v="NO_CONCILIADO"/>
  </r>
  <r>
    <x v="58"/>
    <m/>
    <x v="58"/>
    <x v="45"/>
    <s v="O20993140002"/>
    <s v="BOD"/>
    <n v="2099314"/>
    <m/>
    <s v="00099021001 DEPOSITO DE EFECTIVO, DEPOSITANTE: ESTHER SONIA ZURITA VILLENA, CONCEPTO: DEVOLUCION BONO CANASTA FAMILIAR, CUENTA DE DEPOSITO: CUENTA UNICA DEL TESORO"/>
    <m/>
    <m/>
    <m/>
    <m/>
    <m/>
    <m/>
    <n v="0"/>
    <n v="400"/>
    <s v="NO_CONCILIADO"/>
  </r>
  <r>
    <x v="3"/>
    <m/>
    <x v="3"/>
    <x v="45"/>
    <s v="O20993220002"/>
    <s v="BOD"/>
    <n v="2099322"/>
    <m/>
    <s v="00099021001 DEPOSITO DE EFECTIVO, DEPOSITANTE: ALVARO MARCO ANTONIO CABA OLIVAREZ, CONCEPTO: CITE:MEFP/VTCP/DGOPT/UAIS-CPI/N°030/2016 REGULARIZACION MARZO-ABRIL 2022, CUENTA DE DEPOSITO: CUENTA UNICA DEL TESORO"/>
    <m/>
    <m/>
    <m/>
    <m/>
    <m/>
    <m/>
    <n v="0"/>
    <n v="13500"/>
    <s v="NO_CONCILIADO"/>
  </r>
  <r>
    <x v="3"/>
    <m/>
    <x v="3"/>
    <x v="45"/>
    <s v="B20992110002"/>
    <s v="BOD"/>
    <n v="2099211"/>
    <m/>
    <s v="00514012002 DEP.DE CHEQ.AJENOS,RET.DE CAM.,CONCEPTO: TRANS 5% POR VENTA DE SERV, TRANSMISION, DISPOSICION FINAL OCTAVA D.S. 4848,DEP.: ENDE , PROCEDENCIA: BANCO UNION S.A., CHEQUE: 11537, FECHA DE EMISION:03/03/2023"/>
    <m/>
    <m/>
    <m/>
    <m/>
    <m/>
    <m/>
    <n v="0"/>
    <n v="1200000"/>
    <s v="NO_CONCILIADO"/>
  </r>
  <r>
    <x v="37"/>
    <m/>
    <x v="37"/>
    <x v="45"/>
    <s v="B20992360002"/>
    <s v="BOD"/>
    <n v="2099236"/>
    <m/>
    <s v="00078031111 DEP.DE CHEQ.AJENOS,RET.DE CAM.,CONCEPTO: DEPÓSITO DE SILBANO NINACHI - BENEFICIARIO DEL PROG. MOTORES AMORTIZACION DE DEUDA,DEP.: ENTIDAD EJECUTORA DE CONVERSION A GNV , PROCEDENCIA: BANCO UNION S.A., CHEQUE: 167, FECHA DE EMISION:06/03/2023"/>
    <m/>
    <m/>
    <m/>
    <m/>
    <m/>
    <m/>
    <n v="0"/>
    <n v="600"/>
    <s v="NO_CONCILIADO"/>
  </r>
  <r>
    <x v="3"/>
    <m/>
    <x v="3"/>
    <x v="45"/>
    <s v="B20992380002"/>
    <s v="BOD"/>
    <n v="2099238"/>
    <m/>
    <s v="00099021001 DEP.DE CHEQ.AJENOS,RET.DE CAM.,CONCEPTO: NEYER RIFARACHE CUELLAR,DEP.: BANCO UNION S.A. , PROCEDENCIA: BANCO UNION S.A., CHEQUE: 187999, FECHA DE EMISION:10/03/2023"/>
    <m/>
    <m/>
    <m/>
    <m/>
    <m/>
    <m/>
    <n v="0"/>
    <n v="3221.91"/>
    <s v="NO_CONCILIADO"/>
  </r>
  <r>
    <x v="52"/>
    <m/>
    <x v="52"/>
    <x v="45"/>
    <s v="B20992610002"/>
    <s v="BOD"/>
    <n v="2099261"/>
    <m/>
    <s v="00070011102 DEP.DE CHEQ.AJENOS,RET.DE CAM.,CONCEPTO: DEPÓSITO GUILLERMO MENDOZA INFORME MTEPS/UAI 06/2021,DEP.: MINISTERIO DE TRABAJO , PROCEDENCIA: BANCO UNION S.A., CHEQUE: 10895, FECHA DE EMISION:03/03/2023"/>
    <m/>
    <m/>
    <m/>
    <m/>
    <m/>
    <m/>
    <n v="0"/>
    <n v="550"/>
    <s v="NO_CONCILIADO"/>
  </r>
  <r>
    <x v="52"/>
    <m/>
    <x v="52"/>
    <x v="45"/>
    <s v="B20992630002"/>
    <s v="BOD"/>
    <n v="2099263"/>
    <m/>
    <s v="00070011102 DEP.DE CHEQ.AJENOS,RET.DE CAM.,CONCEPTO: DEPÓSITO JOSE EDUARDO RIVERA INF MTEPS/UAI 06/2021,DEP.: MINISTERIO DE TRABAJO , PROCEDENCIA: BANCO UNION S.A., CHEQUE: 10898, FECHA DE EMISION:09/03/2023"/>
    <m/>
    <m/>
    <m/>
    <m/>
    <m/>
    <m/>
    <n v="0"/>
    <n v="1554"/>
    <s v="NO_CONCILIADO"/>
  </r>
  <r>
    <x v="3"/>
    <m/>
    <x v="3"/>
    <x v="46"/>
    <s v="O20995900002"/>
    <s v="BOD"/>
    <n v="2099590"/>
    <m/>
    <s v="00099021001 DEPOSITO DE EFECTIVO, DEPOSITANTE: SEVERINO CONDORI VALENCIA, CONCEPTO: DEVOLUCION POR DOBLE PERCEPCION, CUENTA DE DEPOSITO: CUENTA UNICA DEL TESORO"/>
    <m/>
    <m/>
    <m/>
    <m/>
    <m/>
    <m/>
    <n v="0"/>
    <n v="680.22"/>
    <s v="NO_CONCILIADO"/>
  </r>
  <r>
    <x v="12"/>
    <m/>
    <x v="12"/>
    <x v="46"/>
    <s v="O20995920002"/>
    <s v="BOD"/>
    <n v="2099592"/>
    <m/>
    <s v="00099021001 DEPOSITO DE EFECTIVO, DEPOSITANTE: MARIO MAMANI MENDOZA, CONCEPTO: COMPROMISO DE DEVOLUCION DE DEUDA, CUENTA DE DEPOSITO: CUENTA UNICA DEL TESORO"/>
    <m/>
    <m/>
    <m/>
    <m/>
    <m/>
    <m/>
    <n v="0"/>
    <n v="1126.43"/>
    <s v="NO_CONCILIADO"/>
  </r>
  <r>
    <x v="3"/>
    <m/>
    <x v="3"/>
    <x v="46"/>
    <s v="O20996010002"/>
    <s v="BOD"/>
    <n v="2099601"/>
    <m/>
    <s v="00099021001 DEPOSITO DE EFECTIVO, DEPOSITANTE: AGUSTINA RODRIGUEZ DE APAZA, CONCEPTO: DEVOLUCION NUPCIA, CUENTA DE DEPOSITO: CUENTA UNICA DEL TESORO"/>
    <m/>
    <m/>
    <m/>
    <m/>
    <m/>
    <m/>
    <n v="0"/>
    <n v="5603"/>
    <s v="NO_CONCILIADO"/>
  </r>
  <r>
    <x v="15"/>
    <m/>
    <x v="15"/>
    <x v="46"/>
    <s v="O20996020002"/>
    <s v="BOD"/>
    <n v="2099602"/>
    <m/>
    <s v="00099021001 DEPOSITO DE EFECTIVO, DEPOSITANTE: MAURICIO FERNANDO BERAMENDI LUNA, CONCEPTO: DEVOLUCION MONTO EXCEDIDO A LA REMUNERACION MAXIMA CORRESPONDIENTE A MES DE NOVIEMBRE DEL AÑO 2022, CUENTA DE DEPOSITO: CUENTA UNICA DEL TESORO"/>
    <m/>
    <m/>
    <m/>
    <m/>
    <m/>
    <m/>
    <n v="0"/>
    <n v="2944.24"/>
    <s v="NO_CONCILIADO"/>
  </r>
  <r>
    <x v="15"/>
    <m/>
    <x v="15"/>
    <x v="46"/>
    <s v="O20996030002"/>
    <s v="BOD"/>
    <n v="2099603"/>
    <m/>
    <s v="00099021001 DEPOSITO DE EFECTIVO, DEPOSITANTE: MAURICIO FERNANDO BERAMENDI LUNA, CONCEPTO: DEVOLUCION MONTO EXCEDIDO ALTO REMUNERACION MAXIMA CORRESPONDIENTE OCTUBRE AÑO 2022, CUENTA DE DEPOSITO: CUENTA UNICA DEL TESORO"/>
    <m/>
    <m/>
    <m/>
    <m/>
    <m/>
    <m/>
    <n v="0"/>
    <n v="882.99"/>
    <s v="NO_CONCILIADO"/>
  </r>
  <r>
    <x v="15"/>
    <m/>
    <x v="15"/>
    <x v="46"/>
    <s v="O20996040002"/>
    <s v="BOD"/>
    <n v="2099604"/>
    <m/>
    <s v="00099021001 DEPOSITO DE EFECTIVO, DEPOSITANTE: MAURICIO FERNANDO BERAMENDI LUNA, CONCEPTO: DEVOLUCION MONTO EXCEDIDO A LA REMUNERACION MAXIMA CORRESPONDIENTE SEPTIEMBRE DEL AÑO 2022, CUENTA DE DEPOSITO: CUENTA UNICA DEL TESORO"/>
    <m/>
    <m/>
    <m/>
    <m/>
    <m/>
    <m/>
    <n v="0"/>
    <n v="3672.76"/>
    <s v="NO_CONCILIADO"/>
  </r>
  <r>
    <x v="3"/>
    <m/>
    <x v="3"/>
    <x v="46"/>
    <s v="O20996060002"/>
    <s v="BOD"/>
    <n v="2099606"/>
    <m/>
    <s v="00099021001 DEPOSITO DE EFECTIVO, DEPOSITANTE: GEMA ROXANA AZUGA SELAYA, CONCEPTO: DEVOLUCION MONTO EXCEDIDO A LA REMUNERACION MAXIMA CORRESPONDIENTE MES DE SEPTIEMBRE DEL AÑO 2022, CUENTA DE DEPOSITO: CUENTA UNICA DEL TESORO"/>
    <m/>
    <m/>
    <m/>
    <m/>
    <m/>
    <m/>
    <n v="0"/>
    <n v="2011.18"/>
    <s v="NO_CONCILIADO"/>
  </r>
  <r>
    <x v="3"/>
    <m/>
    <x v="3"/>
    <x v="46"/>
    <s v="O20996080002"/>
    <s v="BOD"/>
    <n v="2099608"/>
    <m/>
    <s v="00099021001 DEPOSITO DE EFECTIVO, DEPOSITANTE: GEMA ROXANA AZUGA SELAYA, CONCEPTO: DEVOLUCION MONTO EXCEDIDO A LA REMUNERACION MAXIMA CORRESPONDIENTE AL MES DE NOVIEMBRE DEL AÑO 2022, CUENTA DE DEPOSITO: CUENTA UNICA DEL TESORO"/>
    <m/>
    <m/>
    <m/>
    <m/>
    <m/>
    <m/>
    <n v="0"/>
    <n v="2011.18"/>
    <s v="NO_CONCILIADO"/>
  </r>
  <r>
    <x v="52"/>
    <m/>
    <x v="52"/>
    <x v="46"/>
    <s v="O20996420002"/>
    <s v="BOD"/>
    <n v="2099642"/>
    <m/>
    <s v="00070057001 DEPOSITO DE EFECTIVO, DEPOSITANTE: JULIA UNTOJA DELGADO, CONCEPTO: DEVOLUCION DE FONDOS POR UN DIA DE REFRIGERIO, FEBRERO 2022, CUENTA DE DEPOSITO: CUENTA UNICA DEL TESORO"/>
    <m/>
    <m/>
    <m/>
    <m/>
    <m/>
    <m/>
    <n v="0"/>
    <n v="18"/>
    <s v="NO_CONCILIADO"/>
  </r>
  <r>
    <x v="52"/>
    <m/>
    <x v="52"/>
    <x v="46"/>
    <s v="O20996410002"/>
    <s v="BOD"/>
    <n v="2099641"/>
    <m/>
    <s v="00070057001 DEPOSITO DE EFECTIVO, DEPOSITANTE: ELVIS ADOLFO VALENCIA QUISPE, CONCEPTO: DEVOLUCION DE FONDOS POR PERMISO DE UN DIA SIN GOCE DE HABER, FEBRERO 2023, CUENTA DE DEPOSITO: CUENTA UNICA DEL TESORO"/>
    <m/>
    <m/>
    <m/>
    <m/>
    <m/>
    <m/>
    <n v="0"/>
    <n v="183.13"/>
    <s v="NO_CONCILIADO"/>
  </r>
  <r>
    <x v="52"/>
    <m/>
    <x v="52"/>
    <x v="46"/>
    <s v="O20996430002"/>
    <s v="BOD"/>
    <n v="2099643"/>
    <m/>
    <s v="00070057001 DEPOSITO DE EFECTIVO, DEPOSITANTE: HERIBERTO MARCA CASTRO, CONCEPTO: DEVOLUCION DE FONDOS POR 3 DIAS DE PERMISO SIN GOCE DE HABERES, MESES DE FEBRERO 2023., CUENTA DE DEPOSITO: CUENTA UNICA DEL TESORO"/>
    <m/>
    <m/>
    <m/>
    <m/>
    <m/>
    <m/>
    <n v="0"/>
    <n v="1299.5"/>
    <s v="NO_CONCILIADO"/>
  </r>
  <r>
    <x v="52"/>
    <m/>
    <x v="52"/>
    <x v="46"/>
    <s v="O20996450002"/>
    <s v="BOD"/>
    <n v="2099645"/>
    <m/>
    <s v="00070057001 DEPOSITO DE EFECTIVO, DEPOSITANTE: MARCO ECHENIQUE MARQUEZ, CONCEPTO: DEVOLUCION DE FONDOS POR PAGO DE DEMASIA, REFRIGERIO JUNIO 2022., CUENTA DE DEPOSITO: CUENTA UNICA DEL TESORO"/>
    <m/>
    <m/>
    <m/>
    <m/>
    <m/>
    <m/>
    <n v="0"/>
    <n v="36"/>
    <s v="NO_CONCILIADO"/>
  </r>
  <r>
    <x v="52"/>
    <m/>
    <x v="52"/>
    <x v="46"/>
    <s v="O20996470002"/>
    <s v="BOD"/>
    <n v="2099647"/>
    <m/>
    <s v="00070057001 DEPOSITO DE EFECTIVO, DEPOSITANTE: JULIA UNTOJA - PAE 11, CONCEPTO: DEVOLUCION DE RECURSOS POR 2 DIAS DE PERMISO SIN GOCE DE HABERES, ENERO 2023, CUENTA DE DEPOSITO: CUENTA UNICA DEL TESORO"/>
    <m/>
    <m/>
    <m/>
    <m/>
    <m/>
    <m/>
    <n v="0"/>
    <n v="366.26"/>
    <s v="NO_CONCILIADO"/>
  </r>
  <r>
    <x v="3"/>
    <m/>
    <x v="3"/>
    <x v="46"/>
    <s v="O20996670002"/>
    <s v="BOD"/>
    <n v="2099667"/>
    <m/>
    <s v="00099021001 DEPOSITO DE EFECTIVO, DEPOSITANTE: VIRGINIA EDNA RAMOS CHUQUIMIA, CONCEPTO: POR DEVOLUCION DE MAXIMA REMUNERACION ECONOMICA PERCIBIDA MES SEPTIEMBRE 2022, CUENTA DE DEPOSITO: CUENTA UNICA DEL TESORO"/>
    <m/>
    <m/>
    <m/>
    <m/>
    <m/>
    <m/>
    <n v="0"/>
    <n v="920"/>
    <s v="NO_CONCILIADO"/>
  </r>
  <r>
    <x v="3"/>
    <m/>
    <x v="3"/>
    <x v="46"/>
    <s v="O20996690002"/>
    <s v="BOD"/>
    <n v="2099669"/>
    <m/>
    <s v="00099021001 DEPOSITO DE EFECTIVO, DEPOSITANTE: VIRGINIA EDNA RAMOS CHUQUIMIA, CONCEPTO: POR DEVOLUCION DE MAXIMA REMUNERACION ECONOMICA PERCIBIDA MES NOVIEMBRE 2022, CUENTA DE DEPOSITO: CUENTA UNICA DEL TESORO"/>
    <m/>
    <m/>
    <m/>
    <m/>
    <m/>
    <m/>
    <n v="0"/>
    <n v="705"/>
    <s v="NO_CONCILIADO"/>
  </r>
  <r>
    <x v="3"/>
    <m/>
    <x v="3"/>
    <x v="46"/>
    <s v="O20996720002"/>
    <s v="BOD"/>
    <n v="2099672"/>
    <m/>
    <s v="00099021001 DEPOSITO DE EFECTIVO, DEPOSITANTE: VIRGINIA EDNA RAMOS CHUQUIMIA, CONCEPTO: POR DEVOLUCION DE MAXIMA REMUNERACION ECONOMICA PERCIBIDA MES DICIEMBRE 2022, CUENTA DE DEPOSITO: CUENTA UNICA DEL TESORO"/>
    <m/>
    <m/>
    <m/>
    <m/>
    <m/>
    <m/>
    <n v="0"/>
    <n v="920"/>
    <s v="NO_CONCILIADO"/>
  </r>
  <r>
    <x v="56"/>
    <m/>
    <x v="56"/>
    <x v="46"/>
    <s v="O20996960002"/>
    <s v="BOD"/>
    <n v="2099696"/>
    <m/>
    <s v="00099021001 DEPOSITO DE EFECTIVO, DEPOSITANTE: SERGIO DAVID ONOFRE ARISPE, CONCEPTO: PAGO DE TARJETA, CUENTA DE DEPOSITO: CUENTA UNICA DEL TESORO"/>
    <m/>
    <m/>
    <m/>
    <m/>
    <m/>
    <m/>
    <n v="0"/>
    <n v="120"/>
    <s v="NO_CONCILIADO"/>
  </r>
  <r>
    <x v="56"/>
    <m/>
    <x v="56"/>
    <x v="46"/>
    <s v="O20997200002"/>
    <s v="BOD"/>
    <n v="2099720"/>
    <m/>
    <s v="00099021001 DEPOSITO DE EFECTIVO, DEPOSITANTE: VERONICA NATALIA NOGALES NINA, CONCEPTO: REPOSICION DE TARJETA MAGNETICA, CUENTA DE DEPOSITO: CUENTA UNICA DEL TESORO"/>
    <m/>
    <m/>
    <m/>
    <m/>
    <m/>
    <m/>
    <n v="0"/>
    <n v="120"/>
    <s v="NO_CONCILIADO"/>
  </r>
  <r>
    <x v="54"/>
    <m/>
    <x v="54"/>
    <x v="46"/>
    <s v="B20996100002"/>
    <s v="BOD"/>
    <n v="2099610"/>
    <m/>
    <s v="00254014101 DEP.DE CHEQ.AJENOS,RET.DE CAM.,CONCEPTO: TRANSFERENCIA DE RECURSOS GAM-SAN MIGUEL DE VELASCO,DEP.: INSTITUTO DEL SEGURO AGRARIO , PROCEDENCIA: BANCO UNION S.A., CHEQUE: 2350, FECHA DE EMISION:10/03/2023"/>
    <m/>
    <m/>
    <m/>
    <m/>
    <m/>
    <m/>
    <n v="0"/>
    <n v="23152"/>
    <s v="NO_CONCILIADO"/>
  </r>
  <r>
    <x v="54"/>
    <m/>
    <x v="54"/>
    <x v="46"/>
    <s v="B20996140002"/>
    <s v="BOD"/>
    <n v="2099614"/>
    <m/>
    <s v="00254014101 DEP.DE CHEQ.AJENOS,RET.DE CAM.,CONCEPTO: TRANSFERENCIA DE RECURSOS GAM-TINGUIPAYA,DEP.: INSTITUTO DEL SEGURO AGRARIO , PROCEDENCIA: BANCO UNION S.A., CHEQUE: 2349, FECHA DE EMISION:10/03/2023"/>
    <m/>
    <m/>
    <m/>
    <m/>
    <m/>
    <m/>
    <n v="0"/>
    <n v="232884"/>
    <s v="NO_CONCILIADO"/>
  </r>
  <r>
    <x v="54"/>
    <m/>
    <x v="54"/>
    <x v="46"/>
    <s v="B20996170002"/>
    <s v="BOD"/>
    <n v="2099617"/>
    <m/>
    <s v="00254014101 DEP.DE CHEQ.AJENOS,RET.DE CAM.,CONCEPTO: TRANSFERENCIA DE RECURSOS GAM-CKOCHAS,DEP.: INSTITUTO DEL SEGURO AGRARIO , PROCEDENCIA: BANCO UNION S.A., CHEQUE: 2348, FECHA DE EMISION:10/03/2023"/>
    <m/>
    <m/>
    <m/>
    <m/>
    <m/>
    <m/>
    <n v="0"/>
    <n v="255399"/>
    <s v="NO_CONCILIADO"/>
  </r>
  <r>
    <x v="54"/>
    <m/>
    <x v="54"/>
    <x v="46"/>
    <s v="B20996200002"/>
    <s v="BOD"/>
    <n v="2099620"/>
    <m/>
    <s v="00254014101 DEP.DE CHEQ.AJENOS,RET.DE CAM.,CONCEPTO: TRANSFERENCIA DE RECURSOS GAIOC-URU CHIPAYA,DEP.: INSTITUTO DEL SEGURO AGRARIO , PROCEDENCIA: BANCO UNION S.A., CHEQUE: 2347, FECHA DE EMISION:10/03/2023"/>
    <m/>
    <m/>
    <m/>
    <m/>
    <m/>
    <m/>
    <n v="0"/>
    <n v="3303"/>
    <s v="NO_CONCILIADO"/>
  </r>
  <r>
    <x v="54"/>
    <m/>
    <x v="54"/>
    <x v="46"/>
    <s v="B20996220002"/>
    <s v="BOD"/>
    <n v="2099622"/>
    <m/>
    <s v="00254014101 DEP.DE CHEQ.AJENOS,RET.DE CAM.,CONCEPTO: TRANSFERENCIA DE RECURSOS-GAM-SANTIAGO DE HUAYLLAMARCA,DEP.: INSTITUTO DEL SEGURO AGRARIO , PROCEDENCIA: BANCO UNION S.A., CHEQUE: 2346, FECHA DE EMISION:10/03/2023"/>
    <m/>
    <m/>
    <m/>
    <m/>
    <m/>
    <m/>
    <n v="0"/>
    <n v="55189"/>
    <s v="NO_CONCILIADO"/>
  </r>
  <r>
    <x v="54"/>
    <m/>
    <x v="54"/>
    <x v="46"/>
    <s v="B20996240002"/>
    <s v="BOD"/>
    <n v="2099624"/>
    <m/>
    <s v="00254014101 DEP.DE CHEQ.AJENOS,RET.DE CAM.,CONCEPTO: TRANSFERENCIA DE RECURSOS GAM-PAMPA AULLAGAS,DEP.: INSTITUTO DEL SEGURO AGRARIO , PROCEDENCIA: BANCO UNION S.A., CHEQUE: 2345, FECHA DE EMISION:10/03/2023"/>
    <m/>
    <m/>
    <m/>
    <m/>
    <m/>
    <m/>
    <n v="0"/>
    <n v="87822"/>
    <s v="NO_CONCILIADO"/>
  </r>
  <r>
    <x v="54"/>
    <m/>
    <x v="54"/>
    <x v="46"/>
    <s v="B20996270002"/>
    <s v="BOD"/>
    <n v="2099627"/>
    <m/>
    <s v="00254014101 DEP.DE CHEQ.AJENOS,RET.DE CAM.,CONCEPTO: TRANSFERENCIA DE RECURSOS GAM CHUMA,DEP.: INSTITUTO DEL SEGURO AGRARIO , PROCEDENCIA: BANCO UNION S.A., CHEQUE: 2343, FECHA DE EMISION:10/03/2023"/>
    <m/>
    <m/>
    <m/>
    <m/>
    <m/>
    <m/>
    <n v="0"/>
    <n v="72742"/>
    <s v="NO_CONCILIADO"/>
  </r>
  <r>
    <x v="54"/>
    <m/>
    <x v="54"/>
    <x v="46"/>
    <s v="B20996290002"/>
    <s v="BOD"/>
    <n v="2099629"/>
    <m/>
    <s v="00254014101 DEP.DE CHEQ.AJENOS,RET.DE CAM.,CONCEPTO: TRANSFERENCIA DE RECURSOS GAM-CLIZA,DEP.: INSTITUTO DEL SEGURO AGRARIO , PROCEDENCIA: BANCO UNION S.A., CHEQUE: 2340, FECHA DE EMISION:10/03/2023"/>
    <m/>
    <m/>
    <m/>
    <m/>
    <m/>
    <m/>
    <n v="0"/>
    <n v="17065"/>
    <s v="NO_CONCILIADO"/>
  </r>
  <r>
    <x v="54"/>
    <m/>
    <x v="54"/>
    <x v="46"/>
    <s v="B20996300002"/>
    <s v="BOD"/>
    <n v="2099630"/>
    <m/>
    <s v="00254014101 DEP.DE CHEQ.AJENOS,RET.DE CAM.,CONCEPTO: TRANSFERENCIA DE RECURSOS-GAM BOLIVAR,DEP.: INSTITUTO DEL SEGURO AGRARIO , PROCEDENCIA: BANCO UNION S.A., CHEQUE: 2339, FECHA DE EMISION:10/03/2023"/>
    <m/>
    <m/>
    <m/>
    <m/>
    <m/>
    <m/>
    <n v="0"/>
    <n v="155366"/>
    <s v="NO_CONCILIADO"/>
  </r>
  <r>
    <x v="54"/>
    <m/>
    <x v="54"/>
    <x v="46"/>
    <s v="B20996310002"/>
    <s v="BOD"/>
    <n v="2099631"/>
    <m/>
    <s v="00254014101 DEP.DE CHEQ.AJENOS,RET.DE CAM.,CONCEPTO: TRANSFERENCIA DE RECURSOS GAM-VILLA AZURDUY,DEP.: INSTITUTO DEL SEGURO AGRARIO , PROCEDENCIA: BANCO UNION S.A., CHEQUE: 2338, FECHA DE EMISION:10/03/2023"/>
    <m/>
    <m/>
    <m/>
    <m/>
    <m/>
    <m/>
    <n v="0"/>
    <n v="182443"/>
    <s v="NO_CONCILIADO"/>
  </r>
  <r>
    <x v="54"/>
    <m/>
    <x v="54"/>
    <x v="46"/>
    <s v="B20996320002"/>
    <s v="BOD"/>
    <n v="2099632"/>
    <m/>
    <s v="00254014101 DEP.DE CHEQ.AJENOS,RET.DE CAM.,CONCEPTO: TRANSFERENCIA DE RECURSOS GAM-TARVITA,DEP.: INSTITUTO DEL SEGURO AGRARIO , PROCEDENCIA: BANCO UNION S.A., CHEQUE: 2337, FECHA DE EMISION:10/03/2023"/>
    <m/>
    <m/>
    <m/>
    <m/>
    <m/>
    <m/>
    <n v="0"/>
    <n v="92064"/>
    <s v="NO_CONCILIADO"/>
  </r>
  <r>
    <x v="54"/>
    <m/>
    <x v="54"/>
    <x v="46"/>
    <s v="B20996330002"/>
    <s v="BOD"/>
    <n v="2099633"/>
    <m/>
    <s v="00254014101 DEP.DE CHEQ.AJENOS,RET.DE CAM.,CONCEPTO: TRANSFERENCIA DE RECURSOS GAM-ICLA,DEP.: INSTITUTO DEL SEGURO AGRARIO , PROCEDENCIA: BANCO UNION S.A., CHEQUE: 2342, FECHA DE EMISION:10/03/2023"/>
    <m/>
    <m/>
    <m/>
    <m/>
    <m/>
    <m/>
    <n v="0"/>
    <n v="82586"/>
    <s v="NO_CONCILIADO"/>
  </r>
  <r>
    <x v="54"/>
    <m/>
    <x v="54"/>
    <x v="46"/>
    <s v="B20996460002"/>
    <s v="BOD"/>
    <n v="2099646"/>
    <m/>
    <s v="00254014101 DEP.DE CHEQ.AJENOS,RET.DE CAM.,CONCEPTO: TRANSFERENCIA DE RECURSOS GAM-CHORO,DEP.: INSTITUTO DEL SEGURO AGRARIO , PROCEDENCIA: BANCO UNION S.A., CHEQUE: 2344, FECHA DE EMISION:10/03/2023"/>
    <m/>
    <m/>
    <m/>
    <m/>
    <m/>
    <m/>
    <n v="0"/>
    <n v="69280"/>
    <s v="NO_CONCILIADO"/>
  </r>
  <r>
    <x v="3"/>
    <m/>
    <x v="3"/>
    <x v="46"/>
    <s v="B20996540002"/>
    <s v="BOD"/>
    <n v="2099654"/>
    <m/>
    <s v="00099021001 DEP.DE CHEQ.AJENOS,RET.DE CAM.,CONCEPTO: RUTH ROMERO PRIETO,DEP.: BANCO UNION S.A. , PROCEDENCIA: BANCO UNION S.A., CHEQUE: 188001, FECHA DE EMISION:13/03/2023"/>
    <m/>
    <m/>
    <m/>
    <m/>
    <m/>
    <m/>
    <n v="0"/>
    <n v="23.31"/>
    <s v="NO_CONCILIADO"/>
  </r>
  <r>
    <x v="59"/>
    <m/>
    <x v="59"/>
    <x v="46"/>
    <s v="B20996550002"/>
    <s v="BOD"/>
    <n v="2099655"/>
    <m/>
    <s v="00099021001 DEP.DE CHEQ.AJENOS,RET.DE CAM.,CONCEPTO: BIKMAR ALVARO TORREZ VILLARROEL,DEP.: BANCO UNION S.A. , PROCEDENCIA: BANCO UNION S.A., CHEQUE: 188002, FECHA DE EMISION:13/03/2023"/>
    <m/>
    <m/>
    <m/>
    <m/>
    <m/>
    <m/>
    <n v="0"/>
    <n v="2894"/>
    <s v="NO_CONCILIADO"/>
  </r>
  <r>
    <x v="3"/>
    <m/>
    <x v="3"/>
    <x v="46"/>
    <s v="B20996590002"/>
    <s v="BOD"/>
    <n v="2099659"/>
    <m/>
    <s v="00099021001 DEP.DE CHEQ.AJENOS,RET.DE CAM.,CONCEPTO: DEVOLUCION DE RECURSOS POR ATRASOS DE CONSULTORES DE LINEA(JUN-JUL-AGOST-SEPT-OCT-NOV-DIC),DEP.: MEFP , PROCEDENCIA: BANCO UNION S.A., CHEQUE: 943, FECHA DE EMISION:10/03/2023"/>
    <m/>
    <m/>
    <m/>
    <m/>
    <m/>
    <m/>
    <n v="0"/>
    <n v="12337.7"/>
    <s v="NO_CONCILIADO"/>
  </r>
  <r>
    <x v="3"/>
    <m/>
    <x v="3"/>
    <x v="46"/>
    <s v="B20996610002"/>
    <s v="BOD"/>
    <n v="2099661"/>
    <m/>
    <s v="00099021001 DEP.DE CHEQ.AJENOS,RET.DE CAM.,CONCEPTO: DEVOLUCION DE RECURSOS POR ATRASOS DE CONSULTORES DE LINEA (ENERO2023),DEP.: MEFP , PROCEDENCIA: BANCO UNION S.A., CHEQUE: 945, FECHA DE EMISION:13/03/2023"/>
    <m/>
    <m/>
    <m/>
    <m/>
    <m/>
    <m/>
    <n v="0"/>
    <n v="4029.75"/>
    <s v="NO_CONCILIADO"/>
  </r>
  <r>
    <x v="23"/>
    <m/>
    <x v="23"/>
    <x v="46"/>
    <s v="B20996630002"/>
    <s v="BOD"/>
    <n v="2099663"/>
    <m/>
    <s v="00035011104 DEP.DE CHEQ.AJENOS,RET.DE CAM.,CONCEPTO: TRANSFERENCIA DE LA CUENTA A LA LIBRETA DE INGRESOS VARIOS DE ENERO Y FEBRERO 2023,DEP.: MEFP , PROCEDENCIA: BANCO UNION S.A., CHEQUE: 944, FECHA DE EMISION:10/03/2023"/>
    <m/>
    <m/>
    <m/>
    <m/>
    <m/>
    <m/>
    <n v="0"/>
    <n v="138296"/>
    <s v="NO_CONCILIADO"/>
  </r>
  <r>
    <x v="60"/>
    <m/>
    <x v="60"/>
    <x v="46"/>
    <s v="B20996640002"/>
    <s v="BOD"/>
    <n v="2099664"/>
    <m/>
    <s v="00599032003 DEP.DE CHEQ.AJENOS,RET.DE CAM.,CONCEPTO: DEVOLUCION DE RECURSOS,DEP.: EMPRESA BOIVIANA DE ALIMENTOS Y DERIVADOS - EBA , PROCEDENCIA: BANCO UNION S.A., CHEQUE: 1311, FECHA DE EMISION:10/03/2023"/>
    <m/>
    <m/>
    <m/>
    <m/>
    <m/>
    <m/>
    <n v="0"/>
    <n v="1791.94"/>
    <s v="NO_CONCILIADO"/>
  </r>
  <r>
    <x v="23"/>
    <m/>
    <x v="23"/>
    <x v="47"/>
    <s v="O20998890002"/>
    <s v="BOD"/>
    <n v="2099889"/>
    <m/>
    <s v="00099021001 DEPOSITO DE EFECTIVO, DEPOSITANTE: GROVER ANTONIO FLORES ARANIBAR, CONCEPTO: CONVENIO DOBLE PERCEPCION SENASIR, CUENTA DE DEPOSITO: CUENTA UNICA DEL TESORO"/>
    <m/>
    <m/>
    <m/>
    <m/>
    <m/>
    <m/>
    <n v="0"/>
    <n v="1000"/>
    <s v="NO_CONCILIADO"/>
  </r>
  <r>
    <x v="61"/>
    <m/>
    <x v="61"/>
    <x v="47"/>
    <s v="O20999130002"/>
    <s v="BOD"/>
    <n v="2099913"/>
    <m/>
    <s v="00099021001 DEPOSITO DE EFECTIVO, DEPOSITANTE: SERGIO ARTURO DORIA MEDINA PEREIRA, CONCEPTO: DEVOLUCION INTEGRA DE LA RENTA UNICA PERIODO FEBRERO 2023, CUENTA DE DEPOSITO: CUENTA UNICA DEL TESORO"/>
    <m/>
    <m/>
    <m/>
    <m/>
    <m/>
    <m/>
    <n v="0"/>
    <n v="3648.9"/>
    <s v="NO_CONCILIADO"/>
  </r>
  <r>
    <x v="3"/>
    <m/>
    <x v="3"/>
    <x v="47"/>
    <s v="O20999180002"/>
    <s v="BOD"/>
    <n v="2099918"/>
    <m/>
    <s v="00099021001 DEPOSITO DE EFECTIVO, DEPOSITANTE: ERASMO LISME CASTRO, CONCEPTO: COMPROMISO DE DEVOLUCION DE DEUDA, CUENTA DE DEPOSITO: CUENTA UNICA DEL TESORO"/>
    <m/>
    <m/>
    <m/>
    <m/>
    <m/>
    <m/>
    <n v="0"/>
    <n v="795.52"/>
    <s v="NO_CONCILIADO"/>
  </r>
  <r>
    <x v="12"/>
    <m/>
    <x v="12"/>
    <x v="47"/>
    <s v="O20999590002"/>
    <s v="BOD"/>
    <n v="2099959"/>
    <m/>
    <s v="00015011108 DEPOSITO DE EFECTIVO, DEPOSITANTE: KARINA INGRID MEDINACELI DIAZ, CONCEPTO: DEVOLUCION POR DOBLE PERCEPCION, CUENTA DE DEPOSITO: CUENTA UNICA DEL TESORO"/>
    <m/>
    <m/>
    <m/>
    <m/>
    <m/>
    <m/>
    <n v="0"/>
    <n v="3166.75"/>
    <s v="NO_CONCILIADO"/>
  </r>
  <r>
    <x v="19"/>
    <m/>
    <x v="19"/>
    <x v="47"/>
    <s v="O20999730002"/>
    <s v="BOD"/>
    <n v="2099973"/>
    <m/>
    <s v="00132072001 DEPOSITO DE EFECTIVO, DEPOSITANTE: DANIELA SANDOVAL CUELLAR, CONCEPTO: DEVOLUCION DE SIN 13% DE REPOSICION, CUENTA DE DEPOSITO: CUENTA UNICA DEL TESORO"/>
    <m/>
    <m/>
    <m/>
    <m/>
    <m/>
    <m/>
    <n v="0"/>
    <n v="361.4"/>
    <s v="NO_CONCILIADO"/>
  </r>
  <r>
    <x v="46"/>
    <m/>
    <x v="46"/>
    <x v="47"/>
    <s v="O20999790002"/>
    <s v="BOD"/>
    <n v="2099979"/>
    <m/>
    <s v="00099021001 DEPOSITO DE EFECTIVO, DEPOSITANTE: FERNANDO WILLY ORIHUELA TAPIA, CONCEPTO: COMPROMISO DE DEVOLUCION DE DEUDA POR DOBLE PERCEPCION DIC 22 A FEBRERO 23, CUENTA DE DEPOSITO: CUENTA UNICA DEL TESORO"/>
    <m/>
    <m/>
    <m/>
    <m/>
    <m/>
    <m/>
    <n v="0"/>
    <n v="5961.71"/>
    <s v="NO_CONCILIADO"/>
  </r>
  <r>
    <x v="23"/>
    <m/>
    <x v="23"/>
    <x v="47"/>
    <s v="O20999870002"/>
    <s v="BOD"/>
    <n v="2099987"/>
    <m/>
    <s v="00099021001 DEPOSITO DE EFECTIVO, DEPOSITANTE: JULIA MARIA QUISBERT LOPEZ, CONCEPTO: CONVENIO DOBLE PERCEPCION -SENASIR, CUENTA DE DEPOSITO: CUENTA UNICA DEL TESORO"/>
    <m/>
    <m/>
    <m/>
    <m/>
    <m/>
    <m/>
    <n v="0"/>
    <n v="0.4"/>
    <s v="NO_CONCILIADO"/>
  </r>
  <r>
    <x v="3"/>
    <m/>
    <x v="3"/>
    <x v="47"/>
    <s v="O20999970002"/>
    <s v="BOD"/>
    <n v="2099997"/>
    <m/>
    <s v="00099021001 DEPOSITO DE EFECTIVO, DEPOSITANTE: JUSTA MENDOZA DE CARVAJAL, CONCEPTO: COBRO INDEVIDO DEVOLUCION RETRACTIVO, CUENTA DE DEPOSITO: CUENTA UNICA DEL TESORO"/>
    <m/>
    <m/>
    <m/>
    <m/>
    <m/>
    <m/>
    <n v="0"/>
    <n v="700"/>
    <s v="NO_CONCILIADO"/>
  </r>
  <r>
    <x v="62"/>
    <m/>
    <x v="62"/>
    <x v="47"/>
    <s v="O21000000002"/>
    <s v="BOD"/>
    <n v="2100000"/>
    <m/>
    <s v="00099021001 DEPOSITO DE EFECTIVO, DEPOSITANTE: JUAN CARLOS TERRAZAS TERRAZAS, CONCEPTO: DEVOLUCION POR DOBLE PERCEPCION SEPTIEMBRE, OCTUBRE, NOVIEMBRE, DICIEMBRE 2022, CUENTA DE DEPOSITO: CUENTA UNICA DEL TESORO"/>
    <m/>
    <m/>
    <m/>
    <m/>
    <m/>
    <m/>
    <n v="0"/>
    <n v="6438.66"/>
    <s v="NO_CONCILIADO"/>
  </r>
  <r>
    <x v="3"/>
    <m/>
    <x v="3"/>
    <x v="47"/>
    <s v="O21000030002"/>
    <s v="BOD"/>
    <n v="2100003"/>
    <m/>
    <s v="00099021001 DEPOSITO DE EFECTIVO, DEPOSITANTE: RA-5 &quot;MY. ARTURO VERGARA&quot;, CONCEPTO: REVERSION DE SERVICIOS BASICOS MES DIC/22 DEL RA-5 &quot;MY. VERGARA&quot; P-720, CUENTA DE DEPOSITO: CUENTA UNICA DEL TESORO"/>
    <m/>
    <m/>
    <m/>
    <m/>
    <m/>
    <m/>
    <n v="0"/>
    <n v="50"/>
    <s v="NO_CONCILIADO"/>
  </r>
  <r>
    <x v="3"/>
    <m/>
    <x v="3"/>
    <x v="47"/>
    <s v="O21000080002"/>
    <s v="BOD"/>
    <n v="2100008"/>
    <m/>
    <s v="00099021001 DEPOSITO DE EFECTIVO, DEPOSITANTE: RUFINA RUIZ RAMOS, CONCEPTO: REVERSION DE SUELDO MES FEBRERO 2023 A LA CUENTA 00099021001, CUENTA DE DEPOSITO: CUENTA UNICA DEL TESORO"/>
    <m/>
    <m/>
    <m/>
    <m/>
    <m/>
    <m/>
    <n v="0"/>
    <n v="4947.1899999999996"/>
    <s v="NO_CONCILIADO"/>
  </r>
  <r>
    <x v="2"/>
    <m/>
    <x v="2"/>
    <x v="47"/>
    <s v="O21000220002"/>
    <s v="BOD"/>
    <n v="2100022"/>
    <m/>
    <s v="00046171101 DEPOSITO DE EFECTIVO, DEPOSITANTE: YURI WERNER QUISBERT ARUQUIPA, CONCEPTO: DEVOLUCION DE CAMBIO DE HORARIO DE VIAJE, CUENTA DE DEPOSITO: CUENTA UNICA DEL TESORO"/>
    <m/>
    <m/>
    <m/>
    <m/>
    <m/>
    <m/>
    <n v="0"/>
    <n v="60"/>
    <s v="NO_CONCILIADO"/>
  </r>
  <r>
    <x v="3"/>
    <m/>
    <x v="3"/>
    <x v="47"/>
    <s v="O21000370002"/>
    <s v="BOD"/>
    <n v="2100037"/>
    <m/>
    <s v="00099021001 DEPOSITO DE EFECTIVO, DEPOSITANTE: CARLOS DENCEL PELAEZ PACHECO, CONCEPTO: REMUNERACION MAXIMA PERMITIDA MES FEBRERO 2023, CUENTA DE DEPOSITO: CUENTA UNICA DEL TESORO"/>
    <m/>
    <m/>
    <m/>
    <m/>
    <m/>
    <m/>
    <n v="0"/>
    <n v="2589.23"/>
    <s v="NO_CONCILIADO"/>
  </r>
  <r>
    <x v="15"/>
    <m/>
    <x v="15"/>
    <x v="47"/>
    <s v="B20999240002"/>
    <s v="BOD"/>
    <n v="2099924"/>
    <m/>
    <s v="00099021001 DEP.DE CHEQ.AJENOS,RET.DE CAM.,CONCEPTO: ERICK DARIO BURGOS SEGOVIA,DEP.: BANCO UNION S.A. , PROCEDENCIA: BANCO UNION S.A., CHEQUE: 188006, FECHA DE EMISION:14/03/2023"/>
    <m/>
    <m/>
    <m/>
    <m/>
    <m/>
    <m/>
    <n v="0"/>
    <n v="3413.11"/>
    <s v="NO_CONCILIADO"/>
  </r>
  <r>
    <x v="15"/>
    <m/>
    <x v="15"/>
    <x v="47"/>
    <s v="B20999290002"/>
    <s v="BOD"/>
    <n v="2099929"/>
    <m/>
    <s v="00099021001 DEP.DE CHEQ.AJENOS,RET.DE CAM.,CONCEPTO: ERICK DARIO BURGOS SEGOVIA,DEP.: BANCO UNION SA , PROCEDENCIA: BANCO UNION S.A., CHEQUE: 188005, FECHA DE EMISION:14/03/2023"/>
    <m/>
    <m/>
    <m/>
    <m/>
    <m/>
    <m/>
    <n v="0"/>
    <n v="3413.11"/>
    <s v="NO_CONCILIADO"/>
  </r>
  <r>
    <x v="15"/>
    <m/>
    <x v="15"/>
    <x v="47"/>
    <s v="B20999310002"/>
    <s v="BOD"/>
    <n v="2099931"/>
    <m/>
    <s v="00099021001 DEP.DE CHEQ.AJENOS,RET.DE CAM.,CONCEPTO: ERICK DARIO BURGOS SEGOVIA,DEP.: BANCO UNION SA , PROCEDENCIA: BANCO UNION S.A., CHEQUE: 188004, FECHA DE EMISION:14/03/2023"/>
    <m/>
    <m/>
    <m/>
    <m/>
    <m/>
    <m/>
    <n v="0"/>
    <n v="2905.57"/>
    <s v="NO_CONCILIADO"/>
  </r>
  <r>
    <x v="1"/>
    <m/>
    <x v="1"/>
    <x v="47"/>
    <s v="B20999370002"/>
    <s v="BOD"/>
    <n v="2099937"/>
    <m/>
    <s v="00389012001 DEP.DE CHEQ.AJENOS,RET.DE CAM.,CONCEPTO: DEPÓSITO DE GARANTIA REGIONAL SCZ,DEP.: NAABOL/SCZ/GARANTIA , PROCEDENCIA: BANCO UNION S.A., CHEQUE: 221, FECHA DE EMISION:14/03/2023"/>
    <m/>
    <m/>
    <m/>
    <m/>
    <m/>
    <m/>
    <n v="0"/>
    <n v="220302.65"/>
    <s v="NO_CONCILIADO"/>
  </r>
  <r>
    <x v="1"/>
    <m/>
    <x v="1"/>
    <x v="47"/>
    <s v="B20999390002"/>
    <s v="BOD"/>
    <n v="2099939"/>
    <m/>
    <s v="00389012001 DEP.DE CHEQ.AJENOS,RET.DE CAM.,CONCEPTO: DEPÓSITO DE GARANTIA REGIONAL BENI,DEP.: NAABOL/BNI/GARANTIA , PROCEDENCIA: BANCO UNION S.A., CHEQUE: 220, FECHA DE EMISION:14/03/2023"/>
    <m/>
    <m/>
    <m/>
    <m/>
    <m/>
    <m/>
    <n v="0"/>
    <n v="6774.93"/>
    <s v="NO_CONCILIADO"/>
  </r>
  <r>
    <x v="1"/>
    <m/>
    <x v="1"/>
    <x v="47"/>
    <s v="B20999410002"/>
    <s v="BOD"/>
    <n v="2099941"/>
    <m/>
    <s v="00389012001 DEP.DE CHEQ.AJENOS,RET.DE CAM.,CONCEPTO: DEPÓSITO DE GARANTIA REGIONAL LPZ,DEP.: NAABOL/LPZ/GARANTIA , PROCEDENCIA: BANCO UNION S.A., CHEQUE: 219, FECHA DE EMISION:14/03/2023"/>
    <m/>
    <m/>
    <m/>
    <m/>
    <m/>
    <m/>
    <n v="0"/>
    <n v="20742.29"/>
    <s v="NO_CONCILIADO"/>
  </r>
  <r>
    <x v="1"/>
    <m/>
    <x v="1"/>
    <x v="47"/>
    <s v="B20999420002"/>
    <s v="BOD"/>
    <n v="2099942"/>
    <m/>
    <s v="00389012001 DEP.DE CHEQ.AJENOS,RET.DE CAM.,CONCEPTO: DEPÓSITO DE GARANTIA REGIONAL CBB,DEP.: NAABOL/CBB/GARANTIA , PROCEDENCIA: BANCO UNION S.A., CHEQUE: 218, FECHA DE EMISION:14/03/2023"/>
    <m/>
    <m/>
    <m/>
    <m/>
    <m/>
    <m/>
    <n v="0"/>
    <n v="23743.09"/>
    <s v="NO_CONCILIADO"/>
  </r>
  <r>
    <x v="54"/>
    <m/>
    <x v="54"/>
    <x v="47"/>
    <s v="B20999480002"/>
    <s v="BOD"/>
    <n v="2099948"/>
    <m/>
    <s v="00254014201 DEP.DE CHEQ.AJENOS,RET.DE CAM.,CONCEPTO: TRANSFERENCIA DE RECURSOS GAM COLCHA K,DEP.: INSTITUTO DEL SEGURO AGRARIO , PROCEDENCIA: BANCO UNION S.A., CHEQUE: 2356, FECHA DE EMISION:14/03/2023"/>
    <m/>
    <m/>
    <m/>
    <m/>
    <m/>
    <m/>
    <n v="0"/>
    <n v="46429"/>
    <s v="NO_CONCILIADO"/>
  </r>
  <r>
    <x v="54"/>
    <m/>
    <x v="54"/>
    <x v="47"/>
    <s v="B20999520002"/>
    <s v="BOD"/>
    <n v="2099952"/>
    <m/>
    <s v="00254014101 DEP.DE CHEQ.AJENOS,RET.DE CAM.,CONCEPTO: TRANSFERENCIA DE RECURSOS GAM CHAYANTA,DEP.: INSTITUTO DEL SEGURO AGRARIO , PROCEDENCIA: BANCO UNION S.A., CHEQUE: 2355, FECHA DE EMISION:14/03/2023"/>
    <m/>
    <m/>
    <m/>
    <m/>
    <m/>
    <m/>
    <n v="0"/>
    <n v="147229"/>
    <s v="NO_CONCILIADO"/>
  </r>
  <r>
    <x v="54"/>
    <m/>
    <x v="54"/>
    <x v="47"/>
    <s v="B20999540002"/>
    <s v="BOD"/>
    <n v="2099954"/>
    <m/>
    <s v="00254014101 DEP.DE CHEQ.AJENOS,RET.DE CAM.,CONCEPTO: TRANSFERENCIA DE RECURSOS GAM BETANZOS,DEP.: INSTITUTO DEL SEGURO AGRARIO , PROCEDENCIA: BANCO UNION S.A., CHEQUE: 2354, FECHA DE EMISION:14/03/2023"/>
    <m/>
    <m/>
    <m/>
    <m/>
    <m/>
    <m/>
    <n v="0"/>
    <n v="312503"/>
    <s v="NO_CONCILIADO"/>
  </r>
  <r>
    <x v="54"/>
    <m/>
    <x v="54"/>
    <x v="47"/>
    <s v="B20999560002"/>
    <s v="BOD"/>
    <n v="2099956"/>
    <m/>
    <s v="00254014101 DEP.DE CHEQ.AJENOS,RET.DE CAM.,CONCEPTO: TRANSFERENCIA DE RECURSOS GAM SORACACHI,DEP.: INSTITUTO DEL SEGURO AGRARIO , PROCEDENCIA: BANCO UNION S.A., CHEQUE: 2353, FECHA DE EMISION:14/03/2023"/>
    <m/>
    <m/>
    <m/>
    <m/>
    <m/>
    <m/>
    <n v="0"/>
    <n v="141802"/>
    <s v="NO_CONCILIADO"/>
  </r>
  <r>
    <x v="54"/>
    <m/>
    <x v="54"/>
    <x v="47"/>
    <s v="B20999570002"/>
    <s v="BOD"/>
    <n v="2099957"/>
    <m/>
    <s v="00254014101 DEP.DE CHEQ.AJENOS,RET.DE CAM.,CONCEPTO: TRANSFERENCIA DE RECURSOS GAM CARACOLLO,DEP.: INSTITUTO DEL SEGURO AGRARIO , PROCEDENCIA: BANCO UNION S.A., CHEQUE: 2352, FECHA DE EMISION:14/03/2023"/>
    <m/>
    <m/>
    <m/>
    <m/>
    <m/>
    <m/>
    <n v="0"/>
    <n v="337353"/>
    <s v="NO_CONCILIADO"/>
  </r>
  <r>
    <x v="54"/>
    <m/>
    <x v="54"/>
    <x v="47"/>
    <s v="B20999600002"/>
    <s v="BOD"/>
    <n v="2099960"/>
    <m/>
    <s v="00254014101 DEP.DE CHEQ.AJENOS,RET.DE CAM.,CONCEPTO: TRANSFERENCIA DE RECURSOS GAM VILLA CHARCAS,DEP.: INSTITUTO DEL SEGURO AGRARIO , PROCEDENCIA: BANCO UNION S.A., CHEQUE: 2351, FECHA DE EMISION:14/03/2023"/>
    <m/>
    <m/>
    <m/>
    <m/>
    <m/>
    <m/>
    <n v="0"/>
    <n v="190960"/>
    <s v="NO_CONCILIADO"/>
  </r>
  <r>
    <x v="54"/>
    <m/>
    <x v="54"/>
    <x v="47"/>
    <s v="B20999610002"/>
    <s v="BOD"/>
    <n v="2099961"/>
    <m/>
    <s v="00254014101 DEP.DE CHEQ.AJENOS,RET.DE CAM.,CONCEPTO: TRANSFERENCIA DE RECURSOS GAM DEL VILLAR,DEP.: INSTITUTO DEL SEGURO AGRARIO , PROCEDENCIA: BANCO UNION S.A., CHEQUE: 2341, FECHA DE EMISION:10/03/2023"/>
    <m/>
    <m/>
    <m/>
    <m/>
    <m/>
    <m/>
    <n v="0"/>
    <n v="80275"/>
    <s v="NO_CONCILIADO"/>
  </r>
  <r>
    <x v="21"/>
    <m/>
    <x v="21"/>
    <x v="47"/>
    <s v="O20999900002"/>
    <s v="BOD"/>
    <n v="2099990"/>
    <m/>
    <s v="00597012001 DEPOSITO DE EFECTIVO, DEPOSITANTE: MOSCOSO CORONADO ALVARO ALEJANDRO, CONCEPTO: DEVOLUCION ENERO, CUENTA DE DEPOSITO: CUENTA UNICA DEL TESORO"/>
    <m/>
    <m/>
    <m/>
    <m/>
    <m/>
    <m/>
    <n v="0"/>
    <n v="0.1"/>
    <s v="CONCILIADO_PARCIAL"/>
  </r>
  <r>
    <x v="2"/>
    <m/>
    <x v="2"/>
    <x v="48"/>
    <s v="O21001920002"/>
    <s v="BOD"/>
    <n v="2100192"/>
    <m/>
    <s v="00046024204 DEPOSITO DE EFECTIVO, DEPOSITANTE: FREDDY TAMAYO CENTELLAS-MSYD, CONCEPTO: DEVOLUCION POR ASIGNACION DE VIATICOS DR JESUS ANIBAL PARRADO, CUENTA DE DEPOSITO: CUENTA UNICA DEL TESORO"/>
    <m/>
    <m/>
    <m/>
    <m/>
    <m/>
    <m/>
    <n v="0"/>
    <n v="1006.67"/>
    <s v="NO_CONCILIADO"/>
  </r>
  <r>
    <x v="3"/>
    <m/>
    <x v="3"/>
    <x v="48"/>
    <s v="O21001970002"/>
    <s v="BOD"/>
    <n v="2100197"/>
    <m/>
    <s v="00099021001 DEPOSITO DE EFECTIVO, DEPOSITANTE: EDDY WILDER LAURA BALTAZAR, CONCEPTO: DEVOLUCION DE HABERES, CUENTA DE DEPOSITO: CUENTA UNICA DEL TESORO"/>
    <m/>
    <m/>
    <m/>
    <m/>
    <m/>
    <m/>
    <n v="0"/>
    <n v="81310.38"/>
    <s v="NO_CONCILIADO"/>
  </r>
  <r>
    <x v="16"/>
    <m/>
    <x v="16"/>
    <x v="48"/>
    <s v="O21002030002"/>
    <s v="BOD"/>
    <n v="2100203"/>
    <m/>
    <s v="00099021001 DEPOSITO DE EFECTIVO, DEPOSITANTE: MINISTERIO DE MEDIO AMBIENTE Y AGUA, CONCEPTO: DEVOLUCION DE VIATICOS POR VIAJE A COCHABAMBA DE FECHA 31/08/2022 A 04/09/2022, CUENTA DE DEPOSITO: CUENTA UNICA DEL TESORO"/>
    <m/>
    <m/>
    <m/>
    <m/>
    <m/>
    <m/>
    <n v="0"/>
    <n v="1484"/>
    <s v="NO_CONCILIADO"/>
  </r>
  <r>
    <x v="12"/>
    <m/>
    <x v="12"/>
    <x v="48"/>
    <s v="O21002040002"/>
    <s v="BOD"/>
    <n v="2100204"/>
    <m/>
    <s v="00099021001 DEPOSITO DE EFECTIVO, DEPOSITANTE: DAVID WALTER TARQUI CHUQUIMIA, CONCEPTO: COMPROMISO DE DEVOLUCION DE DEUDA, CUENTA DE DEPOSITO: CUENTA UNICA DEL TESORO"/>
    <m/>
    <m/>
    <m/>
    <m/>
    <m/>
    <m/>
    <n v="0"/>
    <n v="1287.98"/>
    <s v="NO_CONCILIADO"/>
  </r>
  <r>
    <x v="3"/>
    <m/>
    <x v="3"/>
    <x v="48"/>
    <s v="O21002080002"/>
    <s v="BOD"/>
    <n v="2100208"/>
    <m/>
    <s v="00099021001 DEPOSITO DE EFECTIVO, DEPOSITANTE: CARLOS EDUARDO TITO MELGAR, CONCEPTO: REGULARIZACIONES TOPE SALARIAL GESTION SEPTIEMBRE 2022, CUENTA DE DEPOSITO: CUENTA UNICA DEL TESORO"/>
    <m/>
    <m/>
    <m/>
    <m/>
    <m/>
    <m/>
    <n v="0"/>
    <n v="3558.21"/>
    <s v="NO_CONCILIADO"/>
  </r>
  <r>
    <x v="3"/>
    <m/>
    <x v="3"/>
    <x v="48"/>
    <s v="O21002090002"/>
    <s v="BOD"/>
    <n v="2100209"/>
    <m/>
    <s v="00099021001 DEPOSITO DE EFECTIVO, DEPOSITANTE: CARLOS EDUARDO TITO MELGAR, CONCEPTO: REGULARIZACIONES TOPE SALARIAL GESTION OCTUBRE 2022, CUENTA DE DEPOSITO: CUENTA UNICA DEL TESORO"/>
    <m/>
    <m/>
    <m/>
    <m/>
    <m/>
    <m/>
    <n v="0"/>
    <n v="3558.21"/>
    <s v="NO_CONCILIADO"/>
  </r>
  <r>
    <x v="3"/>
    <m/>
    <x v="3"/>
    <x v="48"/>
    <s v="O21002110002"/>
    <s v="BOD"/>
    <n v="2100211"/>
    <m/>
    <s v="00099021001 DEPOSITO DE EFECTIVO, DEPOSITANTE: CARLOS EDUARDO TITO MELGAR, CONCEPTO: REGULARIZACIONES TOPE SALARIAL GESTION NOVIEMBRE 2022, CUENTA DE DEPOSITO: CUENTA UNICA DEL TESORO"/>
    <m/>
    <m/>
    <m/>
    <m/>
    <m/>
    <m/>
    <n v="0"/>
    <n v="3558.21"/>
    <s v="NO_CONCILIADO"/>
  </r>
  <r>
    <x v="2"/>
    <m/>
    <x v="2"/>
    <x v="48"/>
    <s v="O21002120002"/>
    <s v="BOD"/>
    <n v="2100212"/>
    <m/>
    <s v="00099021001 DEPOSITO DE EFECTIVO, DEPOSITANTE: SIGRIDA VERENICE ARIAS EYZAGUIRRE, CONCEPTO: DOBLE PERCEPCION, CUENTA DE DEPOSITO: CUENTA UNICA DEL TESORO"/>
    <m/>
    <m/>
    <m/>
    <m/>
    <m/>
    <m/>
    <n v="0"/>
    <n v="181.1"/>
    <s v="NO_CONCILIADO"/>
  </r>
  <r>
    <x v="3"/>
    <m/>
    <x v="3"/>
    <x v="48"/>
    <s v="O21002130002"/>
    <s v="BOD"/>
    <n v="2100213"/>
    <m/>
    <s v="00099021001 DEPOSITO DE EFECTIVO, DEPOSITANTE: CARLOS EDUARDO TITO MELGAR, CONCEPTO: REGULARIZACIONES TOPE SALARIAL GESTION DICIEMBRE 2022, CUENTA DE DEPOSITO: CUENTA UNICA DEL TESORO"/>
    <m/>
    <m/>
    <m/>
    <m/>
    <m/>
    <m/>
    <n v="0"/>
    <n v="3558.21"/>
    <s v="NO_CONCILIADO"/>
  </r>
  <r>
    <x v="2"/>
    <m/>
    <x v="2"/>
    <x v="48"/>
    <s v="O21002140002"/>
    <s v="BOD"/>
    <n v="2100214"/>
    <m/>
    <s v="00046171101 DEPOSITO DE EFECTIVO, DEPOSITANTE: EMPRESA:ZABIM S.R.L., CONCEPTO: SANCION POR INCUMPLIMIENTO A REINSCRIPCION GESTION 2020,2021,2022, CUENTA DE DEPOSITO: CUENTA UNICA DEL TESORO"/>
    <m/>
    <m/>
    <m/>
    <m/>
    <m/>
    <m/>
    <n v="0"/>
    <n v="2500"/>
    <s v="NO_CONCILIADO"/>
  </r>
  <r>
    <x v="63"/>
    <m/>
    <x v="63"/>
    <x v="48"/>
    <s v="O21002160002"/>
    <s v="BOD"/>
    <n v="2100216"/>
    <m/>
    <s v="00342012001 DEPOSITO DE EFECTIVO, DEPOSITANTE: OSCAR BASUALDO LLANOS, CONCEPTO: DEVOLUCION DE SUELDOS Y SALARIOS DEL MES DE SEPTIEMBRE GESTION 2022, CUENTA DE DEPOSITO: CUENTA UNICA DEL TESORO"/>
    <m/>
    <m/>
    <m/>
    <m/>
    <m/>
    <m/>
    <n v="0"/>
    <n v="4327.84"/>
    <s v="NO_CONCILIADO"/>
  </r>
  <r>
    <x v="63"/>
    <m/>
    <x v="63"/>
    <x v="48"/>
    <s v="O21002180002"/>
    <s v="BOD"/>
    <n v="2100218"/>
    <m/>
    <s v="00342012001 DEPOSITO DE EFECTIVO, DEPOSITANTE: OSCAR BASUALDO LLANOS, CONCEPTO: DEVOLUCION DE SUELDOS Y SALARIOS DEL MES DE OCTUBRE GESTION 2022, CUENTA DE DEPOSITO: CUENTA UNICA DEL TESORO"/>
    <m/>
    <m/>
    <m/>
    <m/>
    <m/>
    <m/>
    <n v="0"/>
    <n v="2452.44"/>
    <s v="NO_CONCILIADO"/>
  </r>
  <r>
    <x v="2"/>
    <m/>
    <x v="2"/>
    <x v="48"/>
    <s v="O21002320002"/>
    <s v="BOD"/>
    <n v="2100232"/>
    <m/>
    <s v="00046171101 DEPOSITO DE EFECTIVO, DEPOSITANTE: CARLOS ALVARADO HUANCA, CONCEPTO: PAGO DEL 13%-IVA POR LAS FACTURAS N°168171 N°168172 NO DECLARADAS EN EL MES DE ENERO 2023, CUENTA DE DEPOSITO: CUENTA UNICA DEL TESORO"/>
    <m/>
    <m/>
    <m/>
    <m/>
    <m/>
    <m/>
    <n v="0"/>
    <n v="10.4"/>
    <s v="NO_CONCILIADO"/>
  </r>
  <r>
    <x v="16"/>
    <m/>
    <x v="16"/>
    <x v="48"/>
    <s v="O21002340002"/>
    <s v="BOD"/>
    <n v="2100234"/>
    <m/>
    <s v="00086011109 DEPOSITO DE EFECTIVO, DEPOSITANTE: LIZETH HUARANCA ARCE, CONCEPTO: ORDENAMIENTO JURIDICO ADMINISTRATIVO(MMAYA), CUENTA DE DEPOSITO: CUENTA UNICA DEL TESORO"/>
    <m/>
    <m/>
    <m/>
    <m/>
    <m/>
    <m/>
    <n v="0"/>
    <n v="500"/>
    <s v="NO_CONCILIADO"/>
  </r>
  <r>
    <x v="26"/>
    <m/>
    <x v="26"/>
    <x v="48"/>
    <s v="O21002780002"/>
    <s v="BOD"/>
    <n v="2100278"/>
    <m/>
    <s v="00548012001 DEPOSITO DE EFECTIVO, DEPOSITANTE: JHONNY MAMANI MELENDRES, CONCEPTO: DEVOLUCION DE VIÁTICOS, CUENTA DE DEPOSITO: CUENTA UNICA DEL TESORO"/>
    <m/>
    <m/>
    <m/>
    <m/>
    <m/>
    <m/>
    <n v="0"/>
    <n v="28"/>
    <s v="NO_CONCILIADO"/>
  </r>
  <r>
    <x v="2"/>
    <m/>
    <x v="2"/>
    <x v="48"/>
    <s v="O21002920002"/>
    <s v="BOD"/>
    <n v="2100292"/>
    <m/>
    <s v="00046171101 DEPOSITO DE EFECTIVO, DEPOSITANTE: BELLESUR SRL., CONCEPTO: PAGO SANCIÓN A LA NORMA, REINSCRIPCION, PAGO 5° CUOTA., CUENTA DE DEPOSITO: CUENTA UNICA DEL TESORO"/>
    <m/>
    <m/>
    <m/>
    <m/>
    <m/>
    <m/>
    <n v="0"/>
    <n v="2500"/>
    <s v="NO_CONCILIADO"/>
  </r>
  <r>
    <x v="64"/>
    <m/>
    <x v="64"/>
    <x v="48"/>
    <s v="O21003140002"/>
    <s v="BOD"/>
    <n v="2100314"/>
    <m/>
    <s v="00099021001 DEPOSITO DE EFECTIVO, DEPOSITANTE: JUAN CARLOS GUZMAN DAZA, CONCEPTO: DEVOLUCION POR DOBLE PERCEPCION FEBRERO 2023, CUENTA DE DEPOSITO: CUENTA UNICA DEL TESORO"/>
    <m/>
    <m/>
    <m/>
    <m/>
    <m/>
    <m/>
    <n v="0"/>
    <n v="424.81"/>
    <s v="NO_CONCILIADO"/>
  </r>
  <r>
    <x v="15"/>
    <m/>
    <x v="15"/>
    <x v="48"/>
    <s v="O21003250002"/>
    <s v="BOD"/>
    <n v="2100325"/>
    <m/>
    <s v="00099021001 DEPOSITO DE EFECTIVO, DEPOSITANTE: RODOLFO POMA CHUQUIMIA, CONCEPTO: REGULARIZACION POR TOPE FINANCIAL DICIEMBRE 2022, CUENTA DE DEPOSITO: CUENTA UNICA DEL TESORO"/>
    <m/>
    <m/>
    <m/>
    <m/>
    <m/>
    <m/>
    <n v="0"/>
    <n v="1052.23"/>
    <s v="NO_CONCILIADO"/>
  </r>
  <r>
    <x v="3"/>
    <m/>
    <x v="3"/>
    <x v="48"/>
    <s v="O21003450002"/>
    <s v="BOD"/>
    <n v="2100345"/>
    <m/>
    <s v="00099021001 DEPOSITO DE EFECTIVO, DEPOSITANTE: JHONATAN OROSCO QUISPE, CONCEPTO: DEVOLUCION DE HABERES PERIODO-MES JUNIO DE 2022, CUENTA DE DEPOSITO: CUENTA UNICA DEL TESORO"/>
    <m/>
    <m/>
    <m/>
    <m/>
    <m/>
    <m/>
    <n v="0"/>
    <n v="4480"/>
    <s v="NO_CONCILIADO"/>
  </r>
  <r>
    <x v="3"/>
    <m/>
    <x v="3"/>
    <x v="48"/>
    <s v="O21003470002"/>
    <s v="BOD"/>
    <n v="2100347"/>
    <m/>
    <s v="00099021001 DEPOSITO DE EFECTIVO, DEPOSITANTE: JHONATAN OROSCO QUISPE, CONCEPTO: DEVOLUCION DE HABERES PERIODO-MES DE JULIO DE 2022, CUENTA DE DEPOSITO: CUENTA UNICA DEL TESORO"/>
    <m/>
    <m/>
    <m/>
    <m/>
    <m/>
    <m/>
    <n v="0"/>
    <n v="4480"/>
    <s v="NO_CONCILIADO"/>
  </r>
  <r>
    <x v="3"/>
    <m/>
    <x v="3"/>
    <x v="48"/>
    <s v="O21003480002"/>
    <s v="BOD"/>
    <n v="2100348"/>
    <m/>
    <s v="00099021001 DEPOSITO DE EFECTIVO, DEPOSITANTE: JHONATAN OROSCO QUISPE, CONCEPTO: DEVOLUCION DE HABERES PERIODO-MES DE AGOSTO DE 2022, CUENTA DE DEPOSITO: CUENTA UNICA DEL TESORO"/>
    <m/>
    <m/>
    <m/>
    <m/>
    <m/>
    <m/>
    <n v="0"/>
    <n v="4480"/>
    <s v="NO_CONCILIADO"/>
  </r>
  <r>
    <x v="3"/>
    <m/>
    <x v="3"/>
    <x v="48"/>
    <s v="O21003490002"/>
    <s v="BOD"/>
    <n v="2100349"/>
    <m/>
    <s v="00099021001 DEPOSITO DE EFECTIVO, DEPOSITANTE: JHONATAN OROSCO QUISPE, CONCEPTO: DEVOLUCION DE HABERES PERIODO-MES DE SEPTIEMBRE DE 2022, CUENTA DE DEPOSITO: CUENTA UNICA DEL TESORO"/>
    <m/>
    <m/>
    <m/>
    <m/>
    <m/>
    <m/>
    <n v="0"/>
    <n v="4480"/>
    <s v="NO_CONCILIADO"/>
  </r>
  <r>
    <x v="23"/>
    <m/>
    <x v="23"/>
    <x v="48"/>
    <s v="B21002350002"/>
    <s v="BOD"/>
    <n v="2100235"/>
    <m/>
    <s v="00099021001 DEP.DE CHEQ.AJENOS,RET.DE CAM.,CONCEPTO: PAGO INCAPACIDADES TEMPORALES (REEMBOLSO MINISTERIO DE ECONOMIA Y FINANZAS PUBLICAS),DEP.: CAJA NACIONAL DE SALUD , PROCEDENCIA: BANCO UNION S.A., CHEQUE: 31430, FECHA DE EMISION:15/03/2023"/>
    <m/>
    <m/>
    <m/>
    <m/>
    <m/>
    <m/>
    <n v="0"/>
    <n v="163237.76000000001"/>
    <s v="NO_CONCILIADO"/>
  </r>
  <r>
    <x v="23"/>
    <m/>
    <x v="23"/>
    <x v="48"/>
    <s v="B21002370002"/>
    <s v="BOD"/>
    <n v="2100237"/>
    <m/>
    <s v="00099021001 DEP.DE CHEQ.AJENOS,RET.DE CAM.,CONCEPTO: PAGO INCAPACIDADES TEMPORALES (REEMBOLSO MINISTERIO DE ECONOMIA Y FINANZAS PUBLICAS),DEP.: CAJA NACIONAL DE SALUD , PROCEDENCIA: BANCO UNION S.A., CHEQUE: 31431, FECHA DE EMISION:15/03/2023"/>
    <m/>
    <m/>
    <m/>
    <m/>
    <m/>
    <m/>
    <n v="0"/>
    <n v="638010.88"/>
    <s v="NO_CONCILIADO"/>
  </r>
  <r>
    <x v="23"/>
    <m/>
    <x v="23"/>
    <x v="48"/>
    <s v="B21002390002"/>
    <s v="BOD"/>
    <n v="2100239"/>
    <m/>
    <s v="00099021001 DEP.DE CHEQ.AJENOS,RET.DE CAM.,CONCEPTO: PGO INCAPACIDADES TEMPORALES (REEMBOLSO MINISTERIO DE ECONOMIA Y FINANZAS PUBLICAS),DEP.: CAJA NACIONAL DE SALUD , PROCEDENCIA: BANCO UNION S.A., CHEQUE: 31432, FECHA DE EMISION:15/03/2023"/>
    <m/>
    <m/>
    <m/>
    <m/>
    <m/>
    <m/>
    <n v="0"/>
    <n v="1128977.6100000001"/>
    <s v="NO_CONCILIADO"/>
  </r>
  <r>
    <x v="3"/>
    <m/>
    <x v="3"/>
    <x v="48"/>
    <s v="B21002560002"/>
    <s v="BOD"/>
    <n v="2100256"/>
    <m/>
    <s v="00099021001 DEP.DE CHEQ.AJENOS,RET.DE CAM.,CONCEPTO: EVELIN MARCELLE DE PARDO GUETTI,DEP.: BANCO UNION S.A. , PROCEDENCIA: BANCO UNION S.A., CHEQUE: 188008, FECHA DE EMISION:15/03/2023"/>
    <m/>
    <m/>
    <m/>
    <m/>
    <m/>
    <m/>
    <n v="0"/>
    <n v="300"/>
    <s v="NO_CONCILIADO"/>
  </r>
  <r>
    <x v="54"/>
    <m/>
    <x v="54"/>
    <x v="48"/>
    <s v="B21002730002"/>
    <s v="BOD"/>
    <n v="2100273"/>
    <m/>
    <s v="00254014101 DEP.DE CHEQ.AJENOS,RET.DE CAM.,CONCEPTO: TRANSFERENCIA DE RECURSOS GAM-EUCALIPTUS,DEP.: INSTITUTO DEL SEGURO AGRARIO , PROCEDENCIA: BANCO UNION S.A., CHEQUE: 2359, FECHA DE EMISION:15/03/2023"/>
    <m/>
    <m/>
    <m/>
    <m/>
    <m/>
    <m/>
    <n v="0"/>
    <n v="52749"/>
    <s v="NO_CONCILIADO"/>
  </r>
  <r>
    <x v="54"/>
    <m/>
    <x v="54"/>
    <x v="48"/>
    <s v="B21002760002"/>
    <s v="BOD"/>
    <n v="2100276"/>
    <m/>
    <s v="00254014101 DEP.DE CHEQ.AJENOS,RET.DE CAM.,CONCEPTO: TRANSFERENCIA DE RECURSOS GAM-POCOATA,DEP.: INSTITUTO DEL SEGURO AGRARIO , PROCEDENCIA: BANCO UNION S.A., CHEQUE: 2363, FECHA DE EMISION:15/03/2023"/>
    <m/>
    <m/>
    <m/>
    <m/>
    <m/>
    <m/>
    <n v="0"/>
    <n v="236540"/>
    <s v="NO_CONCILIADO"/>
  </r>
  <r>
    <x v="54"/>
    <m/>
    <x v="54"/>
    <x v="48"/>
    <s v="B21002770002"/>
    <s v="BOD"/>
    <n v="2100277"/>
    <m/>
    <s v="00254014101 DEP.DE CHEQ.AJENOS,RET.DE CAM.,CONCEPTO: TRANSFERENCIA DE RECURSOS GAM BELEN DE URMIRI,DEP.: INSTITUTO DEL SEGURO AGRARIO , PROCEDENCIA: BANCO UNION S.A., CHEQUE: 2362, FECHA DE EMISION:15/03/2023"/>
    <m/>
    <m/>
    <m/>
    <m/>
    <m/>
    <m/>
    <n v="0"/>
    <n v="32354"/>
    <s v="NO_CONCILIADO"/>
  </r>
  <r>
    <x v="54"/>
    <m/>
    <x v="54"/>
    <x v="48"/>
    <s v="B21002790002"/>
    <s v="BOD"/>
    <n v="2100279"/>
    <m/>
    <s v="00254014101 DEP.DE CHEQ.AJENOS,RET.DE CAM.,CONCEPTO: TRANSFERENCIA DE RECURSOS GAM-SANTIAGO DE HUARI,DEP.: INSTITUTO DEL SEGURO AGRARIO , PROCEDENCIA: BANCO UNION S.A., CHEQUE: 2361, FECHA DE EMISION:15/03/2023"/>
    <m/>
    <m/>
    <m/>
    <m/>
    <m/>
    <m/>
    <n v="0"/>
    <n v="44456"/>
    <s v="NO_CONCILIADO"/>
  </r>
  <r>
    <x v="54"/>
    <m/>
    <x v="54"/>
    <x v="48"/>
    <s v="B21002850002"/>
    <s v="BOD"/>
    <n v="2100285"/>
    <m/>
    <s v="00254014202 DEP.DE CHEQ.AJENOS,RET.DE CAM.,CONCEPTO: TRANSFERENCIA DE RECURSOS GAM-HUANUNI,DEP.: INSTITUTO DEL SEGURO AGRARIO , PROCEDENCIA: BANCO UNION S.A., CHEQUE: 2360, FECHA DE EMISION:15/03/2023"/>
    <m/>
    <m/>
    <m/>
    <m/>
    <m/>
    <m/>
    <n v="0"/>
    <n v="19405"/>
    <s v="NO_CONCILIADO"/>
  </r>
  <r>
    <x v="45"/>
    <m/>
    <x v="45"/>
    <x v="49"/>
    <s v="O21005100002"/>
    <s v="BOD"/>
    <n v="2100510"/>
    <m/>
    <s v="00099021001 DEPOSITO DE EFECTIVO, DEPOSITANTE: CIRO GERMAN ALAVIA MARIN, CONCEPTO: DEVOLUCION POR TOPE SALARIAL CORRESPONDIENTE A SEPTIEMBRE 2022, CUENTA DE DEPOSITO: CUENTA UNICA DEL TESORO"/>
    <m/>
    <m/>
    <m/>
    <m/>
    <m/>
    <m/>
    <n v="0"/>
    <n v="4738.79"/>
    <s v="NO_CONCILIADO"/>
  </r>
  <r>
    <x v="45"/>
    <m/>
    <x v="45"/>
    <x v="49"/>
    <s v="O21005120002"/>
    <s v="BOD"/>
    <n v="2100512"/>
    <m/>
    <s v="00099021001 DEPOSITO DE EFECTIVO, DEPOSITANTE: CIRO GERMAN ALAVIA MARIN, CONCEPTO: DEVOLUCION POR TOPE SALARIAL CORRESPONDIENTE OCTUBRE 2022, CUENTA DE DEPOSITO: CUENTA UNICA DEL TESORO"/>
    <m/>
    <m/>
    <m/>
    <m/>
    <m/>
    <m/>
    <n v="0"/>
    <n v="4738.79"/>
    <s v="NO_CONCILIADO"/>
  </r>
  <r>
    <x v="45"/>
    <m/>
    <x v="45"/>
    <x v="49"/>
    <s v="O21005140002"/>
    <s v="BOD"/>
    <n v="2100514"/>
    <m/>
    <s v="00099021001 DEPOSITO DE EFECTIVO, DEPOSITANTE: CIRO GERMAN ALAVIA MARIN, CONCEPTO: DEVOLUCION POR TOPE SALARIAL CORRESPONDIENTE A NOVIEMBRE 2022, CUENTA DE DEPOSITO: CUENTA UNICA DEL TESORO"/>
    <m/>
    <m/>
    <m/>
    <m/>
    <m/>
    <m/>
    <n v="0"/>
    <n v="4709.6099999999997"/>
    <s v="NO_CONCILIADO"/>
  </r>
  <r>
    <x v="45"/>
    <m/>
    <x v="45"/>
    <x v="49"/>
    <s v="O21005160002"/>
    <s v="BOD"/>
    <n v="2100516"/>
    <m/>
    <s v="00099021001 DEPOSITO DE EFECTIVO, DEPOSITANTE: CIRO GERMAN ALAVIA MARIN, CONCEPTO: DEVOLUCION POR TOPE SALARIAL CORRESPONDIENTE A DICIEMBRE 2022, CUENTA DE DEPOSITO: CUENTA UNICA DEL TESORO"/>
    <m/>
    <m/>
    <m/>
    <m/>
    <m/>
    <m/>
    <n v="0"/>
    <n v="4738.79"/>
    <s v="NO_CONCILIADO"/>
  </r>
  <r>
    <x v="40"/>
    <m/>
    <x v="40"/>
    <x v="49"/>
    <s v="O21005240002"/>
    <s v="BOD"/>
    <n v="2100524"/>
    <m/>
    <s v="00099021001 DEPOSITO DE EFECTIVO, DEPOSITANTE: SIMON VILLA YUJRA, CONCEPTO: COMPROMISO DE DEVOLUCION DE DEUDA, CUENTA DE DEPOSITO: CUENTA UNICA DEL TESORO"/>
    <m/>
    <m/>
    <m/>
    <m/>
    <m/>
    <m/>
    <n v="0"/>
    <n v="497.53"/>
    <s v="NO_CONCILIADO"/>
  </r>
  <r>
    <x v="40"/>
    <m/>
    <x v="40"/>
    <x v="49"/>
    <s v="O21005430002"/>
    <s v="BOD"/>
    <n v="2100543"/>
    <m/>
    <s v="00526012001 DEPOSITO DE EFECTIVO, DEPOSITANTE: BOLIVIA TV MARCO ANTONIO LLANOS CALDERON, CONCEPTO: DEVOLUCION DE FONDOS EN AVANCE, CUENTA DE DEPOSITO: CUENTA UNICA DEL TESORO"/>
    <m/>
    <m/>
    <m/>
    <m/>
    <m/>
    <m/>
    <n v="0"/>
    <n v="6069.6"/>
    <s v="NO_CONCILIADO"/>
  </r>
  <r>
    <x v="65"/>
    <m/>
    <x v="65"/>
    <x v="49"/>
    <s v="O21005520002"/>
    <s v="BOD"/>
    <n v="2100552"/>
    <m/>
    <s v="00099021001 DEPOSITO DE EFECTIVO, DEPOSITANTE: SERVICIO DEPARTAMENTAL DE RIEGO LA PAZ, CONCEPTO: CONSUMO DE AGUA DE MES DE DICIEMBRE DE 2022, CUENTA DE DEPOSITO: CUENTA UNICA DEL TESORO"/>
    <m/>
    <m/>
    <m/>
    <m/>
    <m/>
    <m/>
    <n v="0"/>
    <n v="78"/>
    <s v="NO_CONCILIADO"/>
  </r>
  <r>
    <x v="65"/>
    <m/>
    <x v="65"/>
    <x v="49"/>
    <s v="O21005540002"/>
    <s v="BOD"/>
    <n v="2100554"/>
    <m/>
    <s v="00099021001 DEPOSITO DE EFECTIVO, DEPOSITANTE: SERVICIO DEPARTAMENTAL DE RIEGO LA PAZ, CONCEPTO: CONSUMO DEL AGUA DEL MES DE ENERO DE 2023, CUENTA DE DEPOSITO: CUENTA UNICA DEL TESORO"/>
    <m/>
    <m/>
    <m/>
    <m/>
    <m/>
    <m/>
    <n v="0"/>
    <n v="78.180000000000007"/>
    <s v="NO_CONCILIADO"/>
  </r>
  <r>
    <x v="2"/>
    <m/>
    <x v="2"/>
    <x v="49"/>
    <s v="O21006090002"/>
    <s v="BOD"/>
    <n v="2100609"/>
    <m/>
    <s v="00046171101 DEPOSITO DE EFECTIVO, DEPOSITANTE: CORMED, CONCEPTO: SANCION POR INCUMPLIMIENTO A LA NORMA GESTION 2022, CUENTA DE DEPOSITO: CUENTA UNICA DEL TESORO"/>
    <m/>
    <m/>
    <m/>
    <m/>
    <m/>
    <m/>
    <n v="0"/>
    <n v="1660"/>
    <s v="NO_CONCILIADO"/>
  </r>
  <r>
    <x v="3"/>
    <m/>
    <x v="3"/>
    <x v="49"/>
    <s v="O21006120002"/>
    <s v="BOD"/>
    <n v="2100612"/>
    <m/>
    <s v="00099021001 DEPOSITO DE EFECTIVO, DEPOSITANTE: SANGA ZABALA FELIX, CONCEPTO: DOBLE PERCEPCION POR LOS PERIODOS DE NOV/2022 A DIC/2022 MAS LAS DUODECIMAS DE AGUINALDO, CUENTA DE DEPOSITO: CUENTA UNICA DEL TESORO"/>
    <m/>
    <m/>
    <m/>
    <m/>
    <m/>
    <m/>
    <n v="0"/>
    <n v="915.37"/>
    <s v="NO_CONCILIADO"/>
  </r>
  <r>
    <x v="3"/>
    <m/>
    <x v="3"/>
    <x v="49"/>
    <s v="O21006180002"/>
    <s v="BOD"/>
    <n v="2100618"/>
    <m/>
    <s v="00099021001 DEPOSITO DE EFECTIVO, DEPOSITANTE: CLAUDIA VERONICA SILVA CORINI, CONCEPTO: DEVOLUCION REMUNERACION MAXIMA, CUENTA DE DEPOSITO: CUENTA UNICA DEL TESORO"/>
    <m/>
    <m/>
    <m/>
    <m/>
    <m/>
    <m/>
    <n v="0"/>
    <n v="3163.13"/>
    <s v="NO_CONCILIADO"/>
  </r>
  <r>
    <x v="2"/>
    <m/>
    <x v="2"/>
    <x v="49"/>
    <s v="O21006350002"/>
    <s v="BOD"/>
    <n v="2100635"/>
    <m/>
    <s v="00046171101 DEPOSITO DE EFECTIVO, DEPOSITANTE: BLUE HEALTH INTERNATIONAL BOLIVIA S.R.L., CONCEPTO: SANCION PECUNIARIA, CUENTA DE DEPOSITO: CUENTA UNICA DEL TESORO"/>
    <m/>
    <m/>
    <m/>
    <m/>
    <m/>
    <m/>
    <n v="0"/>
    <n v="7500"/>
    <s v="NO_CONCILIADO"/>
  </r>
  <r>
    <x v="26"/>
    <m/>
    <x v="26"/>
    <x v="49"/>
    <s v="O21006360002"/>
    <s v="BOD"/>
    <n v="2100636"/>
    <m/>
    <s v="00548132001 DEPOSITO DE EFECTIVO, DEPOSITANTE: GABRIEL MAMANI ROJAS, CONCEPTO: DEVOLUCION ´POR VIATICOS DEL 13%, CUENTA DE DEPOSITO: CUENTA UNICA DEL TESORO"/>
    <m/>
    <m/>
    <m/>
    <m/>
    <m/>
    <m/>
    <n v="0"/>
    <n v="78"/>
    <s v="NO_CONCILIADO"/>
  </r>
  <r>
    <x v="46"/>
    <m/>
    <x v="46"/>
    <x v="49"/>
    <s v="O21006370002"/>
    <s v="BOD"/>
    <n v="2100637"/>
    <m/>
    <s v="00099021001 DEPOSITO DE EFECTIVO, DEPOSITANTE: MARIA TERESA GALLEGOS LEDEZMA CI.2318079LP, CONCEPTO: COMPROMISO DE DEVOLUCION DE DEUDA, CUENTA DE DEPOSITO: CUENTA UNICA DEL TESORO"/>
    <m/>
    <m/>
    <m/>
    <m/>
    <m/>
    <m/>
    <n v="0"/>
    <n v="2186.48"/>
    <s v="NO_CONCILIADO"/>
  </r>
  <r>
    <x v="7"/>
    <m/>
    <x v="7"/>
    <x v="49"/>
    <s v="B21004970002"/>
    <s v="BOD"/>
    <n v="2100497"/>
    <m/>
    <s v="00099021001 DEP.DE CHEQ.AJENOS,RET.DE CAM.,CONCEPTO: REVERSION POR CONCEPTO DE PASAJES Y VIATICOS PART 22110 - 22210 PREV 3236 Y 1425 GESTIONES PASADAS,DEP.: FUERZA AEREA BOLIVIANA , PROCEDENCIA: BANCO UNION S.A., CHEQUE: 15767, FECHA DE EMISION:14/03/2023"/>
    <m/>
    <m/>
    <m/>
    <m/>
    <m/>
    <m/>
    <n v="0"/>
    <n v="899.5"/>
    <s v="NO_CONCILIADO"/>
  </r>
  <r>
    <x v="30"/>
    <m/>
    <x v="30"/>
    <x v="49"/>
    <s v="B21005090002"/>
    <s v="BOD"/>
    <n v="2100509"/>
    <m/>
    <s v="00212012001 DEP.DE CHEQ.AJENOS,RET.DE CAM.,CONCEPTO: DEVOLUCION CREDITO FISCAL FACTURA NO DECLARADA DIRECCION NACIONAL,DEP.: RESP TESORERIA-CLAUDIA SALCEDO , PROCEDENCIA: BANCO UNION S.A., CHEQUE: 5579, FECHA DE EMISION:15/03/2023"/>
    <m/>
    <m/>
    <m/>
    <m/>
    <m/>
    <m/>
    <n v="0"/>
    <n v="273.22000000000003"/>
    <s v="NO_CONCILIADO"/>
  </r>
  <r>
    <x v="30"/>
    <m/>
    <x v="30"/>
    <x v="49"/>
    <s v="B21005110002"/>
    <s v="BOD"/>
    <n v="2100511"/>
    <m/>
    <s v="00212012001 DEP.DE CHEQ.AJENOS,RET.DE CAM.,CONCEPTO: DEPÓSITO CREDINFORM INTERNATIONAL S,A,-SALDO INDEMNIZACION POLIZA CMR-LPRO 140301-LPS1704817),DEP.: RESP TESORERIA-CLAUDIA SALCEDO"/>
    <m/>
    <m/>
    <m/>
    <m/>
    <m/>
    <m/>
    <n v="0"/>
    <n v="8916"/>
    <s v="NO_CONCILIADO"/>
  </r>
  <r>
    <x v="54"/>
    <m/>
    <x v="54"/>
    <x v="49"/>
    <s v="B21005350002"/>
    <s v="BOD"/>
    <n v="2100535"/>
    <m/>
    <s v="00254014101 DEP.DE CHEQ.AJENOS,RET.DE CAM.,CONCEPTO: TRANSFERENCIA DE RECURSOS-GAIOC-RAQAYPAMPA,DEP.: INSTITUTO DEL SEGURO AGRARIO , PROCEDENCIA: BANCO UNION S.A., CHEQUE: 2358, FECHA DE EMISION:15/03/2023"/>
    <m/>
    <m/>
    <m/>
    <m/>
    <m/>
    <m/>
    <n v="0"/>
    <n v="93247"/>
    <s v="NO_CONCILIADO"/>
  </r>
  <r>
    <x v="54"/>
    <m/>
    <x v="54"/>
    <x v="49"/>
    <s v="B21005370002"/>
    <s v="BOD"/>
    <n v="2100537"/>
    <m/>
    <s v="00254014101 DEP.DE CHEQ.AJENOS,RET.DE CAM.,CONCEPTO: TRANSFERENCIA DE RECURSOS GAM-MOJOCOYA,DEP.: INSTITUTO DEL SEGURO AGRARIO , PROCEDENCIA: BANCO UNION S.A., CHEQUE: 2357, FECHA DE EMISION:15/03/2023"/>
    <m/>
    <m/>
    <m/>
    <m/>
    <m/>
    <m/>
    <n v="0"/>
    <n v="87641"/>
    <s v="NO_CONCILIADO"/>
  </r>
  <r>
    <x v="52"/>
    <m/>
    <x v="52"/>
    <x v="49"/>
    <s v="B21005650002"/>
    <s v="BOD"/>
    <n v="2100565"/>
    <m/>
    <s v="00070011102 DEP.DE CHEQ.AJENOS,RET.DE CAM.,CONCEPTO: DEVOLUCION BONO DE ANTIGUEDAD GESTION 2023 (MTEPS/2023-03411),DEP.: MINISTERIO DE TRABAJO , PROCEDENCIA: BANCO UNION S.A., CHEQUE: 10900, FECHA DE EMISION:14/03/2023"/>
    <m/>
    <m/>
    <m/>
    <m/>
    <m/>
    <m/>
    <n v="0"/>
    <n v="1156.9000000000001"/>
    <s v="NO_CONCILIADO"/>
  </r>
  <r>
    <x v="54"/>
    <m/>
    <x v="54"/>
    <x v="49"/>
    <s v="B21005700002"/>
    <s v="BOD"/>
    <n v="2100570"/>
    <m/>
    <s v="00254014101 DEP.DE CHEQ.AJENOS,RET.DE CAM.,CONCEPTO: TRANSFERENCIA DE RECURSOS GAM -VITICHI,DEP.: INSTITUTO DEL SEGURO AGRARIO , PROCEDENCIA: BANCO UNION S.A., CHEQUE: 2364, FECHA DE EMISION:15/03/2023"/>
    <m/>
    <m/>
    <m/>
    <m/>
    <m/>
    <m/>
    <n v="0"/>
    <n v="68925"/>
    <s v="NO_CONCILIADO"/>
  </r>
  <r>
    <x v="2"/>
    <m/>
    <x v="2"/>
    <x v="50"/>
    <s v="O21008420002"/>
    <s v="BOD"/>
    <n v="2100842"/>
    <m/>
    <s v="00046171101 DEPOSITO DE EFECTIVO, DEPOSITANTE: MEDIMUND PARA BOLIVIA, CONCEPTO: SANCIÓN POR IMCUMPLIMIENTO A LA NORMA, SEGUN RES. ADM. S/172 22 DE DIC./2022, CUENTA DE DEPOSITO: CUENTA UNICA DEL TESORO"/>
    <m/>
    <m/>
    <m/>
    <m/>
    <m/>
    <m/>
    <n v="0"/>
    <n v="170"/>
    <s v="NO_CONCILIADO"/>
  </r>
  <r>
    <x v="56"/>
    <m/>
    <x v="56"/>
    <x v="50"/>
    <s v="O21008620002"/>
    <s v="BOD"/>
    <n v="2100862"/>
    <m/>
    <s v="00099021001 DEPOSITO DE EFECTIVO, DEPOSITANTE: GLADYS ALARCON FARFAN, CONCEPTO: REPOSICION, CUENTA DE DEPOSITO: CUENTA UNICA DEL TESORO"/>
    <m/>
    <m/>
    <m/>
    <m/>
    <m/>
    <m/>
    <n v="0"/>
    <n v="120"/>
    <s v="NO_CONCILIADO"/>
  </r>
  <r>
    <x v="3"/>
    <m/>
    <x v="3"/>
    <x v="50"/>
    <s v="O21008630002"/>
    <s v="BOD"/>
    <n v="2100863"/>
    <m/>
    <s v="00099021001 DEPOSITO DE EFECTIVO, DEPOSITANTE: CECILIO HUANCA QUISPE, CONCEPTO: COMPROMISO DE DEVOLUCION DE DEUDA, CUENTA DE DEPOSITO: CUENTA UNICA DEL TESORO"/>
    <m/>
    <m/>
    <m/>
    <m/>
    <m/>
    <m/>
    <n v="0"/>
    <n v="1123.92"/>
    <s v="NO_CONCILIADO"/>
  </r>
  <r>
    <x v="10"/>
    <m/>
    <x v="10"/>
    <x v="50"/>
    <s v="O21008680002"/>
    <s v="BOD"/>
    <n v="2100868"/>
    <m/>
    <s v="00601012001 DEPOSITO DE EFECTIVO, DEPOSITANTE: FREDDY H. FERRUFINO VEIZAGA, CONCEPTO: DEVOLUCION POR CONCEPTO DE INTERESES Y MANTENIMIENTO DE VALOR POR PAGO DE IMPUESTO DE DICIEMBRE 2022, CUENTA DE DEPOSITO: CUENTA UNICA DEL TESORO"/>
    <m/>
    <m/>
    <m/>
    <m/>
    <m/>
    <m/>
    <n v="0"/>
    <n v="2448"/>
    <s v="NO_CONCILIADO"/>
  </r>
  <r>
    <x v="2"/>
    <m/>
    <x v="2"/>
    <x v="50"/>
    <s v="O21008880002"/>
    <s v="BOD"/>
    <n v="2100888"/>
    <m/>
    <s v="00046171101 DEPOSITO DE EFECTIVO, DEPOSITANTE: BIOFARMA, CONCEPTO: SANCION POR INCUMPLIMIENTO A REINSCRIPCION GESTION 2023, CUENTA DE DEPOSITO: CUENTA UNICA DEL TESORO"/>
    <m/>
    <m/>
    <m/>
    <m/>
    <m/>
    <m/>
    <n v="0"/>
    <n v="5000"/>
    <s v="NO_CONCILIADO"/>
  </r>
  <r>
    <x v="12"/>
    <m/>
    <x v="12"/>
    <x v="50"/>
    <s v="O21009100002"/>
    <s v="BOD"/>
    <n v="2100910"/>
    <m/>
    <s v="00099021001 DEPOSITO DE EFECTIVO, DEPOSITANTE: JHONATAN OROSCO QUISPE, CONCEPTO: DEVOLUCION DE HABERES PERIODO-MES DE NOVIEMBRE DE 2022, CUENTA DE DEPOSITO: CUENTA UNICA DEL TESORO"/>
    <m/>
    <m/>
    <m/>
    <m/>
    <m/>
    <m/>
    <n v="0"/>
    <n v="4480"/>
    <s v="NO_CONCILIADO"/>
  </r>
  <r>
    <x v="12"/>
    <m/>
    <x v="12"/>
    <x v="50"/>
    <s v="O21009140002"/>
    <s v="BOD"/>
    <n v="2100914"/>
    <m/>
    <s v="00099021001 DEPOSITO DE EFECTIVO, DEPOSITANTE: JHONATAN OROSCO QUISPE, CONCEPTO: DEVOLUCION DE HABERES PERIODO-MES DE OCTUBRE DE 2022, CUENTA DE DEPOSITO: CUENTA UNICA DEL TESORO"/>
    <m/>
    <m/>
    <m/>
    <m/>
    <m/>
    <m/>
    <n v="0"/>
    <n v="4480"/>
    <s v="NO_CONCILIADO"/>
  </r>
  <r>
    <x v="14"/>
    <m/>
    <x v="14"/>
    <x v="50"/>
    <s v="O21009160002"/>
    <s v="BOD"/>
    <n v="2100916"/>
    <m/>
    <s v="00283042001 DEPOSITO DE EFECTIVO, DEPOSITANTE: ADUANA NAL. - REGIONAL ORURO, CONCEPTO: DEVOLUCIÓN DE VIATICOS - JUAN MARCELO CALLE VILLCA, CUENTA DE DEPOSITO: CUENTA UNICA DEL TESORO"/>
    <m/>
    <m/>
    <m/>
    <m/>
    <m/>
    <m/>
    <n v="0"/>
    <n v="975"/>
    <s v="NO_CONCILIADO"/>
  </r>
  <r>
    <x v="14"/>
    <m/>
    <x v="14"/>
    <x v="50"/>
    <s v="O21009170002"/>
    <s v="BOD"/>
    <n v="2100917"/>
    <m/>
    <s v="00283042001 DEPOSITO DE EFECTIVO, DEPOSITANTE: WARA DANIELA GUILLEN CAMARGO, CONCEPTO: DEVOLUCION DE VIATICOS, CUENTA DE DEPOSITO: CUENTA UNICA DEL TESORO"/>
    <m/>
    <m/>
    <m/>
    <m/>
    <m/>
    <m/>
    <n v="0"/>
    <n v="150"/>
    <s v="NO_CONCILIADO"/>
  </r>
  <r>
    <x v="14"/>
    <m/>
    <x v="14"/>
    <x v="50"/>
    <s v="O21009180002"/>
    <s v="BOD"/>
    <n v="2100918"/>
    <m/>
    <s v="00283042001 DEPOSITO DE EFECTIVO, DEPOSITANTE: ARIEL LEON GONZALES, CONCEPTO: DEVOLUCION DE VIATICOS, CUENTA DE DEPOSITO: CUENTA UNICA DEL TESORO"/>
    <m/>
    <m/>
    <m/>
    <m/>
    <m/>
    <m/>
    <n v="0"/>
    <n v="675"/>
    <s v="NO_CONCILIADO"/>
  </r>
  <r>
    <x v="14"/>
    <m/>
    <x v="14"/>
    <x v="50"/>
    <s v="O21009190002"/>
    <s v="BOD"/>
    <n v="2100919"/>
    <m/>
    <s v="00283042001 DEPOSITO DE EFECTIVO, DEPOSITANTE: BLADIMIR JESUS ZELADA DAZA, CONCEPTO: DEVOLUCION DE VIATICOS, CUENTA DE DEPOSITO: CUENTA UNICA DEL TESORO"/>
    <m/>
    <m/>
    <m/>
    <m/>
    <m/>
    <m/>
    <n v="0"/>
    <n v="1800"/>
    <s v="NO_CONCILIADO"/>
  </r>
  <r>
    <x v="51"/>
    <m/>
    <x v="51"/>
    <x v="50"/>
    <s v="B21008220002"/>
    <s v="BOD"/>
    <n v="2100822"/>
    <m/>
    <s v="00862012001 DEP.DE CHEQ.AJENOS,RET.DE CAM.,CONCEPTO: DEVOLUCION PRIMA POL. CAC-LPR0482998,DEP.: CREDINFORM INTERNATIONAL S.A. , PROCEDENCIA: BANCO MERCANTIL SANTA CRUZ S.A., CHEQUE: 128545, FECHA DE EMISION:14/03/2023"/>
    <m/>
    <m/>
    <m/>
    <m/>
    <m/>
    <m/>
    <n v="0"/>
    <n v="3737.52"/>
    <s v="NO_CONCILIADO"/>
  </r>
  <r>
    <x v="66"/>
    <m/>
    <x v="66"/>
    <x v="50"/>
    <s v="O21009090002"/>
    <s v="BOD"/>
    <n v="2100909"/>
    <m/>
    <s v="00099021001 DEPOSITO DE EFECTIVO, DEPOSITANTE: JORGE NELSON CHAVEZ MAMANI C.I. 4250466 LP, CONCEPTO: DEPÓSITO DE VIATICOS, CUENTA DE DEPOSITO: CUENTA UNICA DEL TESORO"/>
    <m/>
    <m/>
    <m/>
    <m/>
    <m/>
    <m/>
    <n v="0"/>
    <n v="0.01"/>
    <s v="CONCILIADO_PARCIAL"/>
  </r>
  <r>
    <x v="66"/>
    <m/>
    <x v="66"/>
    <x v="50"/>
    <s v="O21009110002"/>
    <s v="BOD"/>
    <n v="2100911"/>
    <m/>
    <s v="00099021001 DEPOSITO DE EFECTIVO, DEPOSITANTE: JOSE ANTONIO CORO LARA C.I. 9122319 LP, CONCEPTO: DEPÓSITO DE VIATICOS, CUENTA DE DEPOSITO: CUENTA UNICA DEL TESORO"/>
    <m/>
    <m/>
    <m/>
    <m/>
    <m/>
    <m/>
    <n v="0"/>
    <n v="0.01"/>
    <s v="CONCILIADO_PARCIAL"/>
  </r>
  <r>
    <x v="66"/>
    <m/>
    <x v="66"/>
    <x v="50"/>
    <s v="O21009130002"/>
    <s v="BOD"/>
    <n v="2100913"/>
    <m/>
    <s v="00099021001 DEPOSITO DE EFECTIVO, DEPOSITANTE: JAVIER EDGAR YAPU PATON C.I. 6146037 L.P., CONCEPTO: DEPÓSITO DE VIATICOS, CUENTA DE DEPOSITO: CUENTA UNICA DEL TESORO"/>
    <m/>
    <m/>
    <m/>
    <m/>
    <m/>
    <m/>
    <n v="0"/>
    <n v="0.01"/>
    <s v="CONCILIADO_PARCIAL"/>
  </r>
  <r>
    <x v="2"/>
    <m/>
    <x v="2"/>
    <x v="51"/>
    <s v="O21012010002"/>
    <s v="BOD"/>
    <n v="2101201"/>
    <m/>
    <s v="00046171101 DEPOSITO DE EFECTIVO, DEPOSITANTE: ACM IMPORTACIONES SRL, CONCEPTO: POR INFRACCION FALTA DE LETRERO DE RAZON SOCIAL EN LUGAR VISIBLE, CUENTA DE DEPOSITO: CUENTA UNICA DEL TESORO"/>
    <m/>
    <m/>
    <m/>
    <m/>
    <m/>
    <m/>
    <n v="0"/>
    <n v="500"/>
    <s v="NO_CONCILIADO"/>
  </r>
  <r>
    <x v="3"/>
    <m/>
    <x v="3"/>
    <x v="51"/>
    <s v="O21012110002"/>
    <s v="BOD"/>
    <n v="2101211"/>
    <m/>
    <s v="00099021001 DEPOSITO DE EFECTIVO, DEPOSITANTE: ENCARNACION ANCARI BLANCO VDA DE TANGARA, CONCEPTO: DEVOLUCION DE HABERES DEL MES DE AGOSTO DEL 2014 SRA ENCARNACION ANCARI BLANCO CI.2931113, CUENTA DE DEPOSITO: CUENTA UNICA DEL TESORO"/>
    <m/>
    <m/>
    <m/>
    <m/>
    <m/>
    <m/>
    <n v="0"/>
    <n v="5003.04"/>
    <s v="NO_CONCILIADO"/>
  </r>
  <r>
    <x v="3"/>
    <m/>
    <x v="3"/>
    <x v="51"/>
    <s v="O21012170002"/>
    <s v="BOD"/>
    <n v="2101217"/>
    <m/>
    <s v="00099021001 DEPOSITO DE EFECTIVO, DEPOSITANTE: ENCARNACION ANCARI BLANCO VDA DE TANGARA, CONCEPTO: DEVOLUCION DE HABERES DEL MES DE JULIO DEL 2014 SRA ENCARNACION ANCARI BLANCO CI.2931113, CUENTA DE DEPOSITO: CUENTA UNICA DEL TESORO"/>
    <m/>
    <m/>
    <m/>
    <m/>
    <m/>
    <m/>
    <n v="0"/>
    <n v="5003.04"/>
    <s v="NO_CONCILIADO"/>
  </r>
  <r>
    <x v="3"/>
    <m/>
    <x v="3"/>
    <x v="51"/>
    <s v="O21012200002"/>
    <s v="BOD"/>
    <n v="2101220"/>
    <m/>
    <s v="00099021001 DEPOSITO DE EFECTIVO, DEPOSITANTE: NESTOR MARIO MAMANI ACHES, CONCEPTO: COMPROMISO DE DEVOLUCION DE DEUDA, CUENTA DE DEPOSITO: CUENTA UNICA DEL TESORO"/>
    <m/>
    <m/>
    <m/>
    <m/>
    <m/>
    <m/>
    <n v="0"/>
    <n v="1432.69"/>
    <s v="NO_CONCILIADO"/>
  </r>
  <r>
    <x v="2"/>
    <m/>
    <x v="2"/>
    <x v="51"/>
    <s v="O21012210002"/>
    <s v="BOD"/>
    <n v="2101221"/>
    <m/>
    <s v="00046171101 DEPOSITO DE EFECTIVO, DEPOSITANTE: NEXTCORP S.R.L., CONCEPTO: SANCION POR INCUMPPLIMIENTO A LA NORMA RESOLUCIÓN ADM.S/017, CUENTA DE DEPOSITO: CUENTA UNICA DEL TESORO"/>
    <m/>
    <m/>
    <m/>
    <m/>
    <m/>
    <m/>
    <n v="0"/>
    <n v="1670"/>
    <s v="NO_CONCILIADO"/>
  </r>
  <r>
    <x v="3"/>
    <m/>
    <x v="3"/>
    <x v="51"/>
    <s v="O21013030002"/>
    <s v="BOD"/>
    <n v="2101303"/>
    <m/>
    <s v="00099021001 DEPOSITO DE EFECTIVO, DEPOSITANTE: PORFIRIO LIMACHI POMA, CONCEPTO: COBRO INDEBIDO DEVOLUCION, CUENTA DE DEPOSITO: CUENTA UNICA DEL TESORO"/>
    <m/>
    <m/>
    <m/>
    <m/>
    <m/>
    <m/>
    <n v="0"/>
    <n v="950"/>
    <s v="NO_CONCILIADO"/>
  </r>
  <r>
    <x v="10"/>
    <m/>
    <x v="10"/>
    <x v="51"/>
    <s v="O21013040002"/>
    <s v="BOD"/>
    <n v="2101304"/>
    <m/>
    <s v="00601012001 DEPOSITO DE EFECTIVO, DEPOSITANTE: PLACIDO CONDORI MAMANI, CONCEPTO: DEVOLUCION DE SALDOS, CUENTA DE DEPOSITO: CUENTA UNICA DEL TESORO"/>
    <m/>
    <m/>
    <m/>
    <m/>
    <m/>
    <m/>
    <n v="0"/>
    <n v="125000"/>
    <s v="NO_CONCILIADO"/>
  </r>
  <r>
    <x v="57"/>
    <m/>
    <x v="57"/>
    <x v="51"/>
    <s v="O21013140002"/>
    <s v="BOD"/>
    <n v="2101314"/>
    <m/>
    <s v="00099021001 DEPOSITO DE EFECTIVO, DEPOSITANTE: TORREZ ARISMENDI MARITZA CELIA, CONCEPTO: DEVOLUCION POR DOBLE PERCEPCION, CUENTA DE DEPOSITO: CUENTA UNICA DEL TESORO"/>
    <m/>
    <m/>
    <m/>
    <m/>
    <m/>
    <m/>
    <n v="0"/>
    <n v="422.98"/>
    <s v="NO_CONCILIADO"/>
  </r>
  <r>
    <x v="2"/>
    <m/>
    <x v="2"/>
    <x v="51"/>
    <s v="O21013320002"/>
    <s v="BOD"/>
    <n v="2101332"/>
    <m/>
    <s v="00046171101 DEPOSITO DE EFECTIVO, DEPOSITANTE: MEDIZINPHARMA SRL, CONCEPTO: PAGO SANCION REINSCRIPCION N°1712023, CUENTA DE DEPOSITO: CUENTA UNICA DEL TESORO"/>
    <m/>
    <m/>
    <m/>
    <m/>
    <m/>
    <m/>
    <n v="0"/>
    <n v="840"/>
    <s v="NO_CONCILIADO"/>
  </r>
  <r>
    <x v="3"/>
    <m/>
    <x v="3"/>
    <x v="51"/>
    <s v="O21013370002"/>
    <s v="BOD"/>
    <n v="2101337"/>
    <m/>
    <s v="00099021001 DEPOSITO DE EFECTIVO, DEPOSITANTE: GLADYS BEATRIZ PLATA AMARRO, CONCEPTO: EXCESO MAXIMO DE REMUNERACION PERMITIDO DOBLE PERCEPCION, CUENTA DE DEPOSITO: CUENTA UNICA DEL TESORO"/>
    <m/>
    <m/>
    <m/>
    <m/>
    <m/>
    <m/>
    <n v="0"/>
    <n v="720.2"/>
    <s v="NO_CONCILIADO"/>
  </r>
  <r>
    <x v="3"/>
    <m/>
    <x v="3"/>
    <x v="51"/>
    <s v="B21012730002"/>
    <s v="BOD"/>
    <n v="2101273"/>
    <m/>
    <s v="00099021001 DEP.DE CHEQ.AJENOS,RET.DE CAM.,CONCEPTO: JOSE FLORES FLORES,DEP.: BANCO UNION S.A. , PROCEDENCIA: BANCO UNION S.A., CHEQUE: 191439, FECHA DE EMISION:20/03/2023"/>
    <m/>
    <m/>
    <m/>
    <m/>
    <m/>
    <m/>
    <n v="0"/>
    <n v="4645.8"/>
    <s v="NO_CONCILIADO"/>
  </r>
  <r>
    <x v="8"/>
    <m/>
    <x v="8"/>
    <x v="51"/>
    <s v="B21012430002"/>
    <s v="BOD"/>
    <n v="2101243"/>
    <m/>
    <s v="00291014203 DEP.DE CHEQ.AJENOS,RET.DE CAM.,CONCEPTO: RECURSOS POR DEBITO AUTOMATICO POR INCUMPLIMIENTO DECONVENIO ABC N18/17 GNT-SCT-CIN-GAD-ORU PROYECTO,DEP.: ADMINISTRADORA BOLIVIANA DE CARRETERAS"/>
    <m/>
    <m/>
    <m/>
    <m/>
    <m/>
    <m/>
    <n v="0"/>
    <n v="35997970.189999998"/>
    <s v="NO_CONCILIADO"/>
  </r>
  <r>
    <x v="3"/>
    <m/>
    <x v="3"/>
    <x v="51"/>
    <s v="B21012790002"/>
    <s v="BOD"/>
    <n v="2101279"/>
    <m/>
    <s v="00099021001 DEP.DE CHEQ.AJENOS,RET.DE CAM.,CONCEPTO: JUSTINIANO GRAGEDA TRUJILLO,DEP.: BANCO UNION S.A. , PROCEDENCIA: BANCO UNION S.A., CHEQUE: 191442, FECHA DE EMISION:20/03/2023"/>
    <m/>
    <m/>
    <m/>
    <m/>
    <m/>
    <m/>
    <n v="0"/>
    <n v="7874.03"/>
    <s v="NO_CONCILIADO"/>
  </r>
  <r>
    <x v="44"/>
    <m/>
    <x v="44"/>
    <x v="51"/>
    <s v="B21012940002"/>
    <s v="BOD"/>
    <n v="2101294"/>
    <m/>
    <s v="00025011106 DEP.DE CHEQ.AJENOS,RET.DE CAM.,CONCEPTO: DEVOLUCION SALDO NO EJECUTADO,DEP.: MINISTERIO DE LA PRESIDENCIA , PROCEDENCIA: BANCO UNION S.A., CHEQUE: 314, FECHA DE EMISION:24/02/2023"/>
    <m/>
    <m/>
    <m/>
    <m/>
    <m/>
    <m/>
    <n v="0"/>
    <n v="20000"/>
    <s v="NO_CONCILIADO"/>
  </r>
  <r>
    <x v="44"/>
    <m/>
    <x v="44"/>
    <x v="51"/>
    <s v="B21012960002"/>
    <s v="BOD"/>
    <n v="2101296"/>
    <m/>
    <s v="00025011107 DEP.DE CHEQ.AJENOS,RET.DE CAM.,CONCEPTO: DEVOLUCION SALDO NO EJECUTADO,DEP.: MIN. DE LA PRESIDENCIA , PROCEDENCIA: BANCO UNION S.A., CHEQUE: 315, FECHA DE EMISION:24/02/2023"/>
    <m/>
    <m/>
    <m/>
    <m/>
    <m/>
    <m/>
    <n v="0"/>
    <n v="28000"/>
    <s v="NO_CONCILIADO"/>
  </r>
  <r>
    <x v="44"/>
    <m/>
    <x v="44"/>
    <x v="51"/>
    <s v="B21013010002"/>
    <s v="BOD"/>
    <n v="2101301"/>
    <m/>
    <s v="00025014201 DEP.DE CHEQ.AJENOS,RET.DE CAM.,CONCEPTO: DEVOLUCION SALDO NO EJECUTADO,DEP.: MINISTERIO DE LA PRESIDENCIA , PROCEDENCIA: BANCO UNION S.A., CHEQUE: 313, FECHA DE EMISION:24/02/2023"/>
    <m/>
    <m/>
    <m/>
    <m/>
    <m/>
    <m/>
    <n v="0"/>
    <n v="14300"/>
    <s v="NO_CONCILIADO"/>
  </r>
  <r>
    <x v="67"/>
    <m/>
    <x v="67"/>
    <x v="51"/>
    <s v="O21012470002"/>
    <s v="BOD"/>
    <n v="2101247"/>
    <m/>
    <s v="00290194101 DEPOSITO DE EFECTIVO, DEPOSITANTE: EVA GUTIERREZ RAMOS, CONCEPTO: DEPÓSITO POR CONCEPTO DE REVERSION, CUENTA DE DEPOSITO: CUENTA UNICA DEL TESORO"/>
    <m/>
    <m/>
    <m/>
    <m/>
    <m/>
    <m/>
    <n v="0"/>
    <n v="0.01"/>
    <s v="CONCILIADO_PARCIAL"/>
  </r>
  <r>
    <x v="3"/>
    <m/>
    <x v="3"/>
    <x v="52"/>
    <s v="O21014910002"/>
    <s v="BOD"/>
    <n v="2101491"/>
    <m/>
    <s v="00099021001 DEPOSITO DE EFECTIVO, DEPOSITANTE: ROSSMARY BARRERA VINO, CONCEPTO: PAGO POR CONVENIO CON SENASIR, CUENTA DE DEPOSITO: CUENTA UNICA DEL TESORO"/>
    <m/>
    <m/>
    <m/>
    <m/>
    <m/>
    <m/>
    <n v="0"/>
    <n v="1140"/>
    <s v="NO_CONCILIADO"/>
  </r>
  <r>
    <x v="2"/>
    <m/>
    <x v="2"/>
    <x v="52"/>
    <s v="O21015290002"/>
    <s v="BOD"/>
    <n v="2101529"/>
    <m/>
    <s v="00046171101 DEPOSITO DE EFECTIVO, DEPOSITANTE: JAIME AGUILAR FLORES, CONCEPTO: SANCION POR INCUMPLIMIENTO A LA NORMA, CUENTA DE DEPOSITO: CUENTA UNICA DEL TESORO"/>
    <m/>
    <m/>
    <m/>
    <m/>
    <m/>
    <m/>
    <n v="0"/>
    <n v="1500"/>
    <s v="NO_CONCILIADO"/>
  </r>
  <r>
    <x v="23"/>
    <m/>
    <x v="23"/>
    <x v="52"/>
    <s v="O21015860002"/>
    <s v="BOD"/>
    <n v="2101586"/>
    <m/>
    <s v="00035051101 DEPOSITO DE EFECTIVO, DEPOSITANTE: ORIETA ANGELA COPAJA MAYTA, CONCEPTO: REPOSICION DE CREDENCIAL, CUENTA DE DEPOSITO: CUENTA UNICA DEL TESORO"/>
    <m/>
    <m/>
    <m/>
    <m/>
    <m/>
    <m/>
    <n v="0"/>
    <n v="50"/>
    <s v="NO_CONCILIADO"/>
  </r>
  <r>
    <x v="3"/>
    <m/>
    <x v="3"/>
    <x v="52"/>
    <s v="O21015880002"/>
    <s v="BOD"/>
    <n v="2101588"/>
    <m/>
    <s v="00099021001 DEPOSITO DE EFECTIVO, DEPOSITANTE: JUANA SURCO CUTILE- MIN. EDUCACIÓN, CONCEPTO: DEVOLUCION DIFERENCIA DE PAGO AGUINALDO GESTION 2020, CUENTA DE DEPOSITO: CUENTA UNICA DEL TESORO"/>
    <m/>
    <m/>
    <m/>
    <m/>
    <m/>
    <m/>
    <n v="0"/>
    <n v="204.17"/>
    <s v="NO_CONCILIADO"/>
  </r>
  <r>
    <x v="3"/>
    <m/>
    <x v="3"/>
    <x v="52"/>
    <s v="O21015890002"/>
    <s v="BOD"/>
    <n v="2101589"/>
    <m/>
    <s v="00099021001 DEPOSITO DE EFECTIVO, DEPOSITANTE: DIONICIO YAPUCHURA CALLISAYA, CONCEPTO: REVERSION DE BOLETA DE HABER MENSUAL, CUENTA DE DEPOSITO: CUENTA UNICA DEL TESORO"/>
    <m/>
    <m/>
    <m/>
    <m/>
    <m/>
    <m/>
    <n v="0"/>
    <n v="8831.0300000000007"/>
    <s v="NO_CONCILIADO"/>
  </r>
  <r>
    <x v="63"/>
    <m/>
    <x v="63"/>
    <x v="52"/>
    <s v="O21015960002"/>
    <s v="BOD"/>
    <n v="2101596"/>
    <m/>
    <s v="00342012001 DEPOSITO DE EFECTIVO, DEPOSITANTE: VLADIMIR ALEJANDRO LARUTA COPA, CONCEPTO: DEVOLUCION DE SUELDO EN EXCESO CORRESPONDENTE AL PERIODO DE NOVIEMBRE 2022, CUENTA DE DEPOSITO: CUENTA UNICA DEL TESORO"/>
    <m/>
    <m/>
    <m/>
    <m/>
    <m/>
    <m/>
    <n v="0"/>
    <n v="1611.17"/>
    <s v="NO_CONCILIADO"/>
  </r>
  <r>
    <x v="26"/>
    <m/>
    <x v="26"/>
    <x v="52"/>
    <s v="O21016230002"/>
    <s v="BOD"/>
    <n v="2101623"/>
    <m/>
    <s v="00548132001 DEPOSITO DE EFECTIVO, DEPOSITANTE: VLADIMIR TROCHE QUISPE, CONCEPTO: DEVOLUCION DE VIATICOS, CUENTA DE DEPOSITO: CUENTA UNICA DEL TESORO"/>
    <m/>
    <m/>
    <m/>
    <m/>
    <m/>
    <m/>
    <n v="0"/>
    <n v="371"/>
    <s v="NO_CONCILIADO"/>
  </r>
  <r>
    <x v="26"/>
    <m/>
    <x v="26"/>
    <x v="52"/>
    <s v="O21016270002"/>
    <s v="BOD"/>
    <n v="2101627"/>
    <m/>
    <s v="00548132001 DEPOSITO DE EFECTIVO, DEPOSITANTE: JOSE ANTONIO GUERRERO FLORES, CONCEPTO: DEVOLUCION DE VIATICOS, CUENTA DE DEPOSITO: CUENTA UNICA DEL TESORO"/>
    <m/>
    <m/>
    <m/>
    <m/>
    <m/>
    <m/>
    <n v="0"/>
    <n v="371"/>
    <s v="NO_CONCILIADO"/>
  </r>
  <r>
    <x v="68"/>
    <m/>
    <x v="68"/>
    <x v="52"/>
    <s v="B21015580002"/>
    <s v="BOD"/>
    <n v="2101558"/>
    <m/>
    <s v="00066011102 DEP.DE CHEQ.AJENOS,RET.DE CAM.,CONCEPTO: PAGO DE COMISIONES POR SALDOS NO DESEMBOLSADOS-PRESTAMO BID 3534/BL-BO COMISIONES DE FINANCIAMIENTO,DEP.: ENDE , PROCEDENCIA: BANCO UNION S.A., CHEQUE: 11590, FECHA DE EMISION:20/03/2023"/>
    <m/>
    <m/>
    <m/>
    <m/>
    <m/>
    <m/>
    <n v="0"/>
    <n v="44740.35"/>
    <s v="NO_CONCILIADO"/>
  </r>
  <r>
    <x v="36"/>
    <m/>
    <x v="36"/>
    <x v="52"/>
    <s v="O21014890002"/>
    <s v="BOD"/>
    <n v="2101489"/>
    <m/>
    <s v="00423142001 DEPOSITO DE EFECTIVO, DEPOSITANTE: CAJA DE SALUD DE CAMINOS Y RA, CONCEPTO: DEVOLUCION RETROACTIVOS, CUENTA DE DEPOSITO: CUENTA UNICA DEL TESORO"/>
    <m/>
    <m/>
    <m/>
    <m/>
    <m/>
    <m/>
    <n v="0"/>
    <n v="1"/>
    <s v="CONCILIADO_PARCIAL"/>
  </r>
  <r>
    <x v="3"/>
    <m/>
    <x v="3"/>
    <x v="53"/>
    <s v="O21018160002"/>
    <s v="BOD"/>
    <n v="2101816"/>
    <m/>
    <s v="00099021001 DEPOSITO DE EFECTIVO, DEPOSITANTE: LUCRECIA VELARDE VDA. DE FLORES, CONCEPTO: NUEVAS NUPCIAS, CUENTA DE DEPOSITO: CUENTA UNICA DEL TESORO"/>
    <m/>
    <m/>
    <m/>
    <m/>
    <m/>
    <m/>
    <n v="0"/>
    <n v="1500"/>
    <s v="NO_CONCILIADO"/>
  </r>
  <r>
    <x v="3"/>
    <m/>
    <x v="3"/>
    <x v="53"/>
    <s v="O21018860002"/>
    <s v="BOD"/>
    <n v="2101886"/>
    <m/>
    <s v="00099021001 DEPOSITO DE EFECTIVO, DEPOSITANTE: DAVID MENDOZA PAÑUNI, CONCEPTO: COMPROMISO DE DEVOLUCION DE DEUDA, CUENTA DE DEPOSITO: CUENTA UNICA DEL TESORO"/>
    <m/>
    <m/>
    <m/>
    <m/>
    <m/>
    <m/>
    <n v="0"/>
    <n v="386.12"/>
    <s v="NO_CONCILIADO"/>
  </r>
  <r>
    <x v="3"/>
    <m/>
    <x v="3"/>
    <x v="53"/>
    <s v="O21019130002"/>
    <s v="BOD"/>
    <n v="2101913"/>
    <m/>
    <s v="00099021001 DEPOSITO DE EFECTIVO, DEPOSITANTE: MARCIA ALODIA DALENCE PARDO, CONCEPTO: REVERSION TOTAL, CUENTA DE DEPOSITO: CUENTA UNICA DEL TESORO"/>
    <m/>
    <m/>
    <m/>
    <m/>
    <m/>
    <m/>
    <n v="0"/>
    <n v="4029.31"/>
    <s v="NO_CONCILIADO"/>
  </r>
  <r>
    <x v="14"/>
    <m/>
    <x v="14"/>
    <x v="53"/>
    <s v="O21019180002"/>
    <s v="BOD"/>
    <n v="2101918"/>
    <m/>
    <s v="00283042001 DEPOSITO DE EFECTIVO, DEPOSITANTE: VERONICA BEATRIZ NINA ANTONIO, CONCEPTO: DEVOLUCION DE VIATICOS, CUENTA DE DEPOSITO: CUENTA UNICA DEL TESORO"/>
    <m/>
    <m/>
    <m/>
    <m/>
    <m/>
    <m/>
    <n v="0"/>
    <n v="1125"/>
    <s v="NO_CONCILIADO"/>
  </r>
  <r>
    <x v="12"/>
    <m/>
    <x v="12"/>
    <x v="53"/>
    <s v="O21019190002"/>
    <s v="BOD"/>
    <n v="2101919"/>
    <m/>
    <s v="00099021001 DEPOSITO DE EFECTIVO, DEPOSITANTE: JHONATAN OROSCO QUISPE, CONCEPTO: DEVOLUCION DE HABERES - AGUINALDO 2022, CUENTA DE DEPOSITO: CUENTA UNICA DEL TESORO"/>
    <m/>
    <m/>
    <m/>
    <m/>
    <m/>
    <m/>
    <n v="0"/>
    <n v="3519"/>
    <s v="NO_CONCILIADO"/>
  </r>
  <r>
    <x v="5"/>
    <m/>
    <x v="5"/>
    <x v="53"/>
    <s v="O21019220002"/>
    <s v="BOD"/>
    <n v="2101922"/>
    <m/>
    <s v="00249012001 DEPOSITO DE EFECTIVO, DEPOSITANTE: CALVETTY CAMPUZANO VENTURO, CONCEPTO: DEVOLUCION DE FONDO REFRIGERIO DIC-2022, CUENTA DE DEPOSITO: CUENTA UNICA DEL TESORO"/>
    <m/>
    <m/>
    <m/>
    <m/>
    <m/>
    <m/>
    <n v="0"/>
    <n v="36"/>
    <s v="NO_CONCILIADO"/>
  </r>
  <r>
    <x v="5"/>
    <m/>
    <x v="5"/>
    <x v="53"/>
    <s v="O21019230002"/>
    <s v="BOD"/>
    <n v="2101923"/>
    <m/>
    <s v="00249012001 DEPOSITO DE EFECTIVO, DEPOSITANTE: CHACON ZAMBRANA JOSE SAMUEL, CONCEPTO: DEVOLUCION DE FONDO REFRIGERIO DIC-2022, CUENTA DE DEPOSITO: CUENTA UNICA DEL TESORO"/>
    <m/>
    <m/>
    <m/>
    <m/>
    <m/>
    <m/>
    <n v="0"/>
    <n v="18"/>
    <s v="NO_CONCILIADO"/>
  </r>
  <r>
    <x v="5"/>
    <m/>
    <x v="5"/>
    <x v="53"/>
    <s v="O21019240002"/>
    <s v="BOD"/>
    <n v="2101924"/>
    <m/>
    <s v="00249012001 DEPOSITO DE EFECTIVO, DEPOSITANTE: CONDORI KEA GIMENA, CONCEPTO: DEVOLUCION DE FONDO REFRIGERIO DIC-2022, CUENTA DE DEPOSITO: CUENTA UNICA DEL TESORO"/>
    <m/>
    <m/>
    <m/>
    <m/>
    <m/>
    <m/>
    <n v="0"/>
    <n v="18"/>
    <s v="NO_CONCILIADO"/>
  </r>
  <r>
    <x v="5"/>
    <m/>
    <x v="5"/>
    <x v="53"/>
    <s v="O21019250002"/>
    <s v="BOD"/>
    <n v="2101925"/>
    <m/>
    <s v="00249012001 DEPOSITO DE EFECTIVO, DEPOSITANTE: GARCIA VARGAS ARIEL FERNANDO, CONCEPTO: DEVOLUCION DE FONDO REFRIGERIO DIC-2022, CUENTA DE DEPOSITO: CUENTA UNICA DEL TESORO"/>
    <m/>
    <m/>
    <m/>
    <m/>
    <m/>
    <m/>
    <n v="0"/>
    <n v="18"/>
    <s v="NO_CONCILIADO"/>
  </r>
  <r>
    <x v="5"/>
    <m/>
    <x v="5"/>
    <x v="53"/>
    <s v="O21019260002"/>
    <s v="BOD"/>
    <n v="2101926"/>
    <m/>
    <s v="00249012001 DEPOSITO DE EFECTIVO, DEPOSITANTE: NACHO YUJRA BONIFACIO GUIDO, CONCEPTO: DEVOLUCION DE FONDO REFRIGERIO DIC-2022, CUENTA DE DEPOSITO: CUENTA UNICA DEL TESORO"/>
    <m/>
    <m/>
    <m/>
    <m/>
    <m/>
    <m/>
    <n v="0"/>
    <n v="18"/>
    <s v="NO_CONCILIADO"/>
  </r>
  <r>
    <x v="14"/>
    <m/>
    <x v="14"/>
    <x v="53"/>
    <s v="B21018510002"/>
    <s v="BOD"/>
    <n v="2101851"/>
    <m/>
    <s v="00283014101 DEP.DE CHEQ.AJENOS,RET.DE CAM.,CONCEPTO: LICENCIA SIN GOCE DE HABER-ROBERTO CARLOS BALDIVIEZO PEREZ EN 2023,DEP.: ADUANA NACIONAL , PROCEDENCIA: BANCO UNION S.A., CHEQUE: 4747, FECHA DE EMISION:03/03/2023"/>
    <m/>
    <m/>
    <m/>
    <m/>
    <m/>
    <m/>
    <n v="0"/>
    <n v="4008.14"/>
    <s v="NO_CONCILIADO"/>
  </r>
  <r>
    <x v="5"/>
    <m/>
    <x v="5"/>
    <x v="53"/>
    <s v="O21019270002"/>
    <s v="BOD"/>
    <n v="2101927"/>
    <m/>
    <s v="00249012001 DEPOSITO DE EFECTIVO, DEPOSITANTE: TORREJON AYLLON GEOVANA, CONCEPTO: DEVOLUCION DE FONDO REFRIGERIO DIC-2022, CUENTA DE DEPOSITO: CUENTA UNICA DEL TESORO"/>
    <m/>
    <m/>
    <m/>
    <m/>
    <m/>
    <m/>
    <n v="0"/>
    <n v="72"/>
    <s v="NO_CONCILIADO"/>
  </r>
  <r>
    <x v="5"/>
    <m/>
    <x v="5"/>
    <x v="53"/>
    <s v="O21019300002"/>
    <s v="BOD"/>
    <n v="2101930"/>
    <m/>
    <s v="00249012001 DEPOSITO DE EFECTIVO, DEPOSITANTE: WILLIAM ALEX CHIPANA QUISPE, CONCEPTO: DEVOLUCION DE FONDO REFRIGERIO DIC-2022, CUENTA DE DEPOSITO: CUENTA UNICA DEL TESORO"/>
    <m/>
    <m/>
    <m/>
    <m/>
    <m/>
    <m/>
    <n v="0"/>
    <n v="18"/>
    <s v="NO_CONCILIADO"/>
  </r>
  <r>
    <x v="5"/>
    <m/>
    <x v="5"/>
    <x v="53"/>
    <s v="O21019350002"/>
    <s v="BOD"/>
    <n v="2101935"/>
    <m/>
    <s v="00249012001 DEPOSITO DE EFECTIVO, DEPOSITANTE: GARCIA VARGAS ARIEL FERNANDO, CONCEPTO: DEVOLUCION DE FONDOS PASAJE DIC-2022, CUENTA DE DEPOSITO: CUENTA UNICA DEL TESORO"/>
    <m/>
    <m/>
    <m/>
    <m/>
    <m/>
    <m/>
    <n v="0"/>
    <n v="10"/>
    <s v="NO_CONCILIADO"/>
  </r>
  <r>
    <x v="5"/>
    <m/>
    <x v="5"/>
    <x v="53"/>
    <s v="O21019310002"/>
    <s v="BOD"/>
    <n v="2101931"/>
    <m/>
    <s v="00249012001 DEPOSITO DE EFECTIVO, DEPOSITANTE: FABIAN LLANCO CARLOS EVER, CONCEPTO: DEVOLUCION DE FONDO REFRIGERIO DIC-2022, CUENTA DE DEPOSITO: CUENTA UNICA DEL TESORO"/>
    <m/>
    <m/>
    <m/>
    <m/>
    <m/>
    <m/>
    <n v="0"/>
    <n v="18"/>
    <s v="NO_CONCILIADO"/>
  </r>
  <r>
    <x v="5"/>
    <m/>
    <x v="5"/>
    <x v="53"/>
    <s v="O21019330002"/>
    <s v="BOD"/>
    <n v="2101933"/>
    <m/>
    <s v="00249012001 DEPOSITO DE EFECTIVO, DEPOSITANTE: GUTIERREZ LIMACHI GUIDO, CONCEPTO: DEVOLUCION DE FONDO REFRIGERIO DIC-2022, CUENTA DE DEPOSITO: CUENTA UNICA DEL TESORO"/>
    <m/>
    <m/>
    <m/>
    <m/>
    <m/>
    <m/>
    <n v="0"/>
    <n v="18"/>
    <s v="NO_CONCILIADO"/>
  </r>
  <r>
    <x v="5"/>
    <m/>
    <x v="5"/>
    <x v="53"/>
    <s v="O21019360002"/>
    <s v="BOD"/>
    <n v="2101936"/>
    <m/>
    <s v="00249012001 DEPOSITO DE EFECTIVO, DEPOSITANTE: CHACON ZAMBRANA JOSE SAMUEL, CONCEPTO: DEVOLUCION DE FONDOS PASAJE DIC-2022, CUENTA DE DEPOSITO: CUENTA UNICA DEL TESORO"/>
    <m/>
    <m/>
    <m/>
    <m/>
    <m/>
    <m/>
    <n v="0"/>
    <n v="10"/>
    <s v="NO_CONCILIADO"/>
  </r>
  <r>
    <x v="5"/>
    <m/>
    <x v="5"/>
    <x v="53"/>
    <s v="O21019370002"/>
    <s v="BOD"/>
    <n v="2101937"/>
    <m/>
    <s v="00249012001 DEPOSITO DE EFECTIVO, DEPOSITANTE: CONDORI KEA GIMENA, CONCEPTO: DEVOLUCION DE FONDOS PASAJE DIC-2022, CUENTA DE DEPOSITO: CUENTA UNICA DEL TESORO"/>
    <m/>
    <m/>
    <m/>
    <m/>
    <m/>
    <m/>
    <n v="0"/>
    <n v="10"/>
    <s v="NO_CONCILIADO"/>
  </r>
  <r>
    <x v="5"/>
    <m/>
    <x v="5"/>
    <x v="53"/>
    <s v="O21019380002"/>
    <s v="BOD"/>
    <n v="2101938"/>
    <m/>
    <s v="00249012001 DEPOSITO DE EFECTIVO, DEPOSITANTE: NACHO YUJRA BONIFACIO GUIDO, CONCEPTO: DEVOLUCION DE FONDOS PASAJE DIC-2022, CUENTA DE DEPOSITO: CUENTA UNICA DEL TESORO"/>
    <m/>
    <m/>
    <m/>
    <m/>
    <m/>
    <m/>
    <n v="0"/>
    <n v="10"/>
    <s v="NO_CONCILIADO"/>
  </r>
  <r>
    <x v="5"/>
    <m/>
    <x v="5"/>
    <x v="53"/>
    <s v="O21019390002"/>
    <s v="BOD"/>
    <n v="2101939"/>
    <m/>
    <s v="00249012001 DEPOSITO DE EFECTIVO, DEPOSITANTE: WILLIAM ALEX CHIPANA QUISPE, CONCEPTO: DEVOLUCION DE FONDOS PASAJE DIC-2022, CUENTA DE DEPOSITO: CUENTA UNICA DEL TESORO"/>
    <m/>
    <m/>
    <m/>
    <m/>
    <m/>
    <m/>
    <n v="0"/>
    <n v="10"/>
    <s v="NO_CONCILIADO"/>
  </r>
  <r>
    <x v="5"/>
    <m/>
    <x v="5"/>
    <x v="53"/>
    <s v="O21019400002"/>
    <s v="BOD"/>
    <n v="2101940"/>
    <m/>
    <s v="00249012001 DEPOSITO DE EFECTIVO, DEPOSITANTE: FABIAN LLANCO CARLOS EVER, CONCEPTO: DEVOLUCION DE FONDOS PASAJE DIC-2022, CUENTA DE DEPOSITO: CUENTA UNICA DEL TESORO"/>
    <m/>
    <m/>
    <m/>
    <m/>
    <m/>
    <m/>
    <n v="0"/>
    <n v="10"/>
    <s v="NO_CONCILIADO"/>
  </r>
  <r>
    <x v="5"/>
    <m/>
    <x v="5"/>
    <x v="53"/>
    <s v="O21019410002"/>
    <s v="BOD"/>
    <n v="2101941"/>
    <m/>
    <s v="00249012001 DEPOSITO DE EFECTIVO, DEPOSITANTE: GUTIERREZ LIMACHI GUIDO GASTON, CONCEPTO: DEVOLUCION DE FONDOS PASAJE DIC-2022, CUENTA DE DEPOSITO: CUENTA UNICA DEL TESORO"/>
    <m/>
    <m/>
    <m/>
    <m/>
    <m/>
    <m/>
    <n v="0"/>
    <n v="10"/>
    <s v="NO_CONCILIADO"/>
  </r>
  <r>
    <x v="14"/>
    <m/>
    <x v="14"/>
    <x v="54"/>
    <s v="O21020880002"/>
    <s v="BOD"/>
    <n v="2102088"/>
    <m/>
    <s v="00283042001 DEPOSITO DE EFECTIVO, DEPOSITANTE: ROGER TORONI LAPACA 7361184 OR, CONCEPTO: DEVOLUCION DE VIATICOS-ROGER TORONI LAPACA, CUENTA DE DEPOSITO: CUENTA UNICA DEL TESORO"/>
    <m/>
    <m/>
    <m/>
    <m/>
    <m/>
    <m/>
    <n v="0"/>
    <n v="675"/>
    <s v="NO_CONCILIADO"/>
  </r>
  <r>
    <x v="2"/>
    <m/>
    <x v="2"/>
    <x v="54"/>
    <s v="O21020990002"/>
    <s v="BOD"/>
    <n v="2102099"/>
    <m/>
    <s v="00046171101 DEPOSITO DE EFECTIVO, DEPOSITANTE: SOBOLMED, CONCEPTO: SANCION PECUNIARIA, CUENTA DE DEPOSITO: CUENTA UNICA DEL TESORO"/>
    <m/>
    <m/>
    <m/>
    <m/>
    <m/>
    <m/>
    <n v="0"/>
    <n v="1500"/>
    <s v="NO_CONCILIADO"/>
  </r>
  <r>
    <x v="69"/>
    <m/>
    <x v="69"/>
    <x v="54"/>
    <s v="O21021070002"/>
    <s v="BOD"/>
    <n v="2102107"/>
    <m/>
    <s v="00234012001 DEPOSITO DE EFECTIVO, DEPOSITANTE: GONZALES LIENDO CARLOS JOSE, CONCEPTO: DEVOLCION AL C-31 N°180, PARTIDA N°259, CUENTA DE DEPOSITO: CUENTA UNICA DEL TESORO"/>
    <m/>
    <m/>
    <m/>
    <m/>
    <m/>
    <m/>
    <n v="0"/>
    <n v="64"/>
    <s v="NO_CONCILIADO"/>
  </r>
  <r>
    <x v="12"/>
    <m/>
    <x v="12"/>
    <x v="54"/>
    <s v="O21021410002"/>
    <s v="BOD"/>
    <n v="2102141"/>
    <m/>
    <s v="00015011108 DEPOSITO DE EFECTIVO, DEPOSITANTE: JUBILADOS BANCA PRIVADA, CONCEPTO: PAGO SERVICIO DE AGUA POTABLE (20% FACTURA MARZO), CUENTA DE DEPOSITO: CUENTA UNICA DEL TESORO"/>
    <m/>
    <m/>
    <m/>
    <m/>
    <m/>
    <m/>
    <n v="0"/>
    <n v="255.06"/>
    <s v="NO_CONCILIADO"/>
  </r>
  <r>
    <x v="4"/>
    <m/>
    <x v="4"/>
    <x v="54"/>
    <s v="O21021520002"/>
    <s v="BOD"/>
    <n v="2102152"/>
    <m/>
    <s v="00081011101 DEPOSITO DE EFECTIVO, DEPOSITANTE: GERMAN DANIEL MAMANI CHOQUE, CONCEPTO: DEVOLUCION DE SALDOS NO EJECUTADOS C-31 N°160, CUENTA DE DEPOSITO: CUENTA UNICA DEL TESORO"/>
    <m/>
    <m/>
    <m/>
    <m/>
    <m/>
    <m/>
    <n v="0"/>
    <n v="50"/>
    <s v="NO_CONCILIADO"/>
  </r>
  <r>
    <x v="30"/>
    <m/>
    <x v="30"/>
    <x v="54"/>
    <s v="O21021580002"/>
    <s v="BOD"/>
    <n v="2102158"/>
    <m/>
    <s v="00212012001 DEPOSITO DE EFECTIVO, DEPOSITANTE: JAVIER HERRERA FLORES, CONCEPTO: REPOSICION DE CREDENCIAL, CUENTA DE DEPOSITO: CUENTA UNICA DEL TESORO"/>
    <m/>
    <m/>
    <m/>
    <m/>
    <m/>
    <m/>
    <n v="0"/>
    <n v="60"/>
    <s v="NO_CONCILIADO"/>
  </r>
  <r>
    <x v="14"/>
    <m/>
    <x v="14"/>
    <x v="54"/>
    <s v="O21021600002"/>
    <s v="BOD"/>
    <n v="2102160"/>
    <m/>
    <s v="00283042001 DEPOSITO DE EFECTIVO, DEPOSITANTE: ADUANA NAL. REGIONAL ORURO, CONCEPTO: DEVOLUCION DE VIATICOS WILFREN MAX MIRANDA CARI, CUENTA DE DEPOSITO: CUENTA UNICA DEL TESORO"/>
    <m/>
    <m/>
    <m/>
    <m/>
    <m/>
    <m/>
    <n v="0"/>
    <n v="225"/>
    <s v="NO_CONCILIADO"/>
  </r>
  <r>
    <x v="12"/>
    <m/>
    <x v="12"/>
    <x v="54"/>
    <s v="O21021710002"/>
    <s v="BOD"/>
    <n v="2102171"/>
    <m/>
    <s v="00015011107 DEPOSITO DE EFECTIVO, DEPOSITANTE: PROMID, CONCEPTO: PAGO CONSUMO ENERGIA ELECTRICA, CUENTA DE DEPOSITO: CUENTA UNICA DEL TESORO"/>
    <m/>
    <m/>
    <m/>
    <m/>
    <m/>
    <m/>
    <n v="0"/>
    <n v="321.89999999999998"/>
    <s v="NO_CONCILIADO"/>
  </r>
  <r>
    <x v="12"/>
    <m/>
    <x v="12"/>
    <x v="54"/>
    <s v="O21021770002"/>
    <s v="BOD"/>
    <n v="2102177"/>
    <m/>
    <s v="00099021001 DEPOSITO DE EFECTIVO, DEPOSITANTE: JUAN BAUTISTA MENA GUARACHI, CONCEPTO: COMPROMISO DE DEVOLUCION DE DEUDA, CUENTA DE DEPOSITO: CUENTA UNICA DEL TESORO"/>
    <m/>
    <m/>
    <m/>
    <m/>
    <m/>
    <m/>
    <n v="0"/>
    <n v="521.11"/>
    <s v="NO_CONCILIADO"/>
  </r>
  <r>
    <x v="3"/>
    <m/>
    <x v="3"/>
    <x v="54"/>
    <s v="O21021790002"/>
    <s v="BOD"/>
    <n v="2102179"/>
    <m/>
    <s v="00099021001 DEPOSITO DE EFECTIVO, DEPOSITANTE: ADELA FLORES CRUZ, CONCEPTO: DEVOLUCION POR DOBLE PERCEPCION DE DIC/22 A FEB/23 MAS LAS DUODECIMAS DE AGUINALDO, CUENTA DE DEPOSITO: CUENTA UNICA DEL TESORO"/>
    <m/>
    <m/>
    <m/>
    <m/>
    <m/>
    <m/>
    <n v="0"/>
    <n v="867.06"/>
    <s v="NO_CONCILIADO"/>
  </r>
  <r>
    <x v="12"/>
    <m/>
    <x v="12"/>
    <x v="54"/>
    <s v="O21021820002"/>
    <s v="BOD"/>
    <n v="2102182"/>
    <m/>
    <s v="00099021001 DEPOSITO DE EFECTIVO, DEPOSITANTE: MODESTO CALLE CUMARA, CONCEPTO: DEVOLUCION POR DOBLE PERCEPCION DE DICIEMBRE 2022 MAS DUODECIMAS DE AGUINALDO, CUENTA DE DEPOSITO: CUENTA UNICA DEL TESORO"/>
    <m/>
    <m/>
    <m/>
    <m/>
    <m/>
    <m/>
    <n v="0"/>
    <n v="244.89"/>
    <s v="NO_CONCILIADO"/>
  </r>
  <r>
    <x v="65"/>
    <m/>
    <x v="65"/>
    <x v="54"/>
    <s v="O21021840002"/>
    <s v="BOD"/>
    <n v="2102184"/>
    <m/>
    <s v="00299014101 DEPOSITO DE EFECTIVO, DEPOSITANTE: SERVICIO DEPARTAMENTAL DE RIEGO LA PAZ, CONCEPTO: DEVOLUCION DE GASOLINA A LA LIBRETA 00299014101, CUENTA DE DEPOSITO: CUENTA UNICA DEL TESORO"/>
    <m/>
    <m/>
    <m/>
    <m/>
    <m/>
    <m/>
    <n v="0"/>
    <n v="400"/>
    <s v="NO_CONCILIADO"/>
  </r>
  <r>
    <x v="65"/>
    <m/>
    <x v="65"/>
    <x v="54"/>
    <s v="O21021860002"/>
    <s v="BOD"/>
    <n v="2102186"/>
    <m/>
    <s v="00299014101 DEPOSITO DE EFECTIVO, DEPOSITANTE: SERVICIO DEPARTAMENTAL DE RIEGO LA PAZ, CONCEPTO: DEVOLUCION DE FOTOCOPIAS A LA LIBRETA 00299014101, CUENTA DE DEPOSITO: CUENTA UNICA DEL TESORO"/>
    <m/>
    <m/>
    <m/>
    <m/>
    <m/>
    <m/>
    <n v="0"/>
    <n v="829.6"/>
    <s v="NO_CONCILIADO"/>
  </r>
  <r>
    <x v="65"/>
    <m/>
    <x v="65"/>
    <x v="54"/>
    <s v="O21021870002"/>
    <s v="BOD"/>
    <n v="2102187"/>
    <m/>
    <s v="00299014101 DEPOSITO DE EFECTIVO, DEPOSITANTE: SERVICIO DEPARTAMENTAL DE RIEGO LA PAZ, CONCEPTO: DEVOLUCION DE VIATICOS A LA LIBRETA 00299014101, CUENTA DE DEPOSITO: CUENTA UNICA DEL TESORO"/>
    <m/>
    <m/>
    <m/>
    <m/>
    <m/>
    <m/>
    <n v="0"/>
    <n v="444"/>
    <s v="NO_CONCILIADO"/>
  </r>
  <r>
    <x v="65"/>
    <m/>
    <x v="65"/>
    <x v="54"/>
    <s v="O21021880002"/>
    <s v="BOD"/>
    <n v="2102188"/>
    <m/>
    <s v="00299014101 DEPOSITO DE EFECTIVO, DEPOSITANTE: SERVICIO DEPARTAMENTAL DE RIEGO LA PAZ, CONCEPTO: DEVOLUCION DE VIATICOS A LA LIBRETA 00299014101, CUENTA DE DEPOSITO: CUENTA UNICA DEL TESORO"/>
    <m/>
    <m/>
    <m/>
    <m/>
    <m/>
    <m/>
    <n v="0"/>
    <n v="222"/>
    <s v="NO_CONCILIADO"/>
  </r>
  <r>
    <x v="65"/>
    <m/>
    <x v="65"/>
    <x v="54"/>
    <s v="O21021900002"/>
    <s v="BOD"/>
    <n v="2102190"/>
    <m/>
    <s v="00299014101 DEPOSITO DE EFECTIVO, DEPOSITANTE: SERVICIO DEPARTAMENTAL DE RIEGO LA PAZ, CONCEPTO: DEVOLUCION DE NOTARIADO A LA LIBRETA 00299014101, CUENTA DE DEPOSITO: CUENTA UNICA DEL TESORO"/>
    <m/>
    <m/>
    <m/>
    <m/>
    <m/>
    <m/>
    <n v="0"/>
    <n v="100"/>
    <s v="NO_CONCILIADO"/>
  </r>
  <r>
    <x v="65"/>
    <m/>
    <x v="65"/>
    <x v="54"/>
    <s v="O21021910002"/>
    <s v="BOD"/>
    <n v="2102191"/>
    <m/>
    <s v="00299014101 DEPOSITO DE EFECTIVO, DEPOSITANTE: SERVICIO DEPARTAMENTAL DE RIEGO LA PAZ, CONCEPTO: DEVOLUCION DE PUBLICACION A LA LIBRETA 00299014101, CUENTA DE DEPOSITO: CUENTA UNICA DEL TESORO"/>
    <m/>
    <m/>
    <m/>
    <m/>
    <m/>
    <m/>
    <n v="0"/>
    <n v="1000"/>
    <s v="NO_CONCILIADO"/>
  </r>
  <r>
    <x v="65"/>
    <m/>
    <x v="65"/>
    <x v="54"/>
    <s v="O21021920002"/>
    <s v="BOD"/>
    <n v="2102192"/>
    <m/>
    <s v="00299014101 DEPOSITO DE EFECTIVO, DEPOSITANTE: SERVICIO DEPARTAMENTAL DE RIEGO LA PAZ, CONCEPTO: DEVOLUCION DE BANER A LA LIBRETA 00299014101, CUENTA DE DEPOSITO: CUENTA UNICA DEL TESORO"/>
    <m/>
    <m/>
    <m/>
    <m/>
    <m/>
    <m/>
    <n v="0"/>
    <n v="560"/>
    <s v="NO_CONCILIADO"/>
  </r>
  <r>
    <x v="65"/>
    <m/>
    <x v="65"/>
    <x v="54"/>
    <s v="O21021930002"/>
    <s v="BOD"/>
    <n v="2102193"/>
    <m/>
    <s v="00299014101 DEPOSITO DE EFECTIVO, DEPOSITANTE: SERVICIO DEPARTAMENTAL DE RIEGO LA PAZ, CONCEPTO: DEVOLUCION DE REFRIGERIOS A LA LIBRETA 00299014101, CUENTA DE DEPOSITO: CUENTA UNICA DEL TESORO"/>
    <m/>
    <m/>
    <m/>
    <m/>
    <m/>
    <m/>
    <n v="0"/>
    <n v="2184.87"/>
    <s v="NO_CONCILIADO"/>
  </r>
  <r>
    <x v="65"/>
    <m/>
    <x v="65"/>
    <x v="54"/>
    <s v="O21021950002"/>
    <s v="BOD"/>
    <n v="2102195"/>
    <m/>
    <s v="00299014101 DEPOSITO DE EFECTIVO, DEPOSITANTE: SERVICIO DEPARTAMENTAL DE RIEGO LA PAZ, CONCEPTO: DEVOLUCION DE GASOLINA A LA LIBRETA 00299014101, CUENTA DE DEPOSITO: CUENTA UNICA DEL TESORO"/>
    <m/>
    <m/>
    <m/>
    <m/>
    <m/>
    <m/>
    <n v="0"/>
    <n v="300"/>
    <s v="NO_CONCILIADO"/>
  </r>
  <r>
    <x v="3"/>
    <m/>
    <x v="3"/>
    <x v="54"/>
    <s v="O21021970002"/>
    <s v="BOD"/>
    <n v="2102197"/>
    <m/>
    <s v="00099021001 DEPOSITO DE EFECTIVO, DEPOSITANTE: JOSEFINA ELISA OJEDA PEÑALOZA, CONCEPTO: DEVOLUCION POR DOBLE PERCEPCION, CUENTA DE DEPOSITO: CUENTA UNICA DEL TESORO"/>
    <m/>
    <m/>
    <m/>
    <m/>
    <m/>
    <m/>
    <n v="0"/>
    <n v="1197"/>
    <s v="NO_CONCILIADO"/>
  </r>
  <r>
    <x v="3"/>
    <m/>
    <x v="3"/>
    <x v="54"/>
    <s v="O21022090002"/>
    <s v="BOD"/>
    <n v="2102209"/>
    <m/>
    <s v="00099021001 DEPOSITO DE EFECTIVO, DEPOSITANTE: MILTON SOSA JALACA, CONCEPTO: DEVOLUCION POR CONCEPTO DE PAGO DUODECIMA DE AGUINALDO GESTION 2022, CUENTA DE DEPOSITO: CUENTA UNICA DEL TESORO"/>
    <m/>
    <m/>
    <m/>
    <m/>
    <m/>
    <m/>
    <n v="0"/>
    <n v="456.62"/>
    <s v="NO_CONCILIADO"/>
  </r>
  <r>
    <x v="3"/>
    <m/>
    <x v="3"/>
    <x v="54"/>
    <s v="O21022180002"/>
    <s v="BOD"/>
    <n v="2102218"/>
    <m/>
    <s v="00099021001 DEPOSITO DE EFECTIVO, DEPOSITANTE: RUBENLUCIO PEREZ ANTEZANA, CONCEPTO: DEVOLUCION AL SENASIR, CUENTA DE DEPOSITO: CUENTA UNICA DEL TESORO"/>
    <m/>
    <m/>
    <m/>
    <m/>
    <m/>
    <m/>
    <n v="0"/>
    <n v="450"/>
    <s v="NO_CONCILIADO"/>
  </r>
  <r>
    <x v="47"/>
    <m/>
    <x v="47"/>
    <x v="54"/>
    <s v="O21022410002"/>
    <s v="BOD"/>
    <n v="2102241"/>
    <m/>
    <s v="00213012001 DEPOSITO DE EFECTIVO, DEPOSITANTE: MONTERO LOPEZ VANESSA DI SELVA, CONCEPTO: DEVOLUCION DE FONDOS EN AVANCE, CUENTA DE DEPOSITO: CUENTA UNICA DEL TESORO"/>
    <m/>
    <m/>
    <m/>
    <m/>
    <m/>
    <m/>
    <n v="0"/>
    <n v="69"/>
    <s v="NO_CONCILIADO"/>
  </r>
  <r>
    <x v="47"/>
    <m/>
    <x v="47"/>
    <x v="54"/>
    <s v="O21022440002"/>
    <s v="BOD"/>
    <n v="2102244"/>
    <m/>
    <s v="00213012001 DEPOSITO DE EFECTIVO, DEPOSITANTE: ARRIAGA FLORES EVELIN, CONCEPTO: DEVOLUCION DE FONDOS EN AVANCE, CUENTA DE DEPOSITO: CUENTA UNICA DEL TESORO"/>
    <m/>
    <m/>
    <m/>
    <m/>
    <m/>
    <m/>
    <n v="0"/>
    <n v="40"/>
    <s v="NO_CONCILIADO"/>
  </r>
  <r>
    <x v="2"/>
    <m/>
    <x v="2"/>
    <x v="54"/>
    <s v="B21020890002"/>
    <s v="BOD"/>
    <n v="2102089"/>
    <m/>
    <s v="00099021001 DEP.DE CHEQ.AJENOS,RET.DE CAM.,CONCEPTO: REEMBOLSO DE SUBSIDIO POR INCAPACIDAD TEMPORAL,DEP.: MINISTERIO DE SALUD Y DEPORTES , PROCEDENCIA: BANCO UNION S.A., CHEQUE: 31302, FECHA DE EMISION:13/03/2023"/>
    <m/>
    <m/>
    <m/>
    <m/>
    <m/>
    <m/>
    <n v="0"/>
    <n v="2561.58"/>
    <s v="NO_CONCILIADO"/>
  </r>
  <r>
    <x v="2"/>
    <m/>
    <x v="2"/>
    <x v="54"/>
    <s v="B21020910002"/>
    <s v="BOD"/>
    <n v="2102091"/>
    <m/>
    <s v="00099021001 DEP.DE CHEQ.AJENOS,RET.DE CAM.,CONCEPTO: REEMBOLSO DE SUBSIDIO POR INCAPACIDAD TEMPORAL,DEP.: MINISTERIO DE SALUD Y DEPORTES , PROCEDENCIA: BANCO UNION S.A., CHEQUE: 31146, FECHA DE EMISION:24/02/2023"/>
    <m/>
    <m/>
    <m/>
    <m/>
    <m/>
    <m/>
    <n v="0"/>
    <n v="11783.28"/>
    <s v="NO_CONCILIADO"/>
  </r>
  <r>
    <x v="3"/>
    <m/>
    <x v="3"/>
    <x v="54"/>
    <s v="B21020950002"/>
    <s v="BOD"/>
    <n v="2102095"/>
    <m/>
    <s v="00099021001 DEP.DE CHEQ.AJENOS,RET.DE CAM.,CONCEPTO: DEPÓSITO POR REVERSION DEL PREVENTIVO N°202,DEP.: SELA ORURO , PROCEDENCIA: BANCO UNION S.A., CHEQUE: 18431, FECHA DE EMISION:02/03/2023"/>
    <m/>
    <m/>
    <m/>
    <m/>
    <m/>
    <m/>
    <n v="0"/>
    <n v="3087.97"/>
    <s v="NO_CONCILIADO"/>
  </r>
  <r>
    <x v="54"/>
    <m/>
    <x v="54"/>
    <x v="54"/>
    <s v="B21020960002"/>
    <s v="BOD"/>
    <n v="2102096"/>
    <m/>
    <s v="00254014101 DEP.DE CHEQ.AJENOS,RET.DE CAM.,CONCEPTO: TRANSFERENCIA DE RECURSOS GAM-EL PUENTE,DEP.: INSTITUTO DEL SEGURO AGRARIO , PROCEDENCIA: BANCO UNION S.A., CHEQUE: 2384, FECHA DE EMISION:22/03/2023"/>
    <m/>
    <m/>
    <m/>
    <m/>
    <m/>
    <m/>
    <n v="0"/>
    <n v="149874"/>
    <s v="NO_CONCILIADO"/>
  </r>
  <r>
    <x v="54"/>
    <m/>
    <x v="54"/>
    <x v="54"/>
    <s v="B21020970002"/>
    <s v="BOD"/>
    <n v="2102097"/>
    <m/>
    <s v="00254014101 DEP.DE CHEQ.AJENOS,RET.DE CAM.,CONCEPTO: TRANSFERENCIA DE RECURSOS GAM-TRIGAL,DEP.: INSTITUTO DEL SEGURO AGRARIO , PROCEDENCIA: BANCO UNION S.A., CHEQUE: 2383, FECHA DE EMISION:22/03/2023"/>
    <m/>
    <m/>
    <m/>
    <m/>
    <m/>
    <m/>
    <n v="0"/>
    <n v="5671"/>
    <s v="NO_CONCILIADO"/>
  </r>
  <r>
    <x v="54"/>
    <m/>
    <x v="54"/>
    <x v="54"/>
    <s v="B21020980002"/>
    <s v="BOD"/>
    <n v="2102098"/>
    <m/>
    <s v="00254014101 DEP.DE CHEQ.AJENOS,RET.DE CAM.,CONCEPTO: TRANSFERENCIA DE RECURSOS GAM-PUERTO QUIJARRO,DEP.: INSTITUTO DEL SEGURO AGRARIO , PROCEDENCIA: BANCO UNION S.A., CHEQUE: 2382, FECHA DE EMISION:22/03/2023"/>
    <m/>
    <m/>
    <m/>
    <m/>
    <m/>
    <m/>
    <n v="0"/>
    <n v="3126"/>
    <s v="NO_CONCILIADO"/>
  </r>
  <r>
    <x v="54"/>
    <m/>
    <x v="54"/>
    <x v="54"/>
    <s v="B21021010002"/>
    <s v="BOD"/>
    <n v="2102101"/>
    <m/>
    <s v="00254014101 DEP.DE CHEQ.AJENOS,RET.DE CAM.,CONCEPTO: TRANSFERENCIA DE RECURSOS GAM-YOCALLA,DEP.: INSTITUTO DEL SEGURO AGRARIO , PROCEDENCIA: BANCO UNION S.A., CHEQUE: 2381, FECHA DE EMISION:22/03/2023"/>
    <m/>
    <m/>
    <m/>
    <m/>
    <m/>
    <m/>
    <n v="0"/>
    <n v="97837"/>
    <s v="NO_CONCILIADO"/>
  </r>
  <r>
    <x v="54"/>
    <m/>
    <x v="54"/>
    <x v="54"/>
    <s v="B21021020002"/>
    <s v="BOD"/>
    <n v="2102102"/>
    <m/>
    <s v="00254014101 DEP.DE CHEQ.AJENOS,RET.DE CAM.,CONCEPTO: TRANSFERENCIA DE RECURSOS GAM-TACOBAMBA,DEP.: INSTITUTO DEL SEGURO AGRARIO , PROCEDENCIA: BANCO UNION S.A., CHEQUE: 2380, FECHA DE EMISION:22/03/2023"/>
    <m/>
    <m/>
    <m/>
    <m/>
    <m/>
    <m/>
    <n v="0"/>
    <n v="38245"/>
    <s v="NO_CONCILIADO"/>
  </r>
  <r>
    <x v="54"/>
    <m/>
    <x v="54"/>
    <x v="54"/>
    <s v="B21021040002"/>
    <s v="BOD"/>
    <n v="2102104"/>
    <m/>
    <s v="00254014101 DEP.DE CHEQ.AJENOS,RET.DE CAM.,CONCEPTO: TRANSFERENCIA DE RECURSOS GAM-SAN PEDRO DE MACHA,DEP.: INSTITUTO DEL SEGURO AGRARIO , PROCEDENCIA: BANCO UNION S.A., CHEQUE: 2379, FECHA DE EMISION:22/03/2023"/>
    <m/>
    <m/>
    <m/>
    <m/>
    <m/>
    <m/>
    <n v="0"/>
    <n v="195184"/>
    <s v="NO_CONCILIADO"/>
  </r>
  <r>
    <x v="54"/>
    <m/>
    <x v="54"/>
    <x v="54"/>
    <s v="B21021060002"/>
    <s v="BOD"/>
    <n v="2102106"/>
    <m/>
    <s v="00254014202 DEP.DE CHEQ.AJENOS,RET.DE CAM.,CONCEPTO: TRANSFERENCIA DE RECURSOS GAM-SAN ANTONIO DE ESMORUCO,DEP.: INSTITUTO DEL SEGURO AGRARIO , PROCEDENCIA: BANCO UNION S.A., CHEQUE: 2378, FECHA DE EMISION:22/03/2023"/>
    <m/>
    <m/>
    <m/>
    <m/>
    <m/>
    <m/>
    <n v="0"/>
    <n v="2909"/>
    <s v="NO_CONCILIADO"/>
  </r>
  <r>
    <x v="54"/>
    <m/>
    <x v="54"/>
    <x v="54"/>
    <s v="B21021080002"/>
    <s v="BOD"/>
    <n v="2102108"/>
    <m/>
    <s v="00254014101 DEP.DE CHEQ.AJENOS,RET.DE CAM.,CONCEPTO: TRANSFERENCIA DE RECURSOS GAM-CURAHUARA DE CARANGAS,DEP.: INSTITUTO DEL SEGURO AGRARIO , PROCEDENCIA: BANCO UNION S.A., CHEQUE: 2376, FECHA DE EMISION:22/03/2023"/>
    <m/>
    <m/>
    <m/>
    <m/>
    <m/>
    <m/>
    <n v="0"/>
    <n v="7617"/>
    <s v="NO_CONCILIADO"/>
  </r>
  <r>
    <x v="54"/>
    <m/>
    <x v="54"/>
    <x v="54"/>
    <s v="B21021130002"/>
    <s v="BOD"/>
    <n v="2102113"/>
    <m/>
    <s v="00254014101 DEP.DE CHEQ.AJENOS,RET.DE CAM.,CONCEPTO: TRANSFERENCIA DE RECURSOS GAM-CHOQUECOTA,DEP.: INSTITUTO DEL SEGURO AGRARIO , PROCEDENCIA: BANCO UNION S.A., CHEQUE: 2377, FECHA DE EMISION:22/03/2023"/>
    <m/>
    <m/>
    <m/>
    <m/>
    <m/>
    <m/>
    <n v="0"/>
    <n v="53022"/>
    <s v="NO_CONCILIADO"/>
  </r>
  <r>
    <x v="54"/>
    <m/>
    <x v="54"/>
    <x v="54"/>
    <s v="B21021170002"/>
    <s v="BOD"/>
    <n v="2102117"/>
    <m/>
    <s v="00254014101 DEP.DE CHEQ.AJENOS,RET.DE CAM.,CONCEPTO: TRANSFERENCIA DE RECURSOS GAM-VIACHA,DEP.: INSTITUTO DEL SEGURO AGRARIO , PROCEDENCIA: BANCO UNION S.A., CHEQUE: 2375, FECHA DE EMISION:22/03/2023"/>
    <m/>
    <m/>
    <m/>
    <m/>
    <m/>
    <m/>
    <n v="0"/>
    <n v="450176"/>
    <s v="NO_CONCILIADO"/>
  </r>
  <r>
    <x v="54"/>
    <m/>
    <x v="54"/>
    <x v="54"/>
    <s v="B21021200002"/>
    <s v="BOD"/>
    <n v="2102120"/>
    <m/>
    <s v="00254014101 DEP.DE CHEQ.AJENOS,RET.DE CAM.,CONCEPTO: TRANSFERENCIA DE RECURSOS GAM-SICA SICA,DEP.: INSTITUTO DEL SEGURO AGRARIO , PROCEDENCIA: BANCO UNION S.A., CHEQUE: 2374, FECHA DE EMISION:22/03/2023"/>
    <m/>
    <m/>
    <m/>
    <m/>
    <m/>
    <m/>
    <n v="0"/>
    <n v="348750"/>
    <s v="NO_CONCILIADO"/>
  </r>
  <r>
    <x v="54"/>
    <m/>
    <x v="54"/>
    <x v="54"/>
    <s v="B21021230002"/>
    <s v="BOD"/>
    <n v="2102123"/>
    <m/>
    <s v="00254014202 DEP.DE CHEQ.AJENOS,RET.DE CAM.,CONCEPTO: TRANSFERENCIA DE RECURSOS GAM-SAPAHAQUI,DEP.: INSTITUTO DEL SEGURO AGRARIO , PROCEDENCIA: BANCO UNION S.A., CHEQUE: 2373, FECHA DE EMISION:22/03/2023"/>
    <m/>
    <m/>
    <m/>
    <m/>
    <m/>
    <m/>
    <n v="0"/>
    <n v="31566"/>
    <s v="NO_CONCILIADO"/>
  </r>
  <r>
    <x v="54"/>
    <m/>
    <x v="54"/>
    <x v="54"/>
    <s v="B21021260002"/>
    <s v="BOD"/>
    <n v="2102126"/>
    <m/>
    <s v="00254014101 DEP.DE CHEQ.AJENOS,RET.DE CAM.,CONCEPTO: TRANSFERENCIA DE RECURSOS GAM-SANTIAGO DE CALLAPA,DEP.: INSTITUTO DEL SEGURO AGRARIO , PROCEDENCIA: BANCO UNION S.A., CHEQUE: 2372, FECHA DE EMISION:22/03/2023"/>
    <m/>
    <m/>
    <m/>
    <m/>
    <m/>
    <m/>
    <n v="0"/>
    <n v="37734"/>
    <s v="NO_CONCILIADO"/>
  </r>
  <r>
    <x v="54"/>
    <m/>
    <x v="54"/>
    <x v="54"/>
    <s v="B21021280002"/>
    <s v="BOD"/>
    <n v="2102128"/>
    <m/>
    <s v="00254014101 DEP.DE CHEQ.AJENOS,RET.DE CAM.,CONCEPTO: TRANSFERENCIA DE RECURSOS GAM-VACAS,DEP.: INSTITUTO DEL SEGURO AGRARIO , PROCEDENCIA: BANCO UNION S.A., CHEQUE: 2370, FECHA DE EMISION:22/03/2023"/>
    <m/>
    <m/>
    <m/>
    <m/>
    <m/>
    <m/>
    <n v="0"/>
    <n v="102871"/>
    <s v="NO_CONCILIADO"/>
  </r>
  <r>
    <x v="54"/>
    <m/>
    <x v="54"/>
    <x v="54"/>
    <s v="B21021300002"/>
    <s v="BOD"/>
    <n v="2102130"/>
    <m/>
    <s v="00254014101 DEP.DE CHEQ.AJENOS,RET.DE CAM.,CONCEPTO: TRANSFERENCIA DE RECURSOS GAM-TOCO,DEP.: INSTITUTO DEL SEGURO AGRARIO , PROCEDENCIA: BANCO UNION S.A., CHEQUE: 2369, FECHA DE EMISION:22/03/2023"/>
    <m/>
    <m/>
    <m/>
    <m/>
    <m/>
    <m/>
    <n v="0"/>
    <n v="3603"/>
    <s v="NO_CONCILIADO"/>
  </r>
  <r>
    <x v="54"/>
    <m/>
    <x v="54"/>
    <x v="54"/>
    <s v="B21021310002"/>
    <s v="BOD"/>
    <n v="2102131"/>
    <m/>
    <s v="00254014101 DEP.DE CHEQ.AJENOS,RET.DE CAM.,CONCEPTO: TRANSFERENCIA DE RECURSOS GAM-POCONA,DEP.: INSTITUTO DEL SEGURO AGRARIO , PROCEDENCIA: BANCO UNION S.A., CHEQUE: 2368, FECHA DE EMISION:22/03/2023"/>
    <m/>
    <m/>
    <m/>
    <m/>
    <m/>
    <m/>
    <n v="0"/>
    <n v="30766"/>
    <s v="NO_CONCILIADO"/>
  </r>
  <r>
    <x v="54"/>
    <m/>
    <x v="54"/>
    <x v="54"/>
    <s v="B21021330002"/>
    <s v="BOD"/>
    <n v="2102133"/>
    <m/>
    <s v="00254014101 DEP.DE CHEQ.AJENOS,RET.DE CAM.,CONCEPTO: TRANSFERENCIA DE RECURSOS GAM ARQUE,DEP.: INSTITUTO DEL SEGURO AGRARIO , PROCEDENCIA: BANCO UNION S.A., CHEQUE: 2367, FECHA DE EMISION:22/03/2023"/>
    <m/>
    <m/>
    <m/>
    <m/>
    <m/>
    <m/>
    <n v="0"/>
    <n v="91316"/>
    <s v="NO_CONCILIADO"/>
  </r>
  <r>
    <x v="54"/>
    <m/>
    <x v="54"/>
    <x v="54"/>
    <s v="B21021370002"/>
    <s v="BOD"/>
    <n v="2102137"/>
    <m/>
    <s v="00254014101 DEP.DE CHEQ.AJENOS,RET.DE CAM.,CONCEPTO: TRANSFERENCIA DE RECURSOS GAM-YOTALA,DEP.: INSTITUTO DEL SEGURO AGRARIO , PROCEDENCIA: BANCO UNION S.A., CHEQUE: 2366, FECHA DE EMISION:22/03/2023"/>
    <m/>
    <m/>
    <m/>
    <m/>
    <m/>
    <m/>
    <n v="0"/>
    <n v="35754"/>
    <s v="NO_CONCILIADO"/>
  </r>
  <r>
    <x v="54"/>
    <m/>
    <x v="54"/>
    <x v="54"/>
    <s v="B21021390002"/>
    <s v="BOD"/>
    <n v="2102139"/>
    <m/>
    <s v="00254014101 DEP.DE CHEQ.AJENOS,RET.DE CAM.,CONCEPTO: TRANSFERENCIA DE RECURSOS GAM-POROMA,DEP.: INSTITUTO DEL SEGURO AGRARIO , PROCEDENCIA: BANCO UNION S.A., CHEQUE: 2365, FECHA DE EMISION:22/03/2023"/>
    <m/>
    <m/>
    <m/>
    <m/>
    <m/>
    <m/>
    <n v="0"/>
    <n v="139531"/>
    <s v="NO_CONCILIADO"/>
  </r>
  <r>
    <x v="3"/>
    <m/>
    <x v="3"/>
    <x v="54"/>
    <s v="B21021540002"/>
    <s v="BOD"/>
    <n v="2102154"/>
    <m/>
    <s v="00099021001 DEP.DE CHEQ.AJENOS,RET.DE CAM.,CONCEPTO: PATRICIA DUBEYSA PEÑARANDA QUIROGA,DEP.: BANCO UNION S.A. , PROCEDENCIA: BANCO UNION S.A., CHEQUE: 191445, FECHA DE EMISION:23/03/2023"/>
    <m/>
    <m/>
    <m/>
    <m/>
    <m/>
    <m/>
    <n v="0"/>
    <n v="3177.48"/>
    <s v="NO_CONCILIADO"/>
  </r>
  <r>
    <x v="67"/>
    <m/>
    <x v="67"/>
    <x v="54"/>
    <s v="O21021780002"/>
    <s v="BOD"/>
    <n v="2102178"/>
    <m/>
    <s v="00290194101 DEPOSITO DE EFECTIVO, DEPOSITANTE: FATIMA CELIA BOBARIN CRUZ, CONCEPTO: DEPÓSITO POR CONCEPTO DE REVERSION, CUENTA DE DEPOSITO: CUENTA UNICA DEL TESORO"/>
    <m/>
    <m/>
    <m/>
    <m/>
    <m/>
    <m/>
    <n v="0"/>
    <n v="119.71"/>
    <s v="CONCILIADO_PARCIAL"/>
  </r>
  <r>
    <x v="28"/>
    <m/>
    <x v="28"/>
    <x v="55"/>
    <s v="O21024010002"/>
    <s v="BOD"/>
    <n v="2102401"/>
    <m/>
    <s v="00099021001 DEPOSITO DE EFECTIVO, DEPOSITANTE: URMIA CECILIA INQUILLO CORTEZ, CONCEPTO: DEVOLUCION PAGO EN DEMASIA DOS DIAS DE HABER MES FEBRERO 2023, CUENTA DE DEPOSITO: CUENTA UNICA DEL TESORO"/>
    <m/>
    <m/>
    <m/>
    <m/>
    <m/>
    <m/>
    <n v="0"/>
    <n v="587.64"/>
    <s v="NO_CONCILIADO"/>
  </r>
  <r>
    <x v="3"/>
    <m/>
    <x v="3"/>
    <x v="55"/>
    <s v="O21024250002"/>
    <s v="BOD"/>
    <n v="2102425"/>
    <m/>
    <s v="00099021001 DEPOSITO DE EFECTIVO, DEPOSITANTE: PALMIRA FATIMA LAZCANO FUENTES, CONCEPTO: DEVOLUCION POR SALDO NO UTILIZADO DEL PREVENTIVO 828 A FAVOR DEL INIAF, CUENTA DE DEPOSITO: CUENTA UNICA DEL TESORO"/>
    <m/>
    <m/>
    <m/>
    <m/>
    <m/>
    <m/>
    <n v="0"/>
    <n v="165"/>
    <s v="NO_CONCILIADO"/>
  </r>
  <r>
    <x v="3"/>
    <m/>
    <x v="3"/>
    <x v="55"/>
    <s v="O21024260002"/>
    <s v="BOD"/>
    <n v="2102426"/>
    <m/>
    <s v="00099021001 DEPOSITO DE EFECTIVO, DEPOSITANTE: JORGE ROGELIO SANTANDER ESTRADA, CONCEPTO: REGULARIZACION DE TOPE SALARIAL SEPTIEMBRE 2022, CUENTA DE DEPOSITO: CUENTA UNICA DEL TESORO"/>
    <m/>
    <m/>
    <m/>
    <m/>
    <m/>
    <m/>
    <n v="0"/>
    <n v="44.79"/>
    <s v="NO_CONCILIADO"/>
  </r>
  <r>
    <x v="2"/>
    <m/>
    <x v="2"/>
    <x v="55"/>
    <s v="O21024270002"/>
    <s v="BOD"/>
    <n v="2102427"/>
    <m/>
    <s v="00046171101 DEPOSITO DE EFECTIVO, DEPOSITANTE: EMPRESA EVOLUCIONMEDIC S.R.L., CONCEPTO: SANCION POR INCUMPLIMIENTO A LA NORMA, SEGUN RES ADM S/175 DE FECHA 23/12/2022, CUENTA DE DEPOSITO: CUENTA UNICA DEL TESORO"/>
    <m/>
    <m/>
    <m/>
    <m/>
    <m/>
    <m/>
    <n v="0"/>
    <n v="840"/>
    <s v="NO_CONCILIADO"/>
  </r>
  <r>
    <x v="3"/>
    <m/>
    <x v="3"/>
    <x v="55"/>
    <s v="O21024280002"/>
    <s v="BOD"/>
    <n v="2102428"/>
    <m/>
    <s v="00099021001 DEPOSITO DE EFECTIVO, DEPOSITANTE: JORGE ROGELIO SANTANDER ESTRADA, CONCEPTO: REGULARIZACION DE TOPE SALARIAL OCTUBRE 2022, CUENTA DE DEPOSITO: CUENTA UNICA DEL TESORO"/>
    <m/>
    <m/>
    <m/>
    <m/>
    <m/>
    <m/>
    <n v="0"/>
    <n v="44.79"/>
    <s v="NO_CONCILIADO"/>
  </r>
  <r>
    <x v="2"/>
    <m/>
    <x v="2"/>
    <x v="55"/>
    <s v="O21024300002"/>
    <s v="BOD"/>
    <n v="2102430"/>
    <m/>
    <s v="00046171101 DEPOSITO DE EFECTIVO, DEPOSITANTE: EMPRESA VMDENT, CONCEPTO: SANCION POR INCUMPLIMIENTO A LA NORMA, SEGUN RES ADM 047/2022 DE FECHA 25/11/2022, CUENTA DE DEPOSITO: CUENTA UNICA DEL TESORO"/>
    <m/>
    <m/>
    <m/>
    <m/>
    <m/>
    <m/>
    <n v="0"/>
    <n v="600"/>
    <s v="NO_CONCILIADO"/>
  </r>
  <r>
    <x v="3"/>
    <m/>
    <x v="3"/>
    <x v="55"/>
    <s v="O21024310002"/>
    <s v="BOD"/>
    <n v="2102431"/>
    <m/>
    <s v="00099021001 DEPOSITO DE EFECTIVO, DEPOSITANTE: JORGE ROGELIO SANTANDER ESTRADA, CONCEPTO: REGULARIZACION DE TOPE SALARIAL NOVIEMBRE 2022, CUENTA DE DEPOSITO: CUENTA UNICA DEL TESORO"/>
    <m/>
    <m/>
    <m/>
    <m/>
    <m/>
    <m/>
    <n v="0"/>
    <n v="21.1"/>
    <s v="NO_CONCILIADO"/>
  </r>
  <r>
    <x v="3"/>
    <m/>
    <x v="3"/>
    <x v="55"/>
    <s v="O21024330002"/>
    <s v="BOD"/>
    <n v="2102433"/>
    <m/>
    <s v="00099021001 DEPOSITO DE EFECTIVO, DEPOSITANTE: JORGE ROGELIO SANTANDER ESTRADA, CONCEPTO: REGULARIZACION DE TOPE SALARIAL DICIEMBRE 2022, CUENTA DE DEPOSITO: CUENTA UNICA DEL TESORO"/>
    <m/>
    <m/>
    <m/>
    <m/>
    <m/>
    <m/>
    <n v="0"/>
    <n v="21.1"/>
    <s v="NO_CONCILIADO"/>
  </r>
  <r>
    <x v="3"/>
    <m/>
    <x v="3"/>
    <x v="55"/>
    <s v="O21024690002"/>
    <s v="BOD"/>
    <n v="2102469"/>
    <m/>
    <s v="00099021001 DEPOSITO DE EFECTIVO, DEPOSITANTE: MARIO CACHUTA QUISPE, CONCEPTO: DEVOLUCION DE DEUDA POR DOBLE PERCEPCION POR LOS PERIODOS ENERO Y FEBRERO, CUENTA DE DEPOSITO: CUENTA UNICA DEL TESORO"/>
    <m/>
    <m/>
    <m/>
    <m/>
    <m/>
    <m/>
    <n v="0"/>
    <n v="1522.08"/>
    <s v="NO_CONCILIADO"/>
  </r>
  <r>
    <x v="56"/>
    <m/>
    <x v="56"/>
    <x v="55"/>
    <s v="O21024860002"/>
    <s v="BOD"/>
    <n v="2102486"/>
    <m/>
    <s v="00099021001 DEPOSITO DE EFECTIVO, DEPOSITANTE: LILIAN REGINA LIMACHI FLORES, CONCEPTO: DEPÓSITO POR PERDIDA DE TARJETA DE ACCESO MAGNETICO &quot;TARJETA RFID&quot;PARA PERSONAL, CUENTA DE DEPOSITO: CUENTA UNICA DEL TESORO"/>
    <m/>
    <m/>
    <m/>
    <m/>
    <m/>
    <m/>
    <n v="0"/>
    <n v="120"/>
    <s v="NO_CONCILIADO"/>
  </r>
  <r>
    <x v="2"/>
    <m/>
    <x v="2"/>
    <x v="55"/>
    <s v="O21024960002"/>
    <s v="BOD"/>
    <n v="2102496"/>
    <m/>
    <s v="00046171101 DEPOSITO DE EFECTIVO, DEPOSITANTE: SOLUCIONES LOGISTICAS GLOBALES BIONACTIVA SRL, CONCEPTO: POR INFRACCION FALTA DE REGENTE FAMACEUTICO DIRECTOR TECNICO O JEFE DE CONTROL DE CALIDAD, CUENTA DE DEPOSITO: CUENTA UNICA DEL TESORO"/>
    <m/>
    <m/>
    <m/>
    <m/>
    <m/>
    <m/>
    <n v="0"/>
    <n v="3000"/>
    <s v="NO_CONCILIADO"/>
  </r>
  <r>
    <x v="2"/>
    <m/>
    <x v="2"/>
    <x v="55"/>
    <s v="O21025170002"/>
    <s v="BOD"/>
    <n v="2102517"/>
    <m/>
    <s v="00046171101 DEPOSITO DE EFECTIVO, DEPOSITANTE: GEOTERMA, CONCEPTO: SANCION POR INCUMPLIMIENTO REINSCRIPCION GESTION 2022, CUENTA DE DEPOSITO: CUENTA UNICA DEL TESORO"/>
    <m/>
    <m/>
    <m/>
    <m/>
    <m/>
    <m/>
    <n v="0"/>
    <n v="840"/>
    <s v="NO_CONCILIADO"/>
  </r>
  <r>
    <x v="3"/>
    <m/>
    <x v="3"/>
    <x v="55"/>
    <s v="O21025180002"/>
    <s v="BOD"/>
    <n v="2102518"/>
    <m/>
    <s v="00099021001 DEPOSITO DE EFECTIVO, DEPOSITANTE: ALVARO MARCO ANTONIO CABA OLIVAREZ, CONCEPTO: CITE:MEFP/VTCP/DGOPT/UAIS-CPI/N°030/2016 REGULARIZACION: JULIO-AGOSTO 2022, CUENTA DE DEPOSITO: CUENTA UNICA DEL TESORO"/>
    <m/>
    <m/>
    <m/>
    <m/>
    <m/>
    <m/>
    <n v="0"/>
    <n v="13500"/>
    <s v="NO_CONCILIADO"/>
  </r>
  <r>
    <x v="3"/>
    <m/>
    <x v="3"/>
    <x v="55"/>
    <s v="O21025190002"/>
    <s v="BOD"/>
    <n v="2102519"/>
    <m/>
    <s v="00099021001 DEPOSITO DE EFECTIVO, DEPOSITANTE: ALVARO MARCO ANTONIO CABA OLIVAREZ, CONCEPTO: CITE:MEFP/VTCP/DGOPT/UAIS-CPI/N°030/2016 REGULARIZACION: MAYO-JUNIO 2022, CUENTA DE DEPOSITO: CUENTA UNICA DEL TESORO"/>
    <m/>
    <m/>
    <m/>
    <m/>
    <m/>
    <m/>
    <n v="0"/>
    <n v="13500"/>
    <s v="NO_CONCILIADO"/>
  </r>
  <r>
    <x v="15"/>
    <m/>
    <x v="15"/>
    <x v="55"/>
    <s v="B21024030002"/>
    <s v="BOD"/>
    <n v="2102403"/>
    <m/>
    <s v="00099021001 DEP.DE CHEQ.AJENOS,RET.DE CAM.,CONCEPTO: PAGO POR DESCUENTO RECURSOS PUBLICOS,DEP.: CAJA NACIONAL DE SALUD , PROCEDENCIA: BANCO UNION S.A., CHEQUE: 66838, FECHA DE EMISION:23/03/2023"/>
    <m/>
    <m/>
    <m/>
    <m/>
    <m/>
    <m/>
    <n v="0"/>
    <n v="12790.75"/>
    <s v="NO_CONCILIADO"/>
  </r>
  <r>
    <x v="3"/>
    <m/>
    <x v="3"/>
    <x v="55"/>
    <s v="B21024290002"/>
    <s v="BOD"/>
    <n v="2102429"/>
    <m/>
    <s v="00099021001 DEP.DE CHEQ.AJENOS,RET.DE CAM.,CONCEPTO: JUAN JOSE TORDAOYA AREVALO,DEP.: BANCO UNION S.A. , PROCEDENCIA: BANCO UNION S.A., CHEQUE: 191447, FECHA DE EMISION:24/03/2023"/>
    <m/>
    <m/>
    <m/>
    <m/>
    <m/>
    <m/>
    <n v="0"/>
    <n v="7118"/>
    <s v="NO_CONCILIADO"/>
  </r>
  <r>
    <x v="70"/>
    <m/>
    <x v="70"/>
    <x v="55"/>
    <s v="B21024320002"/>
    <s v="BOD"/>
    <n v="2102432"/>
    <m/>
    <s v="00099021001 DEP.DE CHEQ.AJENOS,RET.DE CAM.,CONCEPTO: JOSE LUIS RIOS MOREIRA,DEP.: BANCO UNION S.A. , PROCEDENCIA: BANCO UNION S.A., CHEQUE: 191448, FECHA DE EMISION:24/03/2023"/>
    <m/>
    <m/>
    <m/>
    <m/>
    <m/>
    <m/>
    <n v="0"/>
    <n v="27.2"/>
    <s v="NO_CONCILIADO"/>
  </r>
  <r>
    <x v="36"/>
    <m/>
    <x v="36"/>
    <x v="56"/>
    <s v="O21027860002"/>
    <s v="BOD"/>
    <n v="2102786"/>
    <m/>
    <s v="00423012001 DEPOSITO DE EFECTIVO, DEPOSITANTE: SERGIO FABIAN SILES RIVERO CI 6961230, CONCEPTO: DEVOLUCION FONDOS DE AVANCE, CUENTA DE DEPOSITO: CUENTA UNICA DEL TESORO"/>
    <m/>
    <m/>
    <m/>
    <m/>
    <m/>
    <m/>
    <n v="0"/>
    <n v="2332"/>
    <s v="NO_CONCILIADO"/>
  </r>
  <r>
    <x v="3"/>
    <m/>
    <x v="3"/>
    <x v="56"/>
    <s v="O21027870002"/>
    <s v="BOD"/>
    <n v="2102787"/>
    <m/>
    <s v="00099021001 DEPOSITO DE EFECTIVO, DEPOSITANTE: ROSA AMALIA QUISBERT DE MARCA, CONCEPTO: DEVOLUCION DE RETROACTIVO, CUENTA DE DEPOSITO: CUENTA UNICA DEL TESORO"/>
    <m/>
    <m/>
    <m/>
    <m/>
    <m/>
    <m/>
    <n v="0"/>
    <n v="200"/>
    <s v="NO_CONCILIADO"/>
  </r>
  <r>
    <x v="2"/>
    <m/>
    <x v="2"/>
    <x v="56"/>
    <s v="O21028190002"/>
    <s v="BOD"/>
    <n v="2102819"/>
    <m/>
    <s v="00046171101 DEPOSITO DE EFECTIVO, DEPOSITANTE: EMPRESA: INDUSTRIA ULTRA, CONCEPTO: SANCION POR INCUMPLIMIENTO A REINSCRIPCION GESTION 2023, CUENTA DE DEPOSITO: CUENTA UNICA DEL TESORO"/>
    <m/>
    <m/>
    <m/>
    <m/>
    <m/>
    <m/>
    <n v="0"/>
    <n v="830"/>
    <s v="NO_CONCILIADO"/>
  </r>
  <r>
    <x v="3"/>
    <m/>
    <x v="3"/>
    <x v="56"/>
    <s v="O21028260002"/>
    <s v="BOD"/>
    <n v="2102826"/>
    <m/>
    <s v="00099021001 DEPOSITO DE EFECTIVO, DEPOSITANTE: FREDY MOISES FLORES MAMANI, CONCEPTO: COBRO INDEVIDO DEL PRA, CUENTA DE DEPOSITO: CUENTA UNICA DEL TESORO"/>
    <m/>
    <m/>
    <m/>
    <m/>
    <m/>
    <m/>
    <n v="0"/>
    <n v="3000"/>
    <s v="NO_CONCILIADO"/>
  </r>
  <r>
    <x v="2"/>
    <m/>
    <x v="2"/>
    <x v="56"/>
    <s v="O21028300002"/>
    <s v="BOD"/>
    <n v="2102830"/>
    <m/>
    <s v="00046171101 DEPOSITO DE EFECTIVO, DEPOSITANTE: EQUIPAMED ROBERTO MARTINEZ VILASECA CI 3421701 LP, CONCEPTO: SANCION POR REINSCRIPCION ANUAL 2022, CUENTA DE DEPOSITO: CUENTA UNICA DEL TESORO"/>
    <m/>
    <m/>
    <m/>
    <m/>
    <m/>
    <m/>
    <n v="0"/>
    <n v="2000"/>
    <s v="NO_CONCILIADO"/>
  </r>
  <r>
    <x v="2"/>
    <m/>
    <x v="2"/>
    <x v="56"/>
    <s v="O21028310002"/>
    <s v="BOD"/>
    <n v="2102831"/>
    <m/>
    <s v="00046171101 DEPOSITO DE EFECTIVO, DEPOSITANTE: SODIPHAR CORPORATION S.R.L., CONCEPTO: SANCION POR INCUMPLIMIENTO A LA NORMA, SEGUN RES. ADM. N°S/063 DE FECHA 25 DE JULIO DE 2022, CUENTA DE DEPOSITO: CUENTA UNICA DEL TESORO"/>
    <m/>
    <m/>
    <m/>
    <m/>
    <m/>
    <m/>
    <n v="0"/>
    <n v="1660"/>
    <s v="NO_CONCILIADO"/>
  </r>
  <r>
    <x v="3"/>
    <m/>
    <x v="3"/>
    <x v="56"/>
    <s v="O21028740002"/>
    <s v="BOD"/>
    <n v="2102874"/>
    <m/>
    <s v="00099021001 DEPOSITO DE EFECTIVO, DEPOSITANTE: MONICA SEA ARAMAYO, CONCEPTO: DEVOLUCION RENUMERACION MAXIMA, CUENTA DE DEPOSITO: CUENTA UNICA DEL TESORO"/>
    <m/>
    <m/>
    <m/>
    <m/>
    <m/>
    <m/>
    <n v="0"/>
    <n v="6714.56"/>
    <s v="NO_CONCILIADO"/>
  </r>
  <r>
    <x v="56"/>
    <m/>
    <x v="56"/>
    <x v="56"/>
    <s v="O21029090002"/>
    <s v="BOD"/>
    <n v="2102909"/>
    <m/>
    <s v="00099021001 DEPOSITO DE EFECTIVO, DEPOSITANTE: DIANET ANGELICA FLORES FLORES, CONCEPTO: TARJETA RFID PARA EL PERSONAL DEL NUEVO EDIFICIO DE LA ASAMBLEA LEGISLATIVA PLURINACIONAL, CUENTA DE DEPOSITO: CUENTA UNICA DEL TESORO"/>
    <m/>
    <m/>
    <m/>
    <m/>
    <m/>
    <m/>
    <n v="0"/>
    <n v="120"/>
    <s v="NO_CONCILIADO"/>
  </r>
  <r>
    <x v="3"/>
    <m/>
    <x v="3"/>
    <x v="56"/>
    <s v="O21029100002"/>
    <s v="BOD"/>
    <n v="2102910"/>
    <m/>
    <s v="00099021001 DEPOSITO DE EFECTIVO, DEPOSITANTE: MARIA ROSA GONZALES RAMOS, CONCEPTO: DEVOLUCION DE FONDOS NO EJECUTADOS C 31 - 137, CUENTA DE DEPOSITO: CUENTA UNICA DEL TESORO"/>
    <m/>
    <m/>
    <m/>
    <m/>
    <m/>
    <m/>
    <n v="0"/>
    <n v="168.3"/>
    <s v="NO_CONCILIADO"/>
  </r>
  <r>
    <x v="23"/>
    <m/>
    <x v="23"/>
    <x v="56"/>
    <s v="B21027990002"/>
    <s v="BOD"/>
    <n v="2102799"/>
    <m/>
    <s v="00035031101 DEP.DE CHEQ.AJENOS,RET.DE CAM.,CONCEPTO: RECURSOS NO COBRADOS DE LA GESTION 2022,DEP.: MEFP-UCPP , PROCEDENCIA: BANCO UNION S.A., CHEQUE: 304, FECHA DE EMISION:24/03/2023"/>
    <m/>
    <m/>
    <m/>
    <m/>
    <m/>
    <m/>
    <n v="0"/>
    <n v="13"/>
    <s v="NO_CONCILIADO"/>
  </r>
  <r>
    <x v="23"/>
    <m/>
    <x v="23"/>
    <x v="56"/>
    <s v="B21028150002"/>
    <s v="BOD"/>
    <n v="2102815"/>
    <m/>
    <s v="00099021001 DEP.DE CHEQ.AJENOS,RET.DE CAM.,CONCEPTO: PAGO INCAPACIDADES TEMPORALES REEMBOLSO MINISTERIO DE ECONOMIA Y FINANZAS PUBLICAS,DEP.: CAJA NACIONAL DE SALUD , PROCEDENCIA: BANCO UNION S.A., CHEQUE: 31606, FECHA DE EMISION:27/03/2023"/>
    <m/>
    <m/>
    <m/>
    <m/>
    <m/>
    <m/>
    <n v="0"/>
    <n v="162600.07"/>
    <s v="NO_CONCILIADO"/>
  </r>
  <r>
    <x v="37"/>
    <m/>
    <x v="37"/>
    <x v="56"/>
    <s v="B21028220002"/>
    <s v="BOD"/>
    <n v="2102822"/>
    <m/>
    <s v="00078034201 DEP.DE CHEQ.AJENOS,RET.DE CAM.,CONCEPTO: DEVOLUCION DE DESCUENTO POR LICENCIA SIN GOCE DE HABERES,DEP.: EEC-GNV , PROCEDENCIA: BANCO UNION S.A., CHEQUE: 169, FECHA DE EMISION:21/03/2023"/>
    <m/>
    <m/>
    <m/>
    <m/>
    <m/>
    <m/>
    <n v="0"/>
    <n v="257.39999999999998"/>
    <s v="NO_CONCILIADO"/>
  </r>
  <r>
    <x v="3"/>
    <m/>
    <x v="3"/>
    <x v="56"/>
    <s v="B21028470002"/>
    <s v="BOD"/>
    <n v="2102847"/>
    <m/>
    <s v="00099021001 DEP.DE CHEQ.AJENOS,RET.DE CAM.,CONCEPTO: EDGAR MANCILLA GUTIERREZ,DEP.: BANCO UNION S.A. , PROCEDENCIA: BANCO UNION S.A., CHEQUE: 191455, FECHA DE EMISION:27/03/2023"/>
    <m/>
    <m/>
    <m/>
    <m/>
    <m/>
    <m/>
    <n v="0"/>
    <n v="1900.98"/>
    <s v="NO_CONCILIADO"/>
  </r>
  <r>
    <x v="3"/>
    <m/>
    <x v="3"/>
    <x v="56"/>
    <s v="B21028480002"/>
    <s v="BOD"/>
    <n v="2102848"/>
    <m/>
    <s v="00099021001 DEP.DE CHEQ.AJENOS,RET.DE CAM.,CONCEPTO: ROSMERY CHOQUE MAMANI,DEP.: BANCO UNION S.A. , PROCEDENCIA: BANCO UNION S.A., CHEQUE: 191454, FECHA DE EMISION:27/03/2023"/>
    <m/>
    <m/>
    <m/>
    <m/>
    <m/>
    <m/>
    <n v="0"/>
    <n v="1790.8"/>
    <s v="NO_CONCILIADO"/>
  </r>
  <r>
    <x v="3"/>
    <m/>
    <x v="3"/>
    <x v="56"/>
    <s v="B21028500002"/>
    <s v="BOD"/>
    <n v="2102850"/>
    <m/>
    <s v="00099021001 DEP.DE CHEQ.AJENOS,RET.DE CAM.,CONCEPTO: MARISOL ENCINAS MONTAÑO,DEP.: BANCO UNION S.S.A , PROCEDENCIA: BANCO UNION S.A., CHEQUE: 191453, FECHA DE EMISION:27/03/2023"/>
    <m/>
    <m/>
    <m/>
    <m/>
    <m/>
    <m/>
    <n v="0"/>
    <n v="1663.5"/>
    <s v="NO_CONCILIADO"/>
  </r>
  <r>
    <x v="3"/>
    <m/>
    <x v="3"/>
    <x v="56"/>
    <s v="B21028530002"/>
    <s v="BOD"/>
    <n v="2102853"/>
    <m/>
    <s v="00099021001 DEP.DE CHEQ.AJENOS,RET.DE CAM.,CONCEPTO: ALEXANDER IVN PINTO MAMANI,DEP.: BANCO UNION S.A. , PROCEDENCIA: BANCO UNION S.A., CHEQUE: 191452, FECHA DE EMISION:27/03/2023"/>
    <m/>
    <m/>
    <m/>
    <m/>
    <m/>
    <m/>
    <n v="0"/>
    <n v="1663.35"/>
    <s v="NO_CONCILIADO"/>
  </r>
  <r>
    <x v="30"/>
    <m/>
    <x v="30"/>
    <x v="57"/>
    <s v="O21030530002"/>
    <s v="BOD"/>
    <n v="2103053"/>
    <m/>
    <s v="00212012001 DEPOSITO DE EFECTIVO, DEPOSITANTE: GROVER CHACHAHUAYNA LIPA, CONCEPTO: REPOSICION DE CREDENCIAL, CUENTA DE DEPOSITO: CUENTA UNICA DEL TESORO"/>
    <m/>
    <m/>
    <m/>
    <m/>
    <m/>
    <m/>
    <n v="0"/>
    <n v="60"/>
    <s v="NO_CONCILIADO"/>
  </r>
  <r>
    <x v="44"/>
    <m/>
    <x v="44"/>
    <x v="57"/>
    <s v="O21030700002"/>
    <s v="BOD"/>
    <n v="2103070"/>
    <m/>
    <s v="00099021001 DEPOSITO DE EFECTIVO, DEPOSITANTE: MINISTERIO DE DESARROLLO RURAL Y TIERRAS, CONCEPTO: PAGO SERVICIO DE AGUA POTABLE EPSAS UC -CNAPE CORRESPONDIENTE AL MES DE ENERO 2023, CUENTA DE DEPOSITO: CUENTA UNICA DEL TESORO"/>
    <m/>
    <m/>
    <m/>
    <m/>
    <m/>
    <m/>
    <n v="0"/>
    <n v="78.180000000000007"/>
    <s v="NO_CONCILIADO"/>
  </r>
  <r>
    <x v="66"/>
    <m/>
    <x v="66"/>
    <x v="57"/>
    <s v="O21030710002"/>
    <s v="BOD"/>
    <n v="2103071"/>
    <m/>
    <s v="00099021001 DEPOSITO DE EFECTIVO, DEPOSITANTE: TANIA BLANCA CASTRO CHUQUIMIA, CONCEPTO: DEVOLUCION VIATICOS, CUENTA DE DEPOSITO: CUENTA UNICA DEL TESORO"/>
    <m/>
    <m/>
    <m/>
    <m/>
    <m/>
    <m/>
    <n v="0"/>
    <n v="1001.7"/>
    <s v="NO_CONCILIADO"/>
  </r>
  <r>
    <x v="44"/>
    <m/>
    <x v="44"/>
    <x v="57"/>
    <s v="O21030720002"/>
    <s v="BOD"/>
    <n v="2103072"/>
    <m/>
    <s v="00099021001 DEPOSITO DE EFECTIVO, DEPOSITANTE: MINISTERIO DE DESARROLLO RURAL Y TIERRAS, CONCEPTO: PAGO SERVICIO DE AGUA POTABLE EPSAS UC-CNAPE CORRESPONDIENTE DEL MES DICIEMBRE 2022, CUENTA DE DEPOSITO: CUENTA UNICA DEL TESORO"/>
    <m/>
    <m/>
    <m/>
    <m/>
    <m/>
    <m/>
    <n v="0"/>
    <n v="78"/>
    <s v="NO_CONCILIADO"/>
  </r>
  <r>
    <x v="3"/>
    <m/>
    <x v="3"/>
    <x v="57"/>
    <s v="O21031140002"/>
    <s v="BOD"/>
    <n v="2103114"/>
    <m/>
    <s v="00099021001 DEPOSITO DE EFECTIVO, DEPOSITANTE: WILVER SANCHEZ YELMA, CONCEPTO: DEVOLUCION, CUENTA DE DEPOSITO: CUENTA UNICA DEL TESORO"/>
    <m/>
    <m/>
    <m/>
    <m/>
    <m/>
    <m/>
    <n v="0"/>
    <n v="1075.49"/>
    <s v="NO_CONCILIADO"/>
  </r>
  <r>
    <x v="3"/>
    <m/>
    <x v="3"/>
    <x v="57"/>
    <s v="O21031480002"/>
    <s v="BOD"/>
    <n v="2103148"/>
    <m/>
    <s v="00099021001 DEPOSITO DE EFECTIVO, DEPOSITANTE: ALVARO MARCO ANTONIO CABA OLIVAREZ, CONCEPTO: CITE: MEFP/VTCP/DGOPT/UAIS-CPI/N°030/2016 REGULARIZACION SEPTIEMBRE-OCTUBRE 2022, CUENTA DE DEPOSITO: CUENTA UNICA DEL TESORO"/>
    <m/>
    <m/>
    <m/>
    <m/>
    <m/>
    <m/>
    <n v="0"/>
    <n v="13500"/>
    <s v="NO_CONCILIADO"/>
  </r>
  <r>
    <x v="47"/>
    <m/>
    <x v="47"/>
    <x v="57"/>
    <s v="O21031880002"/>
    <s v="BOD"/>
    <n v="2103188"/>
    <m/>
    <s v="00213012001 DEPOSITO DE EFECTIVO, DEPOSITANTE: HERLAND HUASCAR GALLEGOS TORREZ, CONCEPTO: DEVOLUCION DE PASAJES, CUENTA DE DEPOSITO: CUENTA UNICA DEL TESORO"/>
    <m/>
    <m/>
    <m/>
    <m/>
    <m/>
    <m/>
    <n v="0"/>
    <n v="200"/>
    <s v="NO_CONCILIADO"/>
  </r>
  <r>
    <x v="71"/>
    <m/>
    <x v="71"/>
    <x v="57"/>
    <s v="B21030540002"/>
    <s v="BOD"/>
    <n v="2103054"/>
    <m/>
    <s v="00587012017 DEP.DE CHEQ.AJENOS,RET.DE CAM.,CONCEPTO: PAGO PLANILLAS DE AVANCE,DEP.: E.B.C. , PROCEDENCIA: BANCO UNION S.A., CHEQUE: 1789, FECHA DE EMISION:27/03/2023"/>
    <m/>
    <m/>
    <m/>
    <m/>
    <m/>
    <m/>
    <n v="0"/>
    <n v="400000"/>
    <s v="NO_CONCILIADO"/>
  </r>
  <r>
    <x v="54"/>
    <m/>
    <x v="54"/>
    <x v="57"/>
    <s v="B21030810002"/>
    <s v="BOD"/>
    <n v="2103081"/>
    <m/>
    <s v="00254014101 DEP.DE CHEQ.AJENOS,RET.DE CAM.,CONCEPTO: TRANSFERENCIA DE RECURSOS GAM-ACHOCALLA,DEP.: INSTITUTO DEL SEGURO AGRARIO , PROCEDENCIA: BANCO UNION S.A., CHEQUE: 2385, FECHA DE EMISION:24/03/2023"/>
    <m/>
    <m/>
    <m/>
    <m/>
    <m/>
    <m/>
    <n v="0"/>
    <n v="67262"/>
    <s v="NO_CONCILIADO"/>
  </r>
  <r>
    <x v="72"/>
    <m/>
    <x v="72"/>
    <x v="57"/>
    <s v="B21030850002"/>
    <s v="BOD"/>
    <n v="2103085"/>
    <m/>
    <s v="00099021001 DEP.DE CHEQ.AJENOS,RET.DE CAM.,CONCEPTO: BAJA DE CUENTA POR COBRAR HENRY MARTINEZ,DEP.: DEFENSORIA DEL PUEBLO , PROCEDENCIA: BANCO UNION S.A., CHEQUE: 2651, FECHA DE EMISION:23/03/2023"/>
    <m/>
    <m/>
    <m/>
    <m/>
    <m/>
    <m/>
    <n v="0"/>
    <n v="11892.34"/>
    <s v="NO_CONCILIADO"/>
  </r>
  <r>
    <x v="3"/>
    <m/>
    <x v="3"/>
    <x v="57"/>
    <s v="B21030930002"/>
    <s v="BOD"/>
    <n v="2103093"/>
    <m/>
    <s v="00099021001 DEP.DE CHEQ.AJENOS,RET.DE CAM.,CONCEPTO: CARLA ESCALERA PINTO,DEP.: BANCO UNION S.A. , PROCEDENCIA: BANCO UNION S.A., CHEQUE: 191457, FECHA DE EMISION:28/03/2023"/>
    <m/>
    <m/>
    <m/>
    <m/>
    <m/>
    <m/>
    <n v="0"/>
    <n v="1566.95"/>
    <s v="NO_CONCILIADO"/>
  </r>
  <r>
    <x v="1"/>
    <m/>
    <x v="1"/>
    <x v="58"/>
    <s v="O21033430002"/>
    <s v="BOD"/>
    <n v="2103343"/>
    <m/>
    <s v="00099021001 DEPOSITO DE EFECTIVO, DEPOSITANTE: LOURDES TATIANA QUIROZ QUENTA, CONCEPTO: FACTURA NAABOL NO PRESENTADA PARA SU DECLARACION EN EL LIBRO DE COMPRAS IVA, CUENTA DE DEPOSITO: CUENTA UNICA DEL TESORO"/>
    <m/>
    <m/>
    <m/>
    <m/>
    <m/>
    <m/>
    <n v="0"/>
    <n v="15"/>
    <s v="NO_CONCILIADO"/>
  </r>
  <r>
    <x v="2"/>
    <m/>
    <x v="2"/>
    <x v="58"/>
    <s v="O21033450002"/>
    <s v="BOD"/>
    <n v="2103345"/>
    <m/>
    <s v="00046171101 DEPOSITO DE EFECTIVO, DEPOSITANTE: LABORATORIOS ROSSI, CONCEPTO: MULTA POR FALTA DE REINSCRIPCION GESTION 2022-2023, CUENTA DE DEPOSITO: CUENTA UNICA DEL TESORO"/>
    <m/>
    <m/>
    <m/>
    <m/>
    <m/>
    <m/>
    <n v="0"/>
    <n v="1670"/>
    <s v="NO_CONCILIADO"/>
  </r>
  <r>
    <x v="3"/>
    <m/>
    <x v="3"/>
    <x v="58"/>
    <s v="O21033610002"/>
    <s v="BOD"/>
    <n v="2103361"/>
    <m/>
    <s v="00016011101 DEPOSITO DE EFECTIVO, DEPOSITANTE: LETICIA DEL ROSARIO CHIRVECHS BURGOA, CONCEPTO: DEVOLUCION DIFERENCIA DE PAGO AGUINALDO GESTION 2020, CUENTA DE DEPOSITO: CUENTA UNICA DEL TESORO"/>
    <m/>
    <m/>
    <m/>
    <m/>
    <m/>
    <m/>
    <n v="0"/>
    <n v="132.68"/>
    <s v="NO_CONCILIADO"/>
  </r>
  <r>
    <x v="12"/>
    <m/>
    <x v="12"/>
    <x v="58"/>
    <s v="O21033720002"/>
    <s v="BOD"/>
    <n v="2103372"/>
    <m/>
    <s v="00099021001 DEPOSITO DE EFECTIVO, DEPOSITANTE: MARIO CHURATA QUISPE, CONCEPTO: COMPROMISO DE DEVOLUCION DE DEUDA, CUENTA DE DEPOSITO: CUENTA UNICA DEL TESORO"/>
    <m/>
    <m/>
    <m/>
    <m/>
    <m/>
    <m/>
    <n v="0"/>
    <n v="175.14"/>
    <s v="NO_CONCILIADO"/>
  </r>
  <r>
    <x v="30"/>
    <m/>
    <x v="30"/>
    <x v="58"/>
    <s v="O21033920002"/>
    <s v="BOD"/>
    <n v="2103392"/>
    <m/>
    <s v="00212012001 DEPOSITO DE EFECTIVO, DEPOSITANTE: NELLY FELICIDAD HUMEREZ QUISBERT, CONCEPTO: DEVOLUCION POR RETENCION DECOMPRA DE BIENES, CUENTA DE DEPOSITO: CUENTA UNICA DEL TESORO"/>
    <m/>
    <m/>
    <m/>
    <m/>
    <m/>
    <m/>
    <n v="0"/>
    <n v="1592.4"/>
    <s v="NO_CONCILIADO"/>
  </r>
  <r>
    <x v="3"/>
    <m/>
    <x v="3"/>
    <x v="58"/>
    <s v="O21033990002"/>
    <s v="BOD"/>
    <n v="2103399"/>
    <m/>
    <s v="00099021001 DEPOSITO DE EFECTIVO, DEPOSITANTE: NOEL ROSSEL ATOYAY, CONCEPTO: DEVOLUCION POR DOBLE PAGO DE VIATICOS, CUENTA DE DEPOSITO: CUENTA UNICA DEL TESORO"/>
    <m/>
    <m/>
    <m/>
    <m/>
    <m/>
    <m/>
    <n v="0"/>
    <n v="1112"/>
    <s v="NO_CONCILIADO"/>
  </r>
  <r>
    <x v="3"/>
    <m/>
    <x v="3"/>
    <x v="58"/>
    <s v="O21034020002"/>
    <s v="BOD"/>
    <n v="2103402"/>
    <m/>
    <s v="00099021001 DEPOSITO DE EFECTIVO, DEPOSITANTE: IVER LUNA SANCHEZ, CONCEPTO: DEVOLUCION DE PASAJES AEREOS SEGUN PREVENTIVO NRO 935, CUENTA DE DEPOSITO: CUENTA UNICA DEL TESORO"/>
    <m/>
    <m/>
    <m/>
    <m/>
    <m/>
    <m/>
    <n v="0"/>
    <n v="181"/>
    <s v="NO_CONCILIADO"/>
  </r>
  <r>
    <x v="56"/>
    <m/>
    <x v="56"/>
    <x v="58"/>
    <s v="O21034060002"/>
    <s v="BOD"/>
    <n v="2103406"/>
    <m/>
    <s v="00099021001 DEPOSITO DE EFECTIVO, DEPOSITANTE: ADRIAN VEGA GANDARILLAS, CONCEPTO: REPOSICION DE TARJETA MAGNETICA, CUENTA DE DEPOSITO: CUENTA UNICA DEL TESORO"/>
    <m/>
    <m/>
    <m/>
    <m/>
    <m/>
    <m/>
    <n v="0"/>
    <n v="120"/>
    <s v="NO_CONCILIADO"/>
  </r>
  <r>
    <x v="19"/>
    <m/>
    <x v="19"/>
    <x v="58"/>
    <s v="O21034170002"/>
    <s v="BOD"/>
    <n v="2103417"/>
    <m/>
    <s v="00132072001 DEPOSITO DE EFECTIVO, DEPOSITANTE: LUIS MIGUEL RODRIGUEZ SERRUDO, CONCEPTO: SALDO NO UTILIZADO PREV. 292, CUENTA DE DEPOSITO: CUENTA UNICA DEL TESORO"/>
    <m/>
    <m/>
    <m/>
    <m/>
    <m/>
    <m/>
    <n v="0"/>
    <n v="1020"/>
    <s v="NO_CONCILIADO"/>
  </r>
  <r>
    <x v="3"/>
    <m/>
    <x v="3"/>
    <x v="58"/>
    <s v="B21033700002"/>
    <s v="BOD"/>
    <n v="2103370"/>
    <m/>
    <s v="00099021001 DEP.DE CHEQ.AJENOS,RET.DE CAM.,CONCEPTO: ABEL ANDIA ZURITA,DEP.: BANCO UNION S.A. , PROCEDENCIA: BANCO UNION S.A., CHEQUE: 191458, FECHA DE EMISION:29/03/2023"/>
    <m/>
    <m/>
    <m/>
    <m/>
    <m/>
    <m/>
    <n v="0"/>
    <n v="3239.73"/>
    <s v="NO_CONCILIADO"/>
  </r>
  <r>
    <x v="3"/>
    <m/>
    <x v="3"/>
    <x v="59"/>
    <s v="O21035830002"/>
    <s v="BOD"/>
    <n v="2103583"/>
    <m/>
    <s v="00099021001 DEPOSITO DE EFECTIVO, DEPOSITANTE: EDGAR FERNANDEZ MAMANI, CONCEPTO: DEVOLUCION DIFERENCIA DE PAGO AGUINALDO GESTION 2020, CUENTA DE DEPOSITO: CUENTA UNICA DEL TESORO"/>
    <m/>
    <m/>
    <m/>
    <m/>
    <m/>
    <m/>
    <n v="0"/>
    <n v="317.8"/>
    <s v="NO_CONCILIADO"/>
  </r>
  <r>
    <x v="2"/>
    <m/>
    <x v="2"/>
    <x v="59"/>
    <s v="O21035980002"/>
    <s v="BOD"/>
    <n v="2103598"/>
    <m/>
    <s v="00046171101 DEPOSITO DE EFECTIVO, DEPOSITANTE: ISABEL EMPERATRIZ MENACHO LEON, CONCEPTO: SANCION POR INCUMPLIMIENTO DE REINSCRIPCION ANUAL DE EMPRESA GESTION 2023, CUENTA DE DEPOSITO: CUENTA UNICA DEL TESORO"/>
    <m/>
    <m/>
    <m/>
    <m/>
    <m/>
    <m/>
    <n v="0"/>
    <n v="830"/>
    <s v="NO_CONCILIADO"/>
  </r>
  <r>
    <x v="73"/>
    <m/>
    <x v="73"/>
    <x v="59"/>
    <s v="O21036000002"/>
    <s v="BOD"/>
    <n v="2103600"/>
    <m/>
    <s v="00593012001 DEPOSITO DE EFECTIVO, DEPOSITANTE: GRACIELA QUENTA POMA, CONCEPTO: |DEVOLUCION DE IMPUESTOS PAGADOS EN EXESO, CUENTA DE DEPOSITO: CUENTA UNICA DEL TESORO"/>
    <m/>
    <m/>
    <m/>
    <m/>
    <m/>
    <m/>
    <n v="0"/>
    <n v="55.3"/>
    <s v="NO_CONCILIADO"/>
  </r>
  <r>
    <x v="46"/>
    <m/>
    <x v="46"/>
    <x v="59"/>
    <s v="O21036230002"/>
    <s v="BOD"/>
    <n v="2103623"/>
    <m/>
    <s v="00099021001 DEPOSITO DE EFECTIVO, DEPOSITANTE: JHOSELYN SARAVIA ALI, CONCEPTO: REVERSION DE BOLETA HABER MENSUAL DE ENERO 2023, CUENTA DE DEPOSITO: CUENTA UNICA DEL TESORO"/>
    <m/>
    <m/>
    <m/>
    <m/>
    <m/>
    <m/>
    <n v="0"/>
    <n v="1972"/>
    <s v="NO_CONCILIADO"/>
  </r>
  <r>
    <x v="46"/>
    <m/>
    <x v="46"/>
    <x v="59"/>
    <s v="O21036250002"/>
    <s v="BOD"/>
    <n v="2103625"/>
    <m/>
    <s v="00099021001 DEPOSITO DE EFECTIVO, DEPOSITANTE: JHOSELYN SARAVIA ALI, CONCEPTO: REVERSION DE BOLETA HABER MENSUAL DE FEBRERO 2023, CUENTA DE DEPOSITO: CUENTA UNICA DEL TESORO"/>
    <m/>
    <m/>
    <m/>
    <m/>
    <m/>
    <m/>
    <n v="0"/>
    <n v="1972"/>
    <s v="NO_CONCILIADO"/>
  </r>
  <r>
    <x v="12"/>
    <m/>
    <x v="12"/>
    <x v="59"/>
    <s v="O21036290002"/>
    <s v="BOD"/>
    <n v="2103629"/>
    <m/>
    <s v="00015011108 DEPOSITO DE EFECTIVO, DEPOSITANTE: CALLE LOZA LUIS ALBERTO CI 6754140, CONCEPTO: DEPÓSITO DEVOLUCION PASAJES, CUENTA DE DEPOSITO: CUENTA UNICA DEL TESORO"/>
    <m/>
    <m/>
    <m/>
    <m/>
    <m/>
    <m/>
    <n v="0"/>
    <n v="298"/>
    <s v="NO_CONCILIADO"/>
  </r>
  <r>
    <x v="12"/>
    <m/>
    <x v="12"/>
    <x v="59"/>
    <s v="O21036310002"/>
    <s v="BOD"/>
    <n v="2103631"/>
    <m/>
    <s v="00015011108 DEPOSITO DE EFECTIVO, DEPOSITANTE: MORALES VELASCO ERWIN GUILLERMO CI 6476951, CONCEPTO: DEPÓSITO DEVOLUCION PASAJES, CUENTA DE DEPOSITO: CUENTA UNICA DEL TESORO"/>
    <m/>
    <m/>
    <m/>
    <m/>
    <m/>
    <m/>
    <n v="0"/>
    <n v="298"/>
    <s v="NO_CONCILIADO"/>
  </r>
  <r>
    <x v="12"/>
    <m/>
    <x v="12"/>
    <x v="59"/>
    <s v="O21036330002"/>
    <s v="BOD"/>
    <n v="2103633"/>
    <m/>
    <s v="00015011108 DEPOSITO DE EFECTIVO, DEPOSITANTE: CACERES ASCUI JUAN PABLO CI 5900904, CONCEPTO: DEPÓSITO DEVOLUCION PASAJES, CUENTA DE DEPOSITO: CUENTA UNICA DEL TESORO"/>
    <m/>
    <m/>
    <m/>
    <m/>
    <m/>
    <m/>
    <n v="0"/>
    <n v="298"/>
    <s v="NO_CONCILIADO"/>
  </r>
  <r>
    <x v="12"/>
    <m/>
    <x v="12"/>
    <x v="59"/>
    <s v="O21036340002"/>
    <s v="BOD"/>
    <n v="2103634"/>
    <m/>
    <s v="00015011108 DEPOSITO DE EFECTIVO, DEPOSITANTE: HUARANCA BALDERRAMA JHEISON GIOVANI CI 7306393, CONCEPTO: DEPÓSITO DEVOLUCION PASAJES, CUENTA DE DEPOSITO: CUENTA UNICA DEL TESORO"/>
    <m/>
    <m/>
    <m/>
    <m/>
    <m/>
    <m/>
    <n v="0"/>
    <n v="298"/>
    <s v="NO_CONCILIADO"/>
  </r>
  <r>
    <x v="3"/>
    <m/>
    <x v="3"/>
    <x v="59"/>
    <s v="O21036350002"/>
    <s v="BOD"/>
    <n v="2103635"/>
    <m/>
    <s v="00099021001 DEPOSITO DE EFECTIVO, DEPOSITANTE: CAFETERIA ELY, CONCEPTO: PAGO DE SERVICIO, CUENTA DE DEPOSITO: CUENTA UNICA DEL TESORO"/>
    <m/>
    <m/>
    <m/>
    <m/>
    <m/>
    <m/>
    <n v="0"/>
    <n v="204.28"/>
    <s v="NO_CONCILIADO"/>
  </r>
  <r>
    <x v="56"/>
    <m/>
    <x v="56"/>
    <x v="59"/>
    <s v="O21036360002"/>
    <s v="BOD"/>
    <n v="2103636"/>
    <m/>
    <s v="00099021001 DEPOSITO DE EFECTIVO, DEPOSITANTE: MILENKA CELIA LOZA CALLISAYA, CONCEPTO: TARJETA MAGNETICA (ASAMBLEA LEGISLATIVA), CUENTA DE DEPOSITO: CUENTA UNICA DEL TESORO"/>
    <m/>
    <m/>
    <m/>
    <m/>
    <m/>
    <m/>
    <n v="0"/>
    <n v="120"/>
    <s v="NO_CONCILIADO"/>
  </r>
  <r>
    <x v="12"/>
    <m/>
    <x v="12"/>
    <x v="59"/>
    <s v="O21036370002"/>
    <s v="BOD"/>
    <n v="2103637"/>
    <m/>
    <s v="00015011108 DEPOSITO DE EFECTIVO, DEPOSITANTE: CALICHO GUTIERREZ DAVID CI 9427204, CONCEPTO: DEPÓSITO DEVOLUCION PASAJES, CUENTA DE DEPOSITO: CUENTA UNICA DEL TESORO"/>
    <m/>
    <m/>
    <m/>
    <m/>
    <m/>
    <m/>
    <n v="0"/>
    <n v="298"/>
    <s v="NO_CONCILIADO"/>
  </r>
  <r>
    <x v="12"/>
    <m/>
    <x v="12"/>
    <x v="59"/>
    <s v="O21036380002"/>
    <s v="BOD"/>
    <n v="2103638"/>
    <m/>
    <s v="00015011108 DEPOSITO DE EFECTIVO, DEPOSITANTE: CRUZ FLORES JHONNY KEVIN CI 5636858, CONCEPTO: DEPÓSITO DEVOLUCION PASAJES, CUENTA DE DEPOSITO: CUENTA UNICA DEL TESORO"/>
    <m/>
    <m/>
    <m/>
    <m/>
    <m/>
    <m/>
    <n v="0"/>
    <n v="298"/>
    <s v="NO_CONCILIADO"/>
  </r>
  <r>
    <x v="3"/>
    <m/>
    <x v="3"/>
    <x v="59"/>
    <s v="O21036390002"/>
    <s v="BOD"/>
    <n v="2103639"/>
    <m/>
    <s v="00099021001 DEPOSITO DE EFECTIVO, DEPOSITANTE: CAFETERIA ELY, CONCEPTO: PAGO DE SERVICIO, CUENTA DE DEPOSITO: CUENTA UNICA DEL TESORO"/>
    <m/>
    <m/>
    <m/>
    <m/>
    <m/>
    <m/>
    <n v="0"/>
    <n v="187.85"/>
    <s v="NO_CONCILIADO"/>
  </r>
  <r>
    <x v="12"/>
    <m/>
    <x v="12"/>
    <x v="59"/>
    <s v="O21036410002"/>
    <s v="BOD"/>
    <n v="2103641"/>
    <m/>
    <s v="00015011108 DEPOSITO DE EFECTIVO, DEPOSITANTE: JUSTINIANO MANSILLA RONALD XAVIER CI 6961155, CONCEPTO: DEPÓSITO DEVOLUCION PASAJE, CUENTA DE DEPOSITO: CUENTA UNICA DEL TESORO"/>
    <m/>
    <m/>
    <m/>
    <m/>
    <m/>
    <m/>
    <n v="0"/>
    <n v="298"/>
    <s v="NO_CONCILIADO"/>
  </r>
  <r>
    <x v="12"/>
    <m/>
    <x v="12"/>
    <x v="59"/>
    <s v="O21036420002"/>
    <s v="BOD"/>
    <n v="2103642"/>
    <m/>
    <s v="00015011108 DEPOSITO DE EFECTIVO, DEPOSITANTE: VEIZAGA VICTOR NAHUEL CI 12341421, CONCEPTO: DEPÓSITO DEVOLUCION PASAJES, CUENTA DE DEPOSITO: CUENTA UNICA DEL TESORO"/>
    <m/>
    <m/>
    <m/>
    <m/>
    <m/>
    <m/>
    <n v="0"/>
    <n v="298"/>
    <s v="NO_CONCILIADO"/>
  </r>
  <r>
    <x v="12"/>
    <m/>
    <x v="12"/>
    <x v="59"/>
    <s v="O21036430002"/>
    <s v="BOD"/>
    <n v="2103643"/>
    <m/>
    <s v="00015011108 DEPOSITO DE EFECTIVO, DEPOSITANTE: LLANOS ELIAS ARIEL ALEJANDRO CI 8572906, CONCEPTO: DEPÓSITO DEVOLUCION PASAJE, CUENTA DE DEPOSITO: CUENTA UNICA DEL TESORO"/>
    <m/>
    <m/>
    <m/>
    <m/>
    <m/>
    <m/>
    <n v="0"/>
    <n v="298"/>
    <s v="NO_CONCILIADO"/>
  </r>
  <r>
    <x v="3"/>
    <m/>
    <x v="3"/>
    <x v="59"/>
    <s v="O21036650002"/>
    <s v="BOD"/>
    <n v="2103665"/>
    <m/>
    <s v="00099021001 DEPOSITO DE EFECTIVO, DEPOSITANTE: RUTH CECILIA UGARTE YAFFAR, CONCEPTO: CONTRATO DE CUMPLIMIENTO DE OBLIGACION DGESU-008/2018-RUTH CECILIA UGARTE YAFFAR, CUENTA DE DEPOSITO: CUENTA UNICA DEL TESORO"/>
    <m/>
    <m/>
    <m/>
    <m/>
    <m/>
    <m/>
    <n v="0"/>
    <n v="44000"/>
    <s v="NO_CONCILIADO"/>
  </r>
  <r>
    <x v="66"/>
    <m/>
    <x v="66"/>
    <x v="59"/>
    <s v="O21036930002"/>
    <s v="BOD"/>
    <n v="2103693"/>
    <m/>
    <s v="00099021001 DEPOSITO DE EFECTIVO, DEPOSITANTE: GUADALUPE IVON TARQUI RAMOS, CONCEPTO: DEVOLUCION DE VIATICOS, CUENTA DE DEPOSITO: CUENTA UNICA DEL TESORO"/>
    <m/>
    <m/>
    <m/>
    <m/>
    <m/>
    <m/>
    <n v="0"/>
    <n v="74.2"/>
    <s v="NO_CONCILIADO"/>
  </r>
  <r>
    <x v="6"/>
    <m/>
    <x v="6"/>
    <x v="59"/>
    <s v="O21036960002"/>
    <s v="BOD"/>
    <n v="2103696"/>
    <m/>
    <s v="00344018001 DEPOSITO DE EFECTIVO, DEPOSITANTE: CARLOS ALBERTO REZA AZURDUY, CONCEPTO: DEVOLUCION DE SALDOS NO UTILIZADOS AL C31 390, CUENTA DE DEPOSITO: CUENTA UNICA DEL TESORO"/>
    <m/>
    <m/>
    <m/>
    <m/>
    <m/>
    <m/>
    <n v="0"/>
    <n v="2232.04"/>
    <s v="NO_CONCILIADO"/>
  </r>
  <r>
    <x v="66"/>
    <m/>
    <x v="66"/>
    <x v="59"/>
    <s v="O21037000002"/>
    <s v="BOD"/>
    <n v="2103700"/>
    <m/>
    <s v="00099021001 DEPOSITO DE EFECTIVO, DEPOSITANTE: DANIEL CHOQUE HUARICALLO, CONCEPTO: DEVOLUCION DE VIATICOS, CUENTA DE DEPOSITO: CUENTA UNICA DEL TESORO"/>
    <m/>
    <m/>
    <m/>
    <m/>
    <m/>
    <m/>
    <n v="0"/>
    <n v="74.2"/>
    <s v="NO_CONCILIADO"/>
  </r>
  <r>
    <x v="12"/>
    <m/>
    <x v="12"/>
    <x v="59"/>
    <s v="O21037180002"/>
    <s v="BOD"/>
    <n v="2103718"/>
    <m/>
    <s v="00099021001 DEPOSITO DE EFECTIVO, DEPOSITANTE: FIDEL VICTOR CHAVEZ FORONDA, CONCEPTO: DEVOLUCION DE HABERES, CUENTA DE DEPOSITO: CUENTA UNICA DEL TESORO"/>
    <m/>
    <m/>
    <m/>
    <m/>
    <m/>
    <m/>
    <n v="0"/>
    <n v="1000"/>
    <s v="NO_CONCILIADO"/>
  </r>
  <r>
    <x v="2"/>
    <m/>
    <x v="2"/>
    <x v="59"/>
    <s v="O21037210002"/>
    <s v="BOD"/>
    <n v="2103721"/>
    <m/>
    <s v="00046171101 DEPOSITO DE EFECTIVO, DEPOSITANTE: GREGORIO GONZALES CHALLAPA, CONCEPTO: SANCION POR INCUMPLIMIENTO A NORMA, CUENTA DE DEPOSITO: CUENTA UNICA DEL TESORO"/>
    <m/>
    <m/>
    <m/>
    <m/>
    <m/>
    <m/>
    <n v="0"/>
    <n v="840"/>
    <s v="NO_CONCILIADO"/>
  </r>
  <r>
    <x v="2"/>
    <m/>
    <x v="2"/>
    <x v="59"/>
    <s v="O21037260002"/>
    <s v="BOD"/>
    <n v="2103726"/>
    <m/>
    <s v="00046171101 DEPOSITO DE EFECTIVO, DEPOSITANTE: ALVARO FUENTES ION TECNOLOGIC Y MSA KOSMETIC SRL, CONCEPTO: SANCION POR INCUMPLIMIENTO A LA NORMA R.A.37/2020, CUENTA DE DEPOSITO: CUENTA UNICA DEL TESORO"/>
    <m/>
    <m/>
    <m/>
    <m/>
    <m/>
    <m/>
    <n v="0"/>
    <n v="840"/>
    <s v="NO_CONCILIADO"/>
  </r>
  <r>
    <x v="3"/>
    <m/>
    <x v="3"/>
    <x v="59"/>
    <s v="O21037300002"/>
    <s v="BOD"/>
    <n v="2103730"/>
    <m/>
    <s v="00099021001 DEPOSITO DE EFECTIVO, DEPOSITANTE: MAURICIO CLEVER FLORES MORALES, CONCEPTO: POR DEVOLUCIONDE MAXIMA REMUNERACION ECONOMICA PERCIBIDA EN INSTITUCION PUBLICA MES NOVIEMBRE 2022, CUENTA DE DEPOSITO: CUENTA UNICA DEL TESORO"/>
    <m/>
    <m/>
    <m/>
    <m/>
    <m/>
    <m/>
    <n v="0"/>
    <n v="1767.27"/>
    <s v="NO_CONCILIADO"/>
  </r>
  <r>
    <x v="74"/>
    <m/>
    <x v="74"/>
    <x v="59"/>
    <s v="B21036260002"/>
    <s v="BOD"/>
    <n v="2103626"/>
    <m/>
    <s v="00244012001 DEP.DE CHEQ.AJENOS,RET.DE CAM.,CONCEPTO: DEVOL DEL MONTO POR LA OBT DE UNA GARANTIA DE CUMPLIMIENTO DE CONTRATO DEL PROY CUENCA JUNTAS CORANI,DEP.: SERVICIO NACIONAL DE AEROFOTOGRAMETRIA"/>
    <m/>
    <m/>
    <m/>
    <m/>
    <m/>
    <m/>
    <n v="0"/>
    <n v="205494"/>
    <s v="NO_CONCILIADO"/>
  </r>
  <r>
    <x v="3"/>
    <m/>
    <x v="3"/>
    <x v="59"/>
    <s v="B21036460002"/>
    <s v="BOD"/>
    <n v="2103646"/>
    <m/>
    <s v="00099021001 DEP.DE CHEQ.AJENOS,RET.DE CAM.,CONCEPTO: DEVOLUCION COTIZACION EXCESO,DEP.: FUTURO DE BOLIVIA S.A. AFP , PROCEDENCIA: BANCO DE CREDITO DE BOLIVIA S.A., CHEQUE: 69257, FECHA DE EMISION:29/03/2023"/>
    <m/>
    <m/>
    <m/>
    <m/>
    <m/>
    <m/>
    <n v="0"/>
    <n v="533.79"/>
    <s v="NO_CONCILIADO"/>
  </r>
  <r>
    <x v="3"/>
    <m/>
    <x v="3"/>
    <x v="59"/>
    <s v="B21036470002"/>
    <s v="BOD"/>
    <n v="2103647"/>
    <m/>
    <s v="00099021001 DEP.DE CHEQ.AJENOS,RET.DE CAM.,CONCEPTO: DEVOLUCION DE COTIZACION EXCESO,DEP.: FUTURO DE BOLIVIA S.A. AFP , PROCEDENCIA: BANCO DE CREDITO DE BOLIVIA S.A., CHEQUE: 69258, FECHA DE EMISION:29/03/2023"/>
    <m/>
    <m/>
    <m/>
    <m/>
    <m/>
    <m/>
    <n v="0"/>
    <n v="1036.95"/>
    <s v="NO_CONCILIADO"/>
  </r>
  <r>
    <x v="56"/>
    <m/>
    <x v="56"/>
    <x v="59"/>
    <s v="O21037370002"/>
    <s v="BOD"/>
    <n v="2103737"/>
    <m/>
    <s v="00099021001 DEPOSITO DE EFECTIVO, DEPOSITANTE: CAMARA DE SENADORES, CONCEPTO: DEVOLUCION DE FONDOS EN AVANCE ENTREGADOS MEDIANTE C-31 N° 573, CUENTA DE DEPOSITO: CUENTA UNICA DEL TESORO"/>
    <m/>
    <m/>
    <m/>
    <m/>
    <m/>
    <m/>
    <n v="0"/>
    <n v="14.6"/>
    <s v="NO_CONCILIADO"/>
  </r>
  <r>
    <x v="19"/>
    <m/>
    <x v="19"/>
    <x v="60"/>
    <s v="O21038770002"/>
    <s v="BOD"/>
    <n v="2103877"/>
    <m/>
    <s v="00132042002 DEPOSITO DE EFECTIVO, DEPOSITANTE: EEPAF, CONCEPTO: DEVOLUCION DE (MANTENIMIENTO DE VALOR A INTERESES) FORM 200 DE NOVIEMBRE A FEBRERO), CUENTA DE DEPOSITO: CUENTA UNICA DEL TESORO"/>
    <m/>
    <m/>
    <m/>
    <m/>
    <m/>
    <m/>
    <n v="0"/>
    <n v="553"/>
    <s v="NO_CONCILIADO"/>
  </r>
  <r>
    <x v="75"/>
    <m/>
    <x v="75"/>
    <x v="60"/>
    <s v="O21039040002"/>
    <s v="BOD"/>
    <n v="2103904"/>
    <m/>
    <s v="00099021001 DEPOSITO DE EFECTIVO, DEPOSITANTE: JANE LEONOR ROQUE MAMANI, CONCEPTO: DEVOLUCION MONTO ENTREGADO A CUENTA DEL PROGRAMA 100 BECAS DEL MINISTERIO DE EDUCACION, CUENTA DE DEPOSITO: CUENTA UNICA DEL TESORO"/>
    <m/>
    <m/>
    <m/>
    <m/>
    <m/>
    <m/>
    <n v="0"/>
    <n v="3000"/>
    <s v="NO_CONCILIADO"/>
  </r>
  <r>
    <x v="30"/>
    <m/>
    <x v="30"/>
    <x v="60"/>
    <s v="O21039160002"/>
    <s v="BOD"/>
    <n v="2103916"/>
    <m/>
    <s v="00212012001 DEPOSITO DE EFECTIVO, DEPOSITANTE: MARIA ESPERANZA ARISMENDI MULLISACA, CONCEPTO: REPOSICION DE CREDENCIAL, CUENTA DE DEPOSITO: CUENTA UNICA DEL TESORO"/>
    <m/>
    <m/>
    <m/>
    <m/>
    <m/>
    <m/>
    <n v="0"/>
    <n v="60"/>
    <s v="NO_CONCILIADO"/>
  </r>
  <r>
    <x v="47"/>
    <m/>
    <x v="47"/>
    <x v="60"/>
    <s v="O21039170002"/>
    <s v="BOD"/>
    <n v="2103917"/>
    <m/>
    <s v="00213012001 DEPOSITO DE EFECTIVO, DEPOSITANTE: FRANKLIN RUDY MUJICA QUISPE, CONCEPTO: DEVOLUCION DE COMBUSTIBLE, CUENTA DE DEPOSITO: CUENTA UNICA DEL TESORO"/>
    <m/>
    <m/>
    <m/>
    <m/>
    <m/>
    <m/>
    <n v="0"/>
    <n v="241.4"/>
    <s v="NO_CONCILIADO"/>
  </r>
  <r>
    <x v="47"/>
    <m/>
    <x v="47"/>
    <x v="60"/>
    <s v="O21039180002"/>
    <s v="BOD"/>
    <n v="2103918"/>
    <m/>
    <s v="00213012001 DEPOSITO DE EFECTIVO, DEPOSITANTE: FRANKLIN RUDY MUJICA QUISPE, CONCEPTO: DEVOLUCION DE PEAJES, CUENTA DE DEPOSITO: CUENTA UNICA DEL TESORO"/>
    <m/>
    <m/>
    <m/>
    <m/>
    <m/>
    <m/>
    <n v="0"/>
    <n v="3"/>
    <s v="NO_CONCILIADO"/>
  </r>
  <r>
    <x v="40"/>
    <m/>
    <x v="40"/>
    <x v="60"/>
    <s v="O21039770002"/>
    <s v="BOD"/>
    <n v="2103977"/>
    <m/>
    <s v="00526012001 DEPOSITO DE EFECTIVO, DEPOSITANTE: BOLIVIA TV-MAX ALVARADO, CONCEPTO: DEVOLUCION DE PASAJES POR VIAJE A ORURO Y COCHABAMBA, CUENTA DE DEPOSITO: CUENTA UNICA DEL TESORO"/>
    <m/>
    <m/>
    <m/>
    <m/>
    <m/>
    <m/>
    <n v="0"/>
    <n v="55"/>
    <s v="NO_CONCILIADO"/>
  </r>
  <r>
    <x v="40"/>
    <m/>
    <x v="40"/>
    <x v="60"/>
    <s v="O21039980002"/>
    <s v="BOD"/>
    <n v="2103998"/>
    <m/>
    <s v="00526012001 DEPOSITO DE EFECTIVO, DEPOSITANTE: BOLIVIA TV - MAX ALVARADO, CONCEPTO: DEVOLUCION DE VIATICOS POR VIAJE A SUCRE, CUENTA DE DEPOSITO: CUENTA UNICA DEL TESORO"/>
    <m/>
    <m/>
    <m/>
    <m/>
    <m/>
    <m/>
    <n v="0"/>
    <n v="175"/>
    <s v="NO_CONCILIADO"/>
  </r>
  <r>
    <x v="3"/>
    <m/>
    <x v="3"/>
    <x v="60"/>
    <s v="O21040130002"/>
    <s v="BOD"/>
    <n v="2104013"/>
    <m/>
    <s v="00099021001 DEPOSITO DE EFECTIVO, DEPOSITANTE: LIZZETTE ZORAYDA FARFAN VARGAS, CONCEPTO: PAGO DE LUZ, AGUA Y USO DE COMEDOR DEL MES DE MARZO, CUENTA DE DEPOSITO: CUENTA UNICA DEL TESORO"/>
    <m/>
    <m/>
    <m/>
    <m/>
    <m/>
    <m/>
    <n v="0"/>
    <n v="1200"/>
    <s v="NO_CONCILIADO"/>
  </r>
  <r>
    <x v="4"/>
    <m/>
    <x v="4"/>
    <x v="60"/>
    <s v="O21040140002"/>
    <s v="BOD"/>
    <n v="2104014"/>
    <m/>
    <s v="00099021001 DEPOSITO DE EFECTIVO, DEPOSITANTE: DELICIA HINOJOSA BALTAZAR, CONCEPTO: DEVOLUCION DE SALDO DE FONDOS EN AVANCE NO UTILIZADOS EN EL PLAN MULTISECTORIAL URBANO-ORURO, CUENTA DE DEPOSITO: CUENTA UNICA DEL TESORO"/>
    <m/>
    <m/>
    <m/>
    <m/>
    <m/>
    <m/>
    <n v="0"/>
    <n v="1360"/>
    <s v="NO_CONCILIADO"/>
  </r>
  <r>
    <x v="2"/>
    <m/>
    <x v="2"/>
    <x v="60"/>
    <s v="O21040160002"/>
    <s v="BOD"/>
    <n v="2104016"/>
    <m/>
    <s v="00046171101 DEPOSITO DE EFECTIVO, DEPOSITANTE: HP MEDICAL S.R.L., CONCEPTO: PAGO POR CONTRAVENCION A NORMATIVA, CUENTA DE DEPOSITO: CUENTA UNICA DEL TESORO"/>
    <m/>
    <m/>
    <m/>
    <m/>
    <m/>
    <m/>
    <n v="0"/>
    <n v="20000"/>
    <s v="NO_CONCILIADO"/>
  </r>
  <r>
    <x v="69"/>
    <m/>
    <x v="69"/>
    <x v="60"/>
    <s v="O21040210002"/>
    <s v="BOD"/>
    <n v="2104021"/>
    <m/>
    <s v="00234014201 DEPOSITO DE EFECTIVO, DEPOSITANTE: ARANDO GUTIERREZ JORGE NELSON, CONCEPTO: DEVOLUCION AL C-31 N°209 PARTIDA N°34110, CUENTA DE DEPOSITO: CUENTA UNICA DEL TESORO"/>
    <m/>
    <m/>
    <m/>
    <m/>
    <m/>
    <m/>
    <n v="0"/>
    <n v="2069.85"/>
    <s v="NO_CONCILIADO"/>
  </r>
  <r>
    <x v="69"/>
    <m/>
    <x v="69"/>
    <x v="60"/>
    <s v="O21040230002"/>
    <s v="BOD"/>
    <n v="2104023"/>
    <m/>
    <s v="00234014201 DEPOSITO DE EFECTIVO, DEPOSITANTE: ARANDO GUTIERREZ JORGE NELSON, CONCEPTO: DEVOLUCION AL C-31 N°210 PARTIDA N°851, CUENTA DE DEPOSITO: CUENTA UNICA DEL TESORO"/>
    <m/>
    <m/>
    <m/>
    <m/>
    <m/>
    <m/>
    <n v="0"/>
    <n v="84"/>
    <s v="NO_CONCILIADO"/>
  </r>
  <r>
    <x v="66"/>
    <m/>
    <x v="66"/>
    <x v="60"/>
    <s v="O21040270002"/>
    <s v="BOD"/>
    <n v="2104027"/>
    <m/>
    <s v="00099021001 DEPOSITO DE EFECTIVO, DEPOSITANTE: ASFI-MIGUEL ANGEL SERRANO ESCOBAR, CONCEPTO: DEVOLUCION DE VIATICOS, CUENTA DE DEPOSITO: CUENTA UNICA DEL TESORO"/>
    <m/>
    <m/>
    <m/>
    <m/>
    <m/>
    <m/>
    <n v="0"/>
    <n v="207.76"/>
    <s v="NO_CONCILIADO"/>
  </r>
  <r>
    <x v="19"/>
    <m/>
    <x v="19"/>
    <x v="60"/>
    <s v="O21040410002"/>
    <s v="BOD"/>
    <n v="2104041"/>
    <m/>
    <s v="00132032001 DEPOSITO DE EFECTIVO, DEPOSITANTE: TATA DAEWOO COMMERCIAL VEHICLE CO. LTDA, CONCEPTO: DEPÓSITO EN GARANTIA ADQUISICION DE DOS VOLQUETAS DE 20M3 PARA LA PLANTA DE CEMENTO DE ORURO-ECEBOL, CUENTA DE DEPOSITO: CUENTA UNICA DEL TESORO"/>
    <m/>
    <m/>
    <m/>
    <m/>
    <m/>
    <m/>
    <n v="0"/>
    <n v="29742.66"/>
    <s v="NO_CONCILIADO"/>
  </r>
  <r>
    <x v="66"/>
    <m/>
    <x v="66"/>
    <x v="60"/>
    <s v="O21040320002"/>
    <s v="BOD"/>
    <n v="2104032"/>
    <m/>
    <s v="00099021001 DEPOSITO DE EFECTIVO, DEPOSITANTE: ASFI-ADRIANA ELIZABETH PEREZ MAMANI, CONCEPTO: DEVOLUCION DE VIATICOS, CUENTA DE DEPOSITO: CUENTA UNICA DEL TESORO"/>
    <m/>
    <m/>
    <m/>
    <m/>
    <m/>
    <m/>
    <n v="0"/>
    <n v="207.76"/>
    <s v="NO_CONCILIADO"/>
  </r>
  <r>
    <x v="12"/>
    <m/>
    <x v="12"/>
    <x v="60"/>
    <s v="O21040420002"/>
    <s v="BOD"/>
    <n v="2104042"/>
    <m/>
    <s v="00099021001 DEPOSITO DE EFECTIVO, DEPOSITANTE: SIMON VENTURA CONDORI, CONCEPTO: DEVOLUCION DE SALARIOS, CUENTA DE DEPOSITO: CUENTA UNICA DEL TESORO"/>
    <m/>
    <m/>
    <m/>
    <m/>
    <m/>
    <m/>
    <n v="0"/>
    <n v="2000"/>
    <s v="NO_CONCILIADO"/>
  </r>
  <r>
    <x v="66"/>
    <m/>
    <x v="66"/>
    <x v="60"/>
    <s v="O21040680002"/>
    <s v="BOD"/>
    <n v="2104068"/>
    <m/>
    <s v="00099021001 DEPOSITO DE EFECTIVO, DEPOSITANTE: IVAN ALEXEI GUZMAN LIMA, CONCEPTO: DEVOLUCION DE VIATICOS, CUENTA DE DEPOSITO: CUENTA UNICA DEL TESORO"/>
    <m/>
    <m/>
    <m/>
    <m/>
    <m/>
    <m/>
    <n v="0"/>
    <n v="207.76"/>
    <s v="NO_CONCILIADO"/>
  </r>
  <r>
    <x v="3"/>
    <m/>
    <x v="3"/>
    <x v="60"/>
    <s v="O21040660002"/>
    <s v="BOD"/>
    <n v="2104066"/>
    <m/>
    <s v="00099021001 DEPOSITO DE EFECTIVO, DEPOSITANTE: JEANNETH MIRIAM ZARATE RADA, CONCEPTO: REEMBOLSO DE BECA OTOR|ADO POR EL MINISTERIO DE EDUCACION, CUENTA DE DEPOSITO: CUENTA UNICA DEL TESORO"/>
    <m/>
    <m/>
    <m/>
    <m/>
    <m/>
    <m/>
    <n v="0"/>
    <n v="6400"/>
    <s v="NO_CONCILIADO"/>
  </r>
  <r>
    <x v="66"/>
    <m/>
    <x v="66"/>
    <x v="60"/>
    <s v="O21040700002"/>
    <s v="BOD"/>
    <n v="2104070"/>
    <m/>
    <s v="00099021001 DEPOSITO DE EFECTIVO, DEPOSITANTE: SONIA MALDONADO MAMANI, CONCEPTO: DEVOLUCION DE VIATICOS, CUENTA DE DEPOSITO: CUENTA UNICA DEL TESORO"/>
    <m/>
    <m/>
    <m/>
    <m/>
    <m/>
    <m/>
    <n v="0"/>
    <n v="207.76"/>
    <s v="NO_CONCILIADO"/>
  </r>
  <r>
    <x v="66"/>
    <m/>
    <x v="66"/>
    <x v="60"/>
    <s v="O21040710002"/>
    <s v="BOD"/>
    <n v="2104071"/>
    <m/>
    <s v="00099021001 DEPOSITO DE EFECTIVO, DEPOSITANTE: CARLOS ALBERTO GUTIERREZ LUQUE, CONCEPTO: DEVOLUCION DE VIATICOS, CUENTA DE DEPOSITO: CUENTA UNICA DEL TESORO"/>
    <m/>
    <m/>
    <m/>
    <m/>
    <m/>
    <m/>
    <n v="0"/>
    <n v="207.76"/>
    <s v="NO_CONCILIADO"/>
  </r>
  <r>
    <x v="31"/>
    <m/>
    <x v="31"/>
    <x v="60"/>
    <s v="B21038980002"/>
    <s v="BOD"/>
    <n v="2103898"/>
    <m/>
    <s v="00041011103 DEP.DE CHEQ.AJENOS,RET.DE CAM.,CONCEPTO: TRANSFERENCIA DE RECURSOS POR LA EMISION DE AUTORIZACIONES PREVIAS DE IMPORTACION MES FEBRERO 2023,DEP.: MDPYEP , PROCEDENCIA: BANCO UNION S.A., CHEQUE: 1243, FECHA DE EMISION:28/03/2023"/>
    <m/>
    <m/>
    <m/>
    <m/>
    <m/>
    <m/>
    <n v="0"/>
    <n v="453490"/>
    <s v="NO_CONCILIADO"/>
  </r>
  <r>
    <x v="31"/>
    <m/>
    <x v="31"/>
    <x v="60"/>
    <s v="B21039010002"/>
    <s v="BOD"/>
    <n v="2103901"/>
    <m/>
    <s v="00041011104 DEP.DE CHEQ.AJENOS,RET.DE CAM.,CONCEPTO: TRANSFERENCIA DE RECURSOS POR LA EMISION DE CERTIFICACION SELLO HECHO EN BOLIVIA FEBRERO 2023,DEP.: MDPYEP , PROCEDENCIA: BANCO UNION S.A., CHEQUE: 1244, FECHA DE EMISION:28/03/2023"/>
    <m/>
    <m/>
    <m/>
    <m/>
    <m/>
    <m/>
    <n v="0"/>
    <n v="13750"/>
    <s v="NO_CONCILIADO"/>
  </r>
  <r>
    <x v="4"/>
    <m/>
    <x v="4"/>
    <x v="60"/>
    <s v="B21039240002"/>
    <s v="BOD"/>
    <n v="2103924"/>
    <m/>
    <s v="00081170001 DEP.DE CHEQ.AJENOS,RET.DE CAM.,CONCEPTO: DEPÓSITO A FAVOR DE LA LIQUIDADORA DE AASANA POR CONCEPTO DE RETENCIONES MANUALES POR RC-IVA AL PERS,DEP.: SARAH MARIA ISABEL FIGUEREDO QUISBERT"/>
    <m/>
    <m/>
    <m/>
    <m/>
    <m/>
    <m/>
    <n v="0"/>
    <n v="108634.83"/>
    <s v="NO_CONCILIADO"/>
  </r>
  <r>
    <x v="3"/>
    <m/>
    <x v="3"/>
    <x v="60"/>
    <s v="B21039340002"/>
    <s v="BOD"/>
    <n v="2103934"/>
    <m/>
    <s v="00099021001 DEP.DE CHEQ.AJENOS,RET.DE CAM.,CONCEPTO: DEVOLUCION DE VIATICOS POR LA NO PRESENTACION DE DESCARGOSDEV : 1253,DEP.: VELASQUEZ GUTIERREZ ZULMA , PROCEDENCIA: BANCO UNION S.A., CHEQUE: 3397, FECHA DE EMISION:29/03/2023"/>
    <m/>
    <m/>
    <m/>
    <m/>
    <m/>
    <m/>
    <n v="0"/>
    <n v="222"/>
    <s v="NO_CONCILIADO"/>
  </r>
  <r>
    <x v="3"/>
    <m/>
    <x v="3"/>
    <x v="60"/>
    <s v="B21039280002"/>
    <s v="BOD"/>
    <n v="2103928"/>
    <m/>
    <s v="00099021001 DEP.DE CHEQ.AJENOS,RET.DE CAM.,CONCEPTO: JESSICA JENNY CATARI CHOQUE,DEP.: BANCO UNION S.A. , PROCEDENCIA: BANCO UNION S.A., CHEQUE: 191460, FECHA DE EMISION:31/03/2023"/>
    <m/>
    <m/>
    <m/>
    <m/>
    <m/>
    <m/>
    <n v="0"/>
    <n v="188.33"/>
    <s v="NO_CONCILIADO"/>
  </r>
  <r>
    <x v="3"/>
    <m/>
    <x v="3"/>
    <x v="60"/>
    <s v="B21039390002"/>
    <s v="BOD"/>
    <n v="2103939"/>
    <m/>
    <s v="00099021001 DEP.DE CHEQ.AJENOS,RET.DE CAM.,CONCEPTO: DEVOLUCION DE VIATICOS POR LA NO PRESENTACION DE DESCARGOS DEV : 1348,DEP.: MONDAQUE MERCADO OLIVIA ELISAMAR , PROCEDENCIA: BANCO UNION S.A., CHEQUE: 3398, FECHA DE EMISION:29/03/2023"/>
    <m/>
    <m/>
    <m/>
    <m/>
    <m/>
    <m/>
    <n v="0"/>
    <n v="666"/>
    <s v="NO_CONCILIADO"/>
  </r>
  <r>
    <x v="3"/>
    <m/>
    <x v="3"/>
    <x v="60"/>
    <s v="B21039410002"/>
    <s v="BOD"/>
    <n v="2103941"/>
    <m/>
    <s v="00099021001 DEP.DE CHEQ.AJENOS,RET.DE CAM.,CONCEPTO: DEVOLUCION DE VIATICOS POR LA NO PRESENTACION DE DESCARGOS DEV 1385,DEP.: ROSSO AYLLON JULIO DANIEL , PROCEDENCIA: BANCO UNION S.A., CHEQUE: 3399, FECHA DE EMISION:29/03/2023"/>
    <m/>
    <m/>
    <m/>
    <m/>
    <m/>
    <m/>
    <n v="0"/>
    <n v="222"/>
    <s v="NO_CONCILIADO"/>
  </r>
  <r>
    <x v="3"/>
    <m/>
    <x v="3"/>
    <x v="60"/>
    <s v="B21039520002"/>
    <s v="BOD"/>
    <n v="2103952"/>
    <m/>
    <s v="00099021001 DEP.DE CHEQ.AJENOS,RET.DE CAM.,CONCEPTO: DEVOLUCION DE VIATICOS POR LA NO PRESENTACION DE DESCARGOS DEV 467,DEP.: CHOQUE VILLARPANDO RODRIGO FERNANDO , PROCEDENCIA: BANCO UNION S.A., CHEQUE: 3400, FECHA DE EMISION:29/03/2023"/>
    <m/>
    <m/>
    <m/>
    <m/>
    <m/>
    <m/>
    <n v="0"/>
    <n v="444"/>
    <s v="NO_CONCILIADO"/>
  </r>
  <r>
    <x v="3"/>
    <m/>
    <x v="3"/>
    <x v="60"/>
    <s v="B21039550002"/>
    <s v="BOD"/>
    <n v="2103955"/>
    <m/>
    <s v="00099021001 DEP.DE CHEQ.AJENOS,RET.DE CAM.,CONCEPTO: DEVOLUCION DE VIATICOS POR LA NO PRESENTACION DE DESCARGOS DEV 1284,DEP.: GOMEZ CALLA YOVANA , PROCEDENCIA: BANCO UNION S.A., CHEQUE: 3401, FECHA DE EMISION:29/03/2023"/>
    <m/>
    <m/>
    <m/>
    <m/>
    <m/>
    <m/>
    <n v="0"/>
    <n v="222"/>
    <s v="NO_CONCILIADO"/>
  </r>
  <r>
    <x v="3"/>
    <m/>
    <x v="3"/>
    <x v="60"/>
    <s v="B21039580002"/>
    <s v="BOD"/>
    <n v="2103958"/>
    <m/>
    <s v="00099021001 DEP.DE CHEQ.AJENOS,RET.DE CAM.,CONCEPTO: DEVOLUCION DE VIATICOS POR LA NO PRESENTACION DE DESCARGOS DEV 1228,DEP.: COCA MERCADO JOSE LUIS , PROCEDENCIA: BANCO UNION S.A., CHEQUE: 3402, FECHA DE EMISION:29/03/2023"/>
    <m/>
    <m/>
    <m/>
    <m/>
    <m/>
    <m/>
    <n v="0"/>
    <n v="222"/>
    <s v="NO_CONCILIADO"/>
  </r>
  <r>
    <x v="3"/>
    <m/>
    <x v="3"/>
    <x v="60"/>
    <s v="B21039610002"/>
    <s v="BOD"/>
    <n v="2103961"/>
    <m/>
    <s v="00099021001 DEP.DE CHEQ.AJENOS,RET.DE CAM.,CONCEPTO: DEVOLUCION DE VIATICOS POR LA NO PRESENTACION DE DESCARGOS DEV 1178,DEP.: COCA MERCADO JOSE LUIS , PROCEDENCIA: BANCO UNION S.A., CHEQUE: 3403, FECHA DE EMISION:29/03/2023"/>
    <m/>
    <m/>
    <m/>
    <m/>
    <m/>
    <m/>
    <n v="0"/>
    <n v="222"/>
    <s v="NO_CONCILIADO"/>
  </r>
  <r>
    <x v="3"/>
    <m/>
    <x v="3"/>
    <x v="60"/>
    <s v="B21039640002"/>
    <s v="BOD"/>
    <n v="2103964"/>
    <m/>
    <s v="00099021001 DEP.DE CHEQ.AJENOS,RET.DE CAM.,CONCEPTO: DEVOLUCION DE VIATICOS POR LA NO PRESENTACION DE DESCARGOS DEV 1218,DEP.: COCA MERCADO JOSE LUIS , PROCEDENCIA: BANCO UNION S.A., CHEQUE: 3404, FECHA DE EMISION:29/03/2023"/>
    <m/>
    <m/>
    <m/>
    <m/>
    <m/>
    <m/>
    <n v="0"/>
    <n v="222"/>
    <s v="NO_CONCILIADO"/>
  </r>
  <r>
    <x v="3"/>
    <m/>
    <x v="3"/>
    <x v="60"/>
    <s v="B21039660002"/>
    <s v="BOD"/>
    <n v="2103966"/>
    <m/>
    <s v="00099021001 DEP.DE CHEQ.AJENOS,RET.DE CAM.,CONCEPTO: DEVOLUCION DE VIATICOS POR LA NO PRESENTACION DE DESCARGOS DEV 1018,DEP.: TORRICO GUEVARA GUERY , PROCEDENCIA: BANCO UNION S.A., CHEQUE: 3405, FECHA DE EMISION:29/03/2023"/>
    <m/>
    <m/>
    <m/>
    <m/>
    <m/>
    <m/>
    <n v="0"/>
    <n v="222"/>
    <s v="NO_CONCILIADO"/>
  </r>
  <r>
    <x v="3"/>
    <m/>
    <x v="3"/>
    <x v="60"/>
    <s v="B21039700002"/>
    <s v="BOD"/>
    <n v="2103970"/>
    <m/>
    <s v="00099021001 DEP.DE CHEQ.AJENOS,RET.DE CAM.,CONCEPTO: DEVOLUCION DE VIATICOS POR LA NO PRESENTACION DE DESCARGOS DEV 1219,DEP.: TORRICO GUEVARA GUERY , PROCEDENCIA: BANCO UNION S.A., CHEQUE: 3406, FECHA DE EMISION:29/03/2023"/>
    <m/>
    <m/>
    <m/>
    <m/>
    <m/>
    <m/>
    <n v="0"/>
    <n v="222"/>
    <s v="NO_CONCILIADO"/>
  </r>
  <r>
    <x v="3"/>
    <m/>
    <x v="3"/>
    <x v="60"/>
    <s v="B21039750002"/>
    <s v="BOD"/>
    <n v="2103975"/>
    <m/>
    <s v="00099021001 DEP.DE CHEQ.AJENOS,RET.DE CAM.,CONCEPTO: DEVOLUCION DE VIATICOS POR LA NO PRESENTACION DE DESCARGOS DEV 1221,DEP.: CHOQUE TAPIA FREDDY ROLANDO , PROCEDENCIA: BANCO UNION S.A., CHEQUE: 3407, FECHA DE EMISION:29/03/2023"/>
    <m/>
    <m/>
    <m/>
    <m/>
    <m/>
    <m/>
    <n v="0"/>
    <n v="222"/>
    <s v="NO_CONCILIADO"/>
  </r>
  <r>
    <x v="3"/>
    <m/>
    <x v="3"/>
    <x v="60"/>
    <s v="B21039810002"/>
    <s v="BOD"/>
    <n v="2103981"/>
    <m/>
    <s v="00099021001 DEP.DE CHEQ.AJENOS,RET.DE CAM.,CONCEPTO: DEVOLUCION DE VIATICOS POR LA NO PRESENTACION DE DESCARGOS DEV 1314,DEP.: QUENA CHOQUE JORGE , PROCEDENCIA: BANCO UNION S.A., CHEQUE: 3410, FECHA DE EMISION:29/03/2023"/>
    <m/>
    <m/>
    <m/>
    <m/>
    <m/>
    <m/>
    <n v="0"/>
    <n v="222"/>
    <s v="NO_CONCILIADO"/>
  </r>
  <r>
    <x v="3"/>
    <m/>
    <x v="3"/>
    <x v="60"/>
    <s v="B21039910002"/>
    <s v="BOD"/>
    <n v="2103991"/>
    <m/>
    <s v="00099021001 DEP.DE CHEQ.AJENOS,RET.DE CAM.,CONCEPTO: DEVOLUCION DE VIATICOS POR LA NO PRESENTACION DE DESCARGOS DEV 1265,DEP.: DELGADO GLORIA ELENA , PROCEDENCIA: BANCO UNION S.A., CHEQUE: 3414, FECHA DE EMISION:29/03/2023"/>
    <m/>
    <m/>
    <m/>
    <m/>
    <m/>
    <m/>
    <n v="0"/>
    <n v="222"/>
    <s v="NO_CONCILIADO"/>
  </r>
  <r>
    <x v="3"/>
    <m/>
    <x v="3"/>
    <x v="60"/>
    <s v="B21039820002"/>
    <s v="BOD"/>
    <n v="2103982"/>
    <m/>
    <s v="00099021001 DEP.DE CHEQ.AJENOS,RET.DE CAM.,CONCEPTO: DEVOLUCION DE VIATICOS POR LA NO PRESENTACION DE DESCARGOS DEV 1215,DEP.: ARUQUIPA CHIPANA IRINEO , PROCEDENCIA: BANCO UNION S.A., CHEQUE: 3411, FECHA DE EMISION:29/03/2023"/>
    <m/>
    <m/>
    <m/>
    <m/>
    <m/>
    <m/>
    <n v="0"/>
    <n v="222"/>
    <s v="NO_CONCILIADO"/>
  </r>
  <r>
    <x v="3"/>
    <m/>
    <x v="3"/>
    <x v="60"/>
    <s v="B21039860002"/>
    <s v="BOD"/>
    <n v="2103986"/>
    <m/>
    <s v="00099021001 DEP.DE CHEQ.AJENOS,RET.DE CAM.,CONCEPTO: DEVOLUCION DE VIATICOS POR LA NO PRESENTACION DE DESCARGOS DEV 1188,DEP.: ARUQUIPA CHIPANA IRINEO , PROCEDENCIA: BANCO UNION S.A., CHEQUE: 3412, FECHA DE EMISION:29/03/2023"/>
    <m/>
    <m/>
    <m/>
    <m/>
    <m/>
    <m/>
    <n v="0"/>
    <n v="222"/>
    <s v="NO_CONCILIADO"/>
  </r>
  <r>
    <x v="3"/>
    <m/>
    <x v="3"/>
    <x v="60"/>
    <s v="B21039890002"/>
    <s v="BOD"/>
    <n v="2103989"/>
    <m/>
    <s v="00099021001 DEP.DE CHEQ.AJENOS,RET.DE CAM.,CONCEPTO: DEVOLUCION DE VIATICOS POR LA NO PRESENTACION DE DESCARGOS DEV 1275,DEP.: QUISPE CHOQUE EMMA , PROCEDENCIA: BANCO UNION S.A., CHEQUE: 3413, FECHA DE EMISION:29/03/2023"/>
    <m/>
    <m/>
    <m/>
    <m/>
    <m/>
    <m/>
    <n v="0"/>
    <n v="222"/>
    <s v="NO_CONCILIADO"/>
  </r>
  <r>
    <x v="3"/>
    <m/>
    <x v="3"/>
    <x v="60"/>
    <s v="B21039930002"/>
    <s v="BOD"/>
    <n v="2103993"/>
    <m/>
    <s v="00099021001 DEP.DE CHEQ.AJENOS,RET.DE CAM.,CONCEPTO: DEVOLUCION DE VIATICOS POR LA NO PRESENTACION DE DESCARGOS DEV 1343,DEP.: MOSTASEDO ROJAS YESSICA , PROCEDENCIA: BANCO UNION S.A., CHEQUE: 3415, FECHA DE EMISION:29/03/2023"/>
    <m/>
    <m/>
    <m/>
    <m/>
    <m/>
    <m/>
    <n v="0"/>
    <n v="444"/>
    <s v="NO_CONCILIADO"/>
  </r>
  <r>
    <x v="52"/>
    <m/>
    <x v="52"/>
    <x v="60"/>
    <s v="B21039950002"/>
    <s v="BOD"/>
    <n v="2103995"/>
    <m/>
    <s v="00070011102 DEP.DE CHEQ.AJENOS,RET.DE CAM.,CONCEPTO: DEVOLUCION DE RECURSOS SEGUN INFORME MTEPS/UAI 06/2021 JOSE RIVERA ETEROVIC,DEP.: MINISTERIO DE TRABAJO , PROCEDENCIA: BANCO UNION S.A., CHEQUE: 10912, FECHA DE EMISION:30/03/2023"/>
    <m/>
    <m/>
    <m/>
    <m/>
    <m/>
    <m/>
    <n v="0"/>
    <n v="1554"/>
    <s v="NO_CONCILIADO"/>
  </r>
  <r>
    <x v="14"/>
    <m/>
    <x v="14"/>
    <x v="38"/>
    <s v="Q17705660002"/>
    <s v="CRV"/>
    <n v="1770566"/>
    <m/>
    <s v="NUMERO DE LIBRETA CUT: 00283012001 OPERACIÓN E18 TRANSFERENCIA DEL SISTEMA FINANCIERO POR CUENTA DE TERCEROS A LA CUT A SOL ESCRITA ALMACENERA BOLIVIANA SA"/>
    <m/>
    <m/>
    <m/>
    <m/>
    <m/>
    <m/>
    <n v="0"/>
    <n v="285399.39"/>
    <s v="NO_CONCILIADO"/>
  </r>
  <r>
    <x v="76"/>
    <m/>
    <x v="76"/>
    <x v="38"/>
    <s v="G21864580001"/>
    <s v="CVD"/>
    <n v="2186458"/>
    <m/>
    <s v="COBRO COSTOS DE PAPELERIA POR REGULARIZACION DE TRANSFERENCIA DEL EXTERIOR POR ORDEN DE CONSULADO DEL ESTADO PLURINACIONAL DE BOLIVIA EN MADRID ESPAÑA REF.: DEVOLUCIÓN GASTOS DE FUNCIONAMIENTO GESTIÓN 2022 LIB. 00099021001 TGN-RECURSOS ORDINARIOS (3987)"/>
    <m/>
    <m/>
    <m/>
    <m/>
    <m/>
    <m/>
    <n v="50"/>
    <n v="0"/>
    <s v="NO_CONCILIADO"/>
  </r>
  <r>
    <x v="42"/>
    <m/>
    <x v="42"/>
    <x v="38"/>
    <s v="Q17711250002"/>
    <s v="CRV"/>
    <n v="1771125"/>
    <m/>
    <s v="NUMERO DE LIBRETA CUT: 00513014201 OPERACIÓN E18 TRANSFERENCIA DEL SISTEMA FINANCIERO POR CUENTA DE TERCEROS A LA CUT TRANSFERENCIA DEL 1% DEL VALOR DE INVERSION POR ACTIVIDADES EN AREAS PROTEGIDAS DE ACUERDO A DS 2366 DESTINADAS A LA GESTION AMBIENTAL SOLICITUD YPFB CHACO SA"/>
    <m/>
    <m/>
    <m/>
    <m/>
    <m/>
    <m/>
    <n v="0"/>
    <n v="430128"/>
    <s v="NO_CONCILIADO"/>
  </r>
  <r>
    <x v="76"/>
    <m/>
    <x v="76"/>
    <x v="39"/>
    <s v="G21882970001"/>
    <s v="CVD"/>
    <n v="2188297"/>
    <m/>
    <s v="COBRO COSTOS DE PAPELERIA POR REGULARIZACION DE TRANSFERENCIA DEL EXTERIOR POR ORDEN DE CONSULADO DEL ESTADO PLURINACIONAL DE BOLIVIA EN CORUMBA BRASIL REF.: DEVOLUCIÓN GASTOS DE FUNCIONAMIENTO GESTIÓN 2022 LIB. 00099021001 TGN-RECURSOS ORDINARIOS (3987)"/>
    <m/>
    <m/>
    <m/>
    <m/>
    <m/>
    <m/>
    <n v="50"/>
    <n v="0"/>
    <s v="NO_CONCILIADO"/>
  </r>
  <r>
    <x v="76"/>
    <m/>
    <x v="76"/>
    <x v="39"/>
    <s v="G21883010001"/>
    <s v="CVD"/>
    <n v="2188301"/>
    <m/>
    <s v="COBRO COSTOS DE PAPELERIA POR REGULARIZACION DE TRANSFERENCIA DEL EXTERIOR POR ORDEN DE CONSULADO GENERAL DE BOLIVIA EN EE UU HOUSTON REF.: RECAUDACIONES GESTÓRIA CONSULAR POR EL MES DE FEBRERO/2023 LIB. 00010011102 MIN.RELACIONES EXTERIORES - GESTORIA CONSULAR LEY Nº 3108"/>
    <m/>
    <m/>
    <m/>
    <m/>
    <m/>
    <m/>
    <n v="50"/>
    <n v="0"/>
    <s v="NO_CONCILIADO"/>
  </r>
  <r>
    <x v="2"/>
    <m/>
    <x v="2"/>
    <x v="39"/>
    <s v="S10556050002"/>
    <s v="CRV"/>
    <n v="1055605"/>
    <m/>
    <s v="'TRANSFERENCIA'||RECIBIDA DEL EXTERIOR SEGÚN MENSAJE SWIFT Nº 3521 (REM.EXT.) DE FECHA 02-03-2023 POR PRIMER DESEMBOLSO DEL PRÉSTAMO F.ROT./AID 12/006/00. LIBRETA N° 00046057011 MSYD - RECURSOS CONVENIO FINANCIERO F.ROT./AID 12/006/00"/>
    <m/>
    <m/>
    <m/>
    <m/>
    <m/>
    <m/>
    <n v="0"/>
    <n v="37131820.359999999"/>
    <s v="NO_CONCILIADO"/>
  </r>
  <r>
    <x v="76"/>
    <m/>
    <x v="76"/>
    <x v="39"/>
    <s v="G21886650001"/>
    <s v="CVD"/>
    <n v="2188665"/>
    <m/>
    <s v="COBRO COSTOS DE PAPELERIA SEGUN TRANSFERENCIA DEL EXTERIOR POR ORDEN DE EMBAJADA DE BOLIVIA EN BRUSELAS BELGICA REF.: RECAUDACIONES GESTORÍA CONSULAR DICIEMBRE 22 ENERO 23 LIB. 00010011102 MIN.RELACIONES EXTERIORES - GESTORIA CONSULAR LEY Nº 3108"/>
    <m/>
    <m/>
    <m/>
    <m/>
    <m/>
    <m/>
    <n v="50"/>
    <n v="0"/>
    <s v="NO_CONCILIADO"/>
  </r>
  <r>
    <x v="2"/>
    <m/>
    <x v="2"/>
    <x v="39"/>
    <s v="S10556050003"/>
    <s v="COB"/>
    <n v="1055605"/>
    <m/>
    <s v="'TRANSFERENCIA'||RECIBIDA DEL EXTERIOR SEGÚN MENSAJE SWIFT Nº 3521 (REM.EXT.) DE FECHA 02-03-2023 POR PRIMER DESEMBOLSO DEL PRÉSTAMO F.ROT./AID 12/006/00. LIBRETA N° 00046051101 MIN. SALUD Y DEPORTES - UCOFI. REF.: UTILES DE ESCRITORIO"/>
    <m/>
    <m/>
    <m/>
    <m/>
    <m/>
    <m/>
    <n v="50"/>
    <n v="0"/>
    <s v="NO_CONCILIADO"/>
  </r>
  <r>
    <x v="9"/>
    <m/>
    <x v="9"/>
    <x v="40"/>
    <s v="Q17725700002"/>
    <s v="CRV"/>
    <n v="1772570"/>
    <m/>
    <s v="NUMERO DE LIBRETA CUT: 00099021001 OPERACIÓN E75 TRANSFERENCIA DE LA CUENTA FISCAL BUN A LA CUT EN MN TRANSFERENCIA DE FONDOS A SOLICITUD DE: GOBIERNO AUTONOMO MUNICIPAL DE PAPEL PAMPA CITE: GAMPP/MAE-FEVL/NÂ°047/2023 CUENTA CUT 3987 LIBRETA NÂ° 00099021001 TGN-RECURSOS ORDINARIOS"/>
    <m/>
    <m/>
    <m/>
    <m/>
    <m/>
    <m/>
    <n v="0"/>
    <n v="476662.9"/>
    <s v="NO_CONCILIADO"/>
  </r>
  <r>
    <x v="77"/>
    <m/>
    <x v="77"/>
    <x v="40"/>
    <s v="Q17725720002"/>
    <s v="CRV"/>
    <n v="1772572"/>
    <m/>
    <s v="NUMERO DE LIBRETA CUT: 00303014201 OPERACIÓN E75 TRANSFERENCIA DE LA CUENTA FISCAL BUN A LA CUT EN MN TRANSFERENCIA DE FONDOS A SOLICITUD DE: GOBIERNO AUTONOMO DEPARTAMENTAL DE TARIJA, CITE: GADT/SDEF/EMM/OF.NÂ° 209/23"/>
    <m/>
    <m/>
    <m/>
    <m/>
    <m/>
    <m/>
    <n v="0"/>
    <n v="100000"/>
    <s v="NO_CONCILIADO"/>
  </r>
  <r>
    <x v="23"/>
    <m/>
    <x v="23"/>
    <x v="40"/>
    <s v="F0012053"/>
    <s v="NTE"/>
    <n v="5280146"/>
    <m/>
    <s v="A:00099021001 DEVOLUCIÓN DEUDA AL TGN POR PARTE DEL SR. GUILLERMO ARAMAYO HERRERA CORRESPONDIENTE AL MES DEENERO/2022. S/G. INF. SENASIR UAF-ITES Nº 065/2023, DE FECHA 24/02/2023"/>
    <m/>
    <m/>
    <m/>
    <m/>
    <m/>
    <m/>
    <n v="0"/>
    <n v="1027.3499999999999"/>
    <s v="NO_CONCILIADO"/>
  </r>
  <r>
    <x v="76"/>
    <m/>
    <x v="76"/>
    <x v="40"/>
    <s v="G21899530001"/>
    <s v="CVD"/>
    <n v="2189953"/>
    <m/>
    <s v="COBRO COSTOS DE PAPELERIA POR REGULARIZACION DE TRANSFERENCIA DEL EXTERIOR POR ORDEN DE CONSULADO DEL ESTADO PLURINACIONAL DE BOLIVIA EN LA QUIACA ARGENTINA REF.: DEVOLUCIÓN GASTOS DE FUNCIONAMIENTO GESTIÓN 2022 LIB. 00099021001 TGN-RECURSOS ORDINARIOS (3987)"/>
    <m/>
    <m/>
    <m/>
    <m/>
    <m/>
    <m/>
    <n v="50"/>
    <n v="0"/>
    <s v="NO_CONCILIADO"/>
  </r>
  <r>
    <x v="76"/>
    <m/>
    <x v="76"/>
    <x v="40"/>
    <s v="G21901110001"/>
    <s v="CVD"/>
    <n v="2190111"/>
    <m/>
    <s v="COBRO COSTOS DE PAPELERIA POR REGULARIZACION DE TRANSFERENCIA DEL EXTERIOR POR ORDEN DE VICECONSULADO DEL ESTADO PLURINACIONAL DE BOLIVIA EN LA PLATA ARGENTINA REF.: DEVOLUCIÓN GASTOS DE FUNCIONAMIENTO GESTIÓN 2022 LIB. 00099021001 TGN-RECURSOS ORDINARIOS (3987)"/>
    <m/>
    <m/>
    <m/>
    <m/>
    <m/>
    <m/>
    <n v="50"/>
    <n v="0"/>
    <s v="NO_CONCILIADO"/>
  </r>
  <r>
    <x v="76"/>
    <m/>
    <x v="76"/>
    <x v="40"/>
    <s v="G21901130001"/>
    <s v="CVD"/>
    <n v="2190113"/>
    <m/>
    <s v="COBRO COSTOS DE PAPELERIA POR REGULARIZACION DE TRANSFERENCIA DEL EXTERIOR POR ORDEN DE EMBAJADA DEL ESTADO PLURINACIONAL DE BOLIVIA EN TEHERÁN IRÁN REF.: DEVOLUCIÓN GASTOS DE FUNCIONAMIENTO Y REMESA ADICIONAL GESTIÓN 2022 LIB. 00099021001 TGN-RECURSOS ORDINARIOS (3987)"/>
    <m/>
    <m/>
    <m/>
    <m/>
    <m/>
    <m/>
    <n v="50"/>
    <n v="0"/>
    <s v="NO_CONCILIADO"/>
  </r>
  <r>
    <x v="76"/>
    <m/>
    <x v="76"/>
    <x v="40"/>
    <s v="G21901200001"/>
    <s v="CVD"/>
    <n v="2190120"/>
    <m/>
    <s v="COBRO COSTOS DE PAPELERIA POR REGULARIZACION DE TRANSFERENCIA DEL EXTERIOR POR ORDEN DE CONSULADO DE BOLIVIA EN EGIPTO EL CAIRO REF.: RECAUDACIONES GESTORIA CONSULAR POR EL MES DE NOVIEMBRE DICIEMBRE 2022 ENERO Y FEBRERO 2023 LIB. 00010011102 MIN.RELACIONES EXTERIORES - GESTORIA CONSULAR LEY Nº 3108"/>
    <m/>
    <m/>
    <m/>
    <m/>
    <m/>
    <m/>
    <n v="50"/>
    <n v="0"/>
    <s v="NO_CONCILIADO"/>
  </r>
  <r>
    <x v="76"/>
    <m/>
    <x v="76"/>
    <x v="40"/>
    <s v="G21901220001"/>
    <s v="CVD"/>
    <n v="2190122"/>
    <m/>
    <s v="COBRO COSTOS DE PAPELERIA SEGUN TRANSFERENCIA DEL EXTERIOR POR ORDEN DE EMBAJADA DE BOLIVIA EN PANAMA REF.: RECAUDACIONES GESTORÍA CONSULAR DICIEMBRE/22 ENERO/23 LIB. 00010011102 MIN.RELACIONES EXTERIORES - GESTORIA CONSULAR LEY Nº 3108"/>
    <m/>
    <m/>
    <m/>
    <m/>
    <m/>
    <m/>
    <n v="50"/>
    <n v="0"/>
    <s v="NO_CONCILIADO"/>
  </r>
  <r>
    <x v="76"/>
    <m/>
    <x v="76"/>
    <x v="40"/>
    <s v="G21903320001"/>
    <s v="CVD"/>
    <n v="2190332"/>
    <m/>
    <s v="COBRO COSTOS DE PAPELERIA SEGUN TRANSFERENCIA DEL EXTERIOR POR ORDEN DE CONSULADO GENERAL DE BOLIVIA EN MADRID ESPAÑA REF.: RECAUDACIONES GESTORÍA CONSULAR ENERO/23 LIB. 00010011102 MIN.RELACIONES EXTERIORES - GESTORIA CONSULAR LEY Nº 3108"/>
    <m/>
    <m/>
    <m/>
    <m/>
    <m/>
    <m/>
    <n v="50"/>
    <n v="0"/>
    <s v="NO_CONCILIADO"/>
  </r>
  <r>
    <x v="51"/>
    <m/>
    <x v="51"/>
    <x v="41"/>
    <s v="F0012057"/>
    <s v="NTE"/>
    <n v="5269838"/>
    <m/>
    <s v="A:00099021001 TRANSFERENCIA DE RECUPERACIONES SEGÚN NOTA GEF-LCR-CMD-0119-NOT/23 POR CONCEPTO DE PAGO DE CAPITAL E INTERES DE ACUERDO A CONTRATO DE FIDEICOMISO “PROYECTOS DE INVERSION PUBLICA” CORRESPONDIENTE AL GAM PADCAYA."/>
    <m/>
    <m/>
    <m/>
    <m/>
    <m/>
    <m/>
    <n v="0"/>
    <n v="253933.44"/>
    <s v="NO_CONCILIADO"/>
  </r>
  <r>
    <x v="51"/>
    <m/>
    <x v="51"/>
    <x v="41"/>
    <s v="F0012057"/>
    <s v="NTE"/>
    <n v="5269860"/>
    <m/>
    <s v="A:00099021001 TRANSFERENCIA DE RECUPERACIONES SEGÚN NOTA GEF-LCR-CMD-0119-NOT/23 POR CONCEPTO DE PAGO DE CAPITAL E INTERES DE ACUERDO A CONTRATO DE FIDEICOMISO “PROYECTOS DE INVERSION PUBLICA” CORRESPONDIENTE AL GAD BENI."/>
    <m/>
    <m/>
    <m/>
    <m/>
    <m/>
    <m/>
    <n v="0"/>
    <n v="4059141.94"/>
    <s v="NO_CONCILIADO"/>
  </r>
  <r>
    <x v="51"/>
    <m/>
    <x v="51"/>
    <x v="41"/>
    <s v="F0012057"/>
    <s v="NTE"/>
    <n v="5269805"/>
    <m/>
    <s v="A:00099021001 TRANSFERENCIA DE RECUPERACIONES SEGÚN NOTA GEF-LCR-CMD-0119-NOT/23 POR CONCEPTO DE PAGO DE INTERES DE ACUERDO A CONTRATO DE FIDEICOMISO “PROYECTOS DE INVERSION PUBLICA” CORRESPONDIENTE AL G. A. I. O. C. DE SALINAS."/>
    <m/>
    <m/>
    <m/>
    <m/>
    <m/>
    <m/>
    <n v="0"/>
    <n v="12050.13"/>
    <s v="NO_CONCILIADO"/>
  </r>
  <r>
    <x v="51"/>
    <m/>
    <x v="51"/>
    <x v="41"/>
    <s v="F0012057"/>
    <s v="NTE"/>
    <n v="5269823"/>
    <m/>
    <s v="A:00099021001 TRANSFERENCIA DE RECUPERACIONES SEGÚN NOTA GEF-LCR-CMD-0119-NOT/23 POR CONCEPTO DE PAGO DE CAPITAL E INTERES DE ACUERDO A CONTRATO DE FIDEICOMISO “PROYECTOS DE INVERSION PUBLICA” CORRESPONDIENTE AL GAM SAN MATIAS."/>
    <m/>
    <m/>
    <m/>
    <m/>
    <m/>
    <m/>
    <n v="0"/>
    <n v="11983.03"/>
    <s v="NO_CONCILIADO"/>
  </r>
  <r>
    <x v="51"/>
    <m/>
    <x v="51"/>
    <x v="41"/>
    <s v="F0012057"/>
    <s v="NTE"/>
    <n v="5269609"/>
    <m/>
    <s v="A:00099021001 TRANSFERENCIA DE RECUPERACIONES SEGÚN NOTA GEF-LCR-CMD-0119-NOT/23 POR CONCEPTO DE PAGO DE CAPITAL E INTERES DE ACUERDO A CONTRATO DE FIDEICOMISO “PROYECTOS DE INVERSION PUBLICA” CORRESPONDIENTE AL GAM IRUPANA."/>
    <m/>
    <m/>
    <m/>
    <m/>
    <m/>
    <m/>
    <n v="0"/>
    <n v="88370.67"/>
    <s v="NO_CONCILIADO"/>
  </r>
  <r>
    <x v="51"/>
    <m/>
    <x v="51"/>
    <x v="41"/>
    <s v="F0012057"/>
    <s v="NTE"/>
    <n v="5269783"/>
    <m/>
    <s v="A:00099021001 TRANSFERENCIA DE RECUPERACIONES SEGÚN NOTA GEF-LCR-CMD-0119-NOT/23 POR CONCEPTO DE PAGO DE CAPITAL E INTERES DE ACUERDO A CONTRATO DE FIDEICOMISO “PROYECTOS DE INVERSION PUBLICA” CORRESPONDIENTE AL GAM PUCARA."/>
    <m/>
    <m/>
    <m/>
    <m/>
    <m/>
    <m/>
    <n v="0"/>
    <n v="6267.66"/>
    <s v="NO_CONCILIADO"/>
  </r>
  <r>
    <x v="51"/>
    <m/>
    <x v="51"/>
    <x v="41"/>
    <s v="F0012057"/>
    <s v="NTE"/>
    <n v="5269563"/>
    <m/>
    <s v="A:00099021001 TRANSFERENCIA DE RECUPERACIONES SEGÚN NOTA GEF-LCR-CMD-0119-NOT/23 POR CONCEPTO DE PAGO DE CAPITAL E INTERES DE ACUERDO A CONTRATO DE FIDEICOMISO “PROYECTOS DE INVERSION PUBLICA” CORRESPONDIENTE AL GAM ENTRE RIOS (TARIJA)."/>
    <m/>
    <m/>
    <m/>
    <m/>
    <m/>
    <m/>
    <n v="0"/>
    <n v="97956.27"/>
    <s v="NO_CONCILIADO"/>
  </r>
  <r>
    <x v="51"/>
    <m/>
    <x v="51"/>
    <x v="41"/>
    <s v="F0012057"/>
    <s v="NTE"/>
    <n v="5269525"/>
    <m/>
    <s v="A:00099021001 TRANSFERENCIA DE RECUPERACIONES SEGÚN NOTA GEF-LCR-CMD-0119-NOT/23 POR CONCEPTO DE PAGO DE CAPITAL E INTERES DE ACUERDO A CONTRATO DE FIDEICOMISO “PROYECTOS DE INVERSION PUBLICA” CORRESPONDIENTE AL GAM SOPACHUY."/>
    <m/>
    <m/>
    <m/>
    <m/>
    <m/>
    <m/>
    <n v="0"/>
    <n v="30565.23"/>
    <s v="NO_CONCILIADO"/>
  </r>
  <r>
    <x v="51"/>
    <m/>
    <x v="51"/>
    <x v="41"/>
    <s v="F0012057"/>
    <s v="NTE"/>
    <n v="5269541"/>
    <m/>
    <s v="A:00099021001 TRANSFERENCIA DE RECUPERACIONES SEGÚN NOTA GEF-LCR-CMD-0119-NOT/23 POR CONCEPTO DE PAGO DE CAPITAL E INTERES DE ACUERDO A CONTRATO DE FIDEICOMISO “PROYECTOS DE INVERSION PUBLICA” CORRESPONDIENTE AL GAD ORURO."/>
    <m/>
    <m/>
    <m/>
    <m/>
    <m/>
    <m/>
    <n v="0"/>
    <n v="308031.90000000002"/>
    <s v="NO_CONCILIADO"/>
  </r>
  <r>
    <x v="51"/>
    <m/>
    <x v="51"/>
    <x v="41"/>
    <s v="F0012057"/>
    <s v="NTE"/>
    <n v="5269489"/>
    <m/>
    <s v="A:00099021001 TRANSFERENCIA DE RECUPERACIONES SEGÚN NOTA GEF-LCR-CMD-0119-NOT/23 POR CONCEPTO DE PAGO DE CAPITAL E INTERES DE ACUERDO A CONTRATO DE FIDEICOMISO “PROYECTOS DE INVERSION PUBLICA” CORRESPONDIENTE AL GAM PUERTO RICO."/>
    <m/>
    <m/>
    <m/>
    <m/>
    <m/>
    <m/>
    <n v="0"/>
    <n v="20061.43"/>
    <s v="NO_CONCILIADO"/>
  </r>
  <r>
    <x v="51"/>
    <m/>
    <x v="51"/>
    <x v="41"/>
    <s v="F0012057"/>
    <s v="NTE"/>
    <n v="5269077"/>
    <m/>
    <s v="A:00099021001 TRANSFERENCIA DE RECUPERACIONES SEGÚN NOTA GEF-LCR-CMD-0119-NOT/23 POR CONCEPTO DE PAGO DE CAPITAL E INTERES DE ACUERDO A CONTRATO DE FIDEICOMISO “PROYECTOS DE INVERSION PUBLICA” CORRESPONDIENTE AL GAM VILLA VACA GUZMAN."/>
    <m/>
    <m/>
    <m/>
    <m/>
    <m/>
    <m/>
    <n v="0"/>
    <n v="64152.66"/>
    <s v="NO_CONCILIADO"/>
  </r>
  <r>
    <x v="51"/>
    <m/>
    <x v="51"/>
    <x v="41"/>
    <s v="F0012057"/>
    <s v="NTE"/>
    <n v="5269248"/>
    <m/>
    <s v="A:00099021001 TRANSFERENCIA DE RECUPERACIONES SEGÚN NOTA GEF-LCR-CMD-0119-NOT/23 POR CONCEPTO DE PAGO DE CAPITAL E INTERES DE ACUERDO A CONTRATO DE FIDEICOMISO “PROYECTOS DE INVERSION PUBLICA” CORRESPONDIENTE AL GAM CARABUCO."/>
    <m/>
    <m/>
    <m/>
    <m/>
    <m/>
    <m/>
    <n v="0"/>
    <n v="28295.89"/>
    <s v="NO_CONCILIADO"/>
  </r>
  <r>
    <x v="51"/>
    <m/>
    <x v="51"/>
    <x v="41"/>
    <s v="F0012057"/>
    <s v="NTE"/>
    <n v="5269425"/>
    <m/>
    <s v="A:00099021001 TRANSFERENCIA DE RECUPERACIONES SEGÚN NOTA GEF-LCR-CMD-0119-NOT/23 POR CONCEPTO DE PAGO DE CAPITAL E INTERES DE ACUERDO A CONTRATO DE FIDEICOMISO “PROYECTOS DE INVERSION PUBLICA” CORRESPONDIENTE AL GAM EL VILLAR."/>
    <m/>
    <m/>
    <m/>
    <m/>
    <m/>
    <m/>
    <n v="0"/>
    <n v="48762.12"/>
    <s v="NO_CONCILIADO"/>
  </r>
  <r>
    <x v="51"/>
    <m/>
    <x v="51"/>
    <x v="41"/>
    <s v="F0012057"/>
    <s v="NTE"/>
    <n v="5268847"/>
    <m/>
    <s v="A:00099021001 TRANSFERENCIA DE RECUPERACIONES SEGÚN NOTA GEF-LCR-CMD-0119-NOT/23 POR CONCEPTO DE PAGO DE CAPITAL E INTERES DE ACUERDO A CONTRATO DE FIDEICOMISO “PROYECTOS DE INVERSION PUBLICA” CORRESPONDIENTE AL GAM ICLA."/>
    <m/>
    <m/>
    <m/>
    <m/>
    <m/>
    <m/>
    <n v="0"/>
    <n v="35090.69"/>
    <s v="NO_CONCILIADO"/>
  </r>
  <r>
    <x v="51"/>
    <m/>
    <x v="51"/>
    <x v="41"/>
    <s v="F0012057"/>
    <s v="NTE"/>
    <n v="5268496"/>
    <m/>
    <s v="A:00099021001 TRANSFERENCIA DE RECUPERACIONES SEGÚN NOTA GEF-LCR-CMD-0119-NOT/23 POR CONCEPTO DE PAGO DE CAPITAL E INTERES DE ACUERDO A CONTRATO DE FIDEICOMISO “PROYECTOS DE INVERSION PUBLICA” CORRESPONDIENTE AL GAM YANACACHI."/>
    <m/>
    <m/>
    <m/>
    <m/>
    <m/>
    <m/>
    <n v="0"/>
    <n v="4308.55"/>
    <s v="NO_CONCILIADO"/>
  </r>
  <r>
    <x v="51"/>
    <m/>
    <x v="51"/>
    <x v="41"/>
    <s v="F0012057"/>
    <s v="NTE"/>
    <n v="5268247"/>
    <m/>
    <s v="A:00099021001 TRANSFERENCIA DE RECUPERACIONES SEGÚN NOTA GEF-LCR-CMD-0119-NOT/23 POR CONCEPTO DE PAGO DE INTERES DE ACUERDO A CONTRATO DE FIDEICOMISO “PROYECTOS DE INVERSION PUBLICA” CORRESPONDIENTE AL GAM SUCRE."/>
    <m/>
    <m/>
    <m/>
    <m/>
    <m/>
    <m/>
    <n v="0"/>
    <n v="81610.84"/>
    <s v="NO_CONCILIADO"/>
  </r>
  <r>
    <x v="51"/>
    <m/>
    <x v="51"/>
    <x v="41"/>
    <s v="F0012057"/>
    <s v="NTE"/>
    <n v="5267751"/>
    <m/>
    <s v="A:00099021001 TRANSFERENCIA DE RECUPERACIONES SEGÚN NOTA GEF-LCR-CMD-0119-NOT/23 POR CONCEPTO DE PAGO DE CAPITAL E INTERES DE ACUERDO A CONTRATO DE FIDEICOMISO “PROYECTOS DE INVERSION PUBLICA” CORRESPONDIENTE AL GAM EL ALTO."/>
    <m/>
    <m/>
    <m/>
    <m/>
    <m/>
    <m/>
    <n v="0"/>
    <n v="3726130.07"/>
    <s v="NO_CONCILIADO"/>
  </r>
  <r>
    <x v="51"/>
    <m/>
    <x v="51"/>
    <x v="41"/>
    <s v="F0012057"/>
    <s v="NTE"/>
    <n v="5269513"/>
    <m/>
    <s v="A:00099021001 TRANSFERENCIA DE RECUPERACIONES SEGÚN NOTA GEF-LCR-CMD-0119-NOT/23 POR CONCEPTO DE PAGO DE CAPITAL E INTERES DE ACUERDO A CONTRATO DE FIDEICOMISO “PROYECTOS DE INVERSION PUBLICA” CORRESPONDIENTE AL GAM TARABUCO."/>
    <m/>
    <m/>
    <m/>
    <m/>
    <m/>
    <m/>
    <n v="0"/>
    <n v="45209.94"/>
    <s v="NO_CONCILIADO"/>
  </r>
  <r>
    <x v="51"/>
    <m/>
    <x v="51"/>
    <x v="41"/>
    <s v="F0012057"/>
    <s v="NTE"/>
    <n v="5267513"/>
    <m/>
    <s v="A:00099021001 TRANSFERENCIA DE RECUPERACIONES SEGÚN NOTA GEF-LCR-CMD-0119-NOT/23 POR CONCEPTO DE PAGO DE CAPITAL E INTERES DE ACUERDO A CONTRATO DE FIDEICOMISO “PROYECTOS DE INVERSION PUBLICA” CORRESPONDIENTE AL GAM VINTO."/>
    <m/>
    <m/>
    <m/>
    <m/>
    <m/>
    <m/>
    <n v="0"/>
    <n v="19847.47"/>
    <s v="NO_CONCILIADO"/>
  </r>
  <r>
    <x v="51"/>
    <m/>
    <x v="51"/>
    <x v="41"/>
    <s v="F0012057"/>
    <s v="NTE"/>
    <n v="5267202"/>
    <m/>
    <s v="A:00099021001 TRANSFERENCIA DE RECUPERACIONES SEGÚN NOTA GEF-LCR-CMD-0119-NOT/23 POR CONCEPTO DE PAGO DE CAPITAL E INTERES DE ACUERDO A CONTRATO DE FIDEICOMISO “PROYECTOS DE INVERSION PUBLICA” CORRESPONDIENTE AL GAM CHUMA."/>
    <m/>
    <m/>
    <m/>
    <m/>
    <m/>
    <m/>
    <n v="0"/>
    <n v="41060.629999999997"/>
    <s v="NO_CONCILIADO"/>
  </r>
  <r>
    <x v="51"/>
    <m/>
    <x v="51"/>
    <x v="41"/>
    <s v="F0012057"/>
    <s v="NTE"/>
    <n v="5267371"/>
    <m/>
    <s v="A:00099021001 TRANSFERENCIA DE RECUPERACIONES SEGÚN NOTA GEF-LCR-CMD-0119-NOT/23 POR CONCEPTO DE PAGO DE CAPITAL E INTERES DE ACUERDO A CONTRATO DE FIDEICOMISO “PROYECTOS DE INVERSION PUBLICA” CORRESPONDIENTE AL GAM SICAYA."/>
    <m/>
    <m/>
    <m/>
    <m/>
    <m/>
    <m/>
    <n v="0"/>
    <n v="53652.29"/>
    <s v="NO_CONCILIADO"/>
  </r>
  <r>
    <x v="51"/>
    <m/>
    <x v="51"/>
    <x v="41"/>
    <s v="F0012057"/>
    <s v="NTE"/>
    <n v="5265258"/>
    <m/>
    <s v="A:00099021001 TRANSFERENCIA DE RECUPERACIONES SEGÚN NOTA GEF-LCR-CMD-0119-NOT/23 POR CONCEPTO DE PAGO DE CAPITAL E INTERES DE ACUERDO A CONTRATO DE FIDEICOMISO “PROYECTOS DE INVERSION PUBLICA” CORRESPONDIENTE AL GAM COCAPATA."/>
    <m/>
    <m/>
    <m/>
    <m/>
    <m/>
    <m/>
    <n v="0"/>
    <n v="45009.56"/>
    <s v="NO_CONCILIADO"/>
  </r>
  <r>
    <x v="51"/>
    <m/>
    <x v="51"/>
    <x v="41"/>
    <s v="F0012057"/>
    <s v="NTE"/>
    <n v="5265362"/>
    <m/>
    <s v="A:00099021001 TRANSFERENCIA DE RECUPERACIONES SEGÚN NOTA GEF-LCR-CMD-0119-NOT/23 POR CONCEPTO DE PAGO DE INTERES DE ACUERDO A CONTRATO DE FIDEICOMISO “PROYECTOS DE INVERSION PUBLICA” CORRESPONDIENTE AL GAD SANTA CRUZ."/>
    <m/>
    <m/>
    <m/>
    <m/>
    <m/>
    <m/>
    <n v="0"/>
    <n v="3115.7"/>
    <s v="NO_CONCILIADO"/>
  </r>
  <r>
    <x v="51"/>
    <m/>
    <x v="51"/>
    <x v="41"/>
    <s v="F0012057"/>
    <s v="NTE"/>
    <n v="5267062"/>
    <m/>
    <s v="A:00099021001 TRANSFERENCIA DE RECUPERACIONES SEGÚN NOTA GEF-LCR-CMD-0119-NOT/23 POR CONCEPTO DE PAGO DE CAPITAL E INTERES DE ACUERDO A CONTRATO DE FIDEICOMISO “PROYECTOS DE INVERSION PUBLICA” CORRESPONDIENTE AL GAM CORQUE."/>
    <m/>
    <m/>
    <m/>
    <m/>
    <m/>
    <m/>
    <n v="0"/>
    <n v="3098.84"/>
    <s v="NO_CONCILIADO"/>
  </r>
  <r>
    <x v="51"/>
    <m/>
    <x v="51"/>
    <x v="41"/>
    <s v="F0012057"/>
    <s v="NTE"/>
    <n v="5265649"/>
    <m/>
    <s v="A:00099021001 TRANSFERENCIA DE RECUPERACIONES SEGÚN NOTA GEF-LCR-CMD-0119-NOT/23 POR CONCEPTO DE PAGO DE CAPITAL E INTERES DE ACUERDO A CONTRATO DE FIDEICOMISO “PROYECTOS DE INVERSION PUBLICA” CORRESPONDIENTE AL GAM COBIJA."/>
    <m/>
    <m/>
    <m/>
    <m/>
    <m/>
    <m/>
    <n v="0"/>
    <n v="1507404.5"/>
    <s v="NO_CONCILIADO"/>
  </r>
  <r>
    <x v="51"/>
    <m/>
    <x v="51"/>
    <x v="41"/>
    <s v="F0012057"/>
    <s v="NTE"/>
    <n v="5266795"/>
    <m/>
    <s v="A:00099021001 TRANSFERENCIA DE RECUPERACIONES SEGÚN NOTA GEF-LCR-CMD-0119-NOT/23 POR CONCEPTO DE PAGO DE CAPITAL E INTERES DE ACUERDO A CONTRATO DE FIDEICOMISO “PROYECTOS DE INVERSION PUBLICA” CORRESPONDIENTE AL GAM TIQUIPAYA."/>
    <m/>
    <m/>
    <m/>
    <m/>
    <m/>
    <m/>
    <n v="0"/>
    <n v="100798.61"/>
    <s v="NO_CONCILIADO"/>
  </r>
  <r>
    <x v="51"/>
    <m/>
    <x v="51"/>
    <x v="41"/>
    <s v="F0012057"/>
    <s v="NTE"/>
    <n v="5264448"/>
    <m/>
    <s v="A:00099021001 TRANSFERENCIA DE RECUPERACIONES SEGÚN NOTA GEF-LCR-CMD-0119-NOT/23 POR CONCEPTO DE PAGO DE CAPITAL E INTERES DE ACUERDO A CONTRATO DE FIDEICOMISO “PROYECTOS DE INVERSION PUBLICA” CORRESPONDIENTE AL GAM INCAHUASI."/>
    <m/>
    <m/>
    <m/>
    <m/>
    <m/>
    <m/>
    <n v="0"/>
    <n v="99073.5"/>
    <s v="NO_CONCILIADO"/>
  </r>
  <r>
    <x v="51"/>
    <m/>
    <x v="51"/>
    <x v="41"/>
    <s v="F0012057"/>
    <s v="NTE"/>
    <n v="5265869"/>
    <m/>
    <s v="A:00099021001 TRANSFERENCIA DE RECUPERACIONES SEGÚN NOTA GEF-LCR-CMD-0119-NOT/23 POR CONCEPTO DE PAGO DE CAPITAL E INTERES DE ACUERDO A CONTRATO DE FIDEICOMISO “PROYECTOS DE INVERSION PUBLICA” CORRESPONDIENTE AL GAM FERNANDEZ ALONSO."/>
    <m/>
    <m/>
    <m/>
    <m/>
    <m/>
    <m/>
    <n v="0"/>
    <n v="124001.05"/>
    <s v="NO_CONCILIADO"/>
  </r>
  <r>
    <x v="51"/>
    <m/>
    <x v="51"/>
    <x v="41"/>
    <s v="F0012057"/>
    <s v="NTE"/>
    <n v="5264599"/>
    <m/>
    <s v="A:00099021001 TRANSFERENCIA DE RECUPERACIONES SEGÚN NOTA GEF-LCR-CMD-0119-NOT/23 POR CONCEPTO DE PAGO DE CAPITAL E INTERES DE ACUERDO A CONTRATO DE FIDEICOMISO “PROYECTOS DE INVERSION PUBLICA” CORRESPONDIENTE AL GAM BELEN DE ANDAMARCA."/>
    <m/>
    <m/>
    <m/>
    <m/>
    <m/>
    <m/>
    <n v="0"/>
    <n v="10626.86"/>
    <s v="NO_CONCILIADO"/>
  </r>
  <r>
    <x v="51"/>
    <m/>
    <x v="51"/>
    <x v="41"/>
    <s v="F0012057"/>
    <s v="NTE"/>
    <n v="5261983"/>
    <m/>
    <s v="A:00099021001 TRANSFERENCIA DE RECUPERACIONES SEGÚN NOTA GEF-LCR-CMD-0119-NOT/23 POR CONCEPTO DE PAGO DE INTERES DE ACUERDO A CONTRATO DE FIDEICOMISO “PROYECTOS DE INVERSION PUBLICA” CORRESPONDIENTE AL GAM SIPE SIPE."/>
    <m/>
    <m/>
    <m/>
    <m/>
    <m/>
    <m/>
    <n v="0"/>
    <n v="11548.89"/>
    <s v="NO_CONCILIADO"/>
  </r>
  <r>
    <x v="51"/>
    <m/>
    <x v="51"/>
    <x v="41"/>
    <s v="F0012063"/>
    <s v="NTE"/>
    <n v="5264156"/>
    <m/>
    <s v="A:00099021001 TRANSFERENCIA DE RECUPERACIONES SEGÚN NOTA GEF-LCR-CMD-0119-NOT/23 POR CONCEPTO DE PAGO DE CAPITAL E INTERES DE ACUERDO A CONTRATO DE FIDEICOMISO “PROYECTOS DE INVERSION PUBLICA” CORRESPONDIENTE AL GAM TUPIZA."/>
    <m/>
    <m/>
    <m/>
    <m/>
    <m/>
    <m/>
    <n v="0"/>
    <n v="438340.53"/>
    <s v="NO_CONCILIADO"/>
  </r>
  <r>
    <x v="51"/>
    <m/>
    <x v="51"/>
    <x v="41"/>
    <s v="F0012063"/>
    <s v="NTE"/>
    <n v="5263350"/>
    <m/>
    <s v="A:00099021001 TRANSFERENCIA DE RECUPERACIONES SEGÚN NOTA GEF-LCR-CMD-0119-NOT/23 POR CONCEPTO DE PAGO DE CAPITAL E INTERES DE ACUERDO A CONTRATO DE FIDEICOMISO “PROYECTOS DE INVERSION PUBLICA” CORRESPONDIENTE AL GAM SANTIAGO DE ANDAMARCA."/>
    <m/>
    <m/>
    <m/>
    <m/>
    <m/>
    <m/>
    <n v="0"/>
    <n v="20443.099999999999"/>
    <s v="NO_CONCILIADO"/>
  </r>
  <r>
    <x v="51"/>
    <m/>
    <x v="51"/>
    <x v="41"/>
    <s v="F0012063"/>
    <s v="NTE"/>
    <n v="5263532"/>
    <m/>
    <s v="A:00099021001 TRANSFERENCIA DE RECUPERACIONES SEGÚN NOTA GEF-LCR-CMD-0119-NOT/23 POR CONCEPTO DE PAGO DE CAPITAL E INTERES DE ACUERDO A CONTRATO DE FIDEICOMISO “PROYECTOS DE INVERSION PUBLICA” CORRESPONDIENTE AL GAM PAZÑA."/>
    <m/>
    <m/>
    <m/>
    <m/>
    <m/>
    <m/>
    <n v="0"/>
    <n v="5711.96"/>
    <s v="NO_CONCILIADO"/>
  </r>
  <r>
    <x v="51"/>
    <m/>
    <x v="51"/>
    <x v="41"/>
    <s v="F0012063"/>
    <s v="NTE"/>
    <n v="5263698"/>
    <m/>
    <s v="A:00099021001 TRANSFERENCIA DE RECUPERACIONES SEGÚN NOTA GEF-LCR-CMD-0119-NOT/23 POR CONCEPTO DE PAGO DE CAPITAL E INTERES DE ACUERDO A CONTRATO DE FIDEICOMISO “PROYECTOS DE INVERSION PUBLICA” CORRESPONDIENTE AL GAD POTOSI."/>
    <m/>
    <m/>
    <m/>
    <m/>
    <m/>
    <m/>
    <n v="0"/>
    <n v="6395865.1200000001"/>
    <s v="NO_CONCILIADO"/>
  </r>
  <r>
    <x v="51"/>
    <m/>
    <x v="51"/>
    <x v="41"/>
    <s v="F0012063"/>
    <s v="NTE"/>
    <n v="5263105"/>
    <m/>
    <s v="A:00099021001 TRANSFERENCIA DE RECUPERACIONES SEGÚN NOTA GEF-LCR-CMD-0119-NOT/23 POR CONCEPTO DE PAGO DE CAPITAL E INTERES DE ACUERDO A CONTRATO DE FIDEICOMISO “PROYECTOS DE INVERSION PUBLICA” CORRESPONDIENTE AL GAD SANTA CRUZ."/>
    <m/>
    <m/>
    <m/>
    <m/>
    <m/>
    <m/>
    <n v="0"/>
    <n v="848792.59"/>
    <s v="NO_CONCILIADO"/>
  </r>
  <r>
    <x v="51"/>
    <m/>
    <x v="51"/>
    <x v="41"/>
    <s v="F0012063"/>
    <s v="NTE"/>
    <n v="5263150"/>
    <m/>
    <s v="A:00099021001 TRANSFERENCIA DE RECUPERACIONES SEGÚN NOTA GEF-LCR-CMD-0119-NOT/23 POR CONCEPTO DE PAGO DE INTERES DE ACUERDO A CONTRATO DE FIDEICOMISO “PROYECTOS DE INVERSION PUBLICA” CORRESPONDIENTE AL GAM HUAYLLAMARCA."/>
    <m/>
    <m/>
    <m/>
    <m/>
    <m/>
    <m/>
    <n v="0"/>
    <n v="2571.96"/>
    <s v="NO_CONCILIADO"/>
  </r>
  <r>
    <x v="51"/>
    <m/>
    <x v="51"/>
    <x v="41"/>
    <s v="F0012063"/>
    <s v="NTE"/>
    <n v="5262727"/>
    <m/>
    <s v="A:00099021001 TRANSFERENCIA DE RECUPERACIONES SEGÚN NOTA GEF-LCR-CMD-0119-NOT/23 POR CONCEPTO DE PAGO DE CAPITAL E INTERES DE ACUERDO A CONTRATO DE FIDEICOMISO “PROYECTOS DE INVERSION PUBLICA” CORRESPONDIENTE AL GAM SANTA CRUZ."/>
    <m/>
    <m/>
    <m/>
    <m/>
    <m/>
    <m/>
    <n v="0"/>
    <n v="3007103.68"/>
    <s v="NO_CONCILIADO"/>
  </r>
  <r>
    <x v="51"/>
    <m/>
    <x v="51"/>
    <x v="41"/>
    <s v="F0012063"/>
    <s v="NTE"/>
    <n v="5262005"/>
    <m/>
    <s v="A:00099021001 TRANSFERENCIA DE RECUPERACIONES SEGÚN NOTA GEF-LCR-CMD-0119-NOT/23 POR CONCEPTO DE PAGO DE CAPITAL E INTERES DE ACUERDO A CONTRATO DE FIDEICOMISO “PROYECTOS DE INVERSION PUBLICA” CORRESPONDIENTE AL GAM SANTA CRUZ."/>
    <m/>
    <m/>
    <m/>
    <m/>
    <m/>
    <m/>
    <n v="0"/>
    <n v="2862283.73"/>
    <s v="NO_CONCILIADO"/>
  </r>
  <r>
    <x v="51"/>
    <m/>
    <x v="51"/>
    <x v="41"/>
    <s v="F0012063"/>
    <s v="NTE"/>
    <n v="5262713"/>
    <m/>
    <s v="A:00099021001 TRANSFERENCIA DE RECUPERACIONES SEGÚN NOTA GEF-LCR-CMD-0119-NOT/23 POR CONCEPTO DE PAGO DE CAPITAL E INTERES DE ACUERDO A CONTRATO DE FIDEICOMISO “PROYECTOS DE INVERSION PUBLICA” CORRESPONDIENTE AL GAM SANTA CRUZ."/>
    <m/>
    <m/>
    <m/>
    <m/>
    <m/>
    <m/>
    <n v="0"/>
    <n v="4191866.72"/>
    <s v="NO_CONCILIADO"/>
  </r>
  <r>
    <x v="51"/>
    <m/>
    <x v="51"/>
    <x v="41"/>
    <s v="F0012063"/>
    <s v="NTE"/>
    <n v="5263922"/>
    <m/>
    <s v="A:00099021001 TRANSFERENCIA DE RECUPERACIONES SEGÚN NOTA GEF-LCR-CMD-0119-NOT/23 POR CONCEPTO DE PAGO DE CAPITAL E INTERES DE ACUERDO A CONTRATO DE FIDEICOMISO “PROYECTOS DE INVERSION PUBLICA” CORRESPONDIENTE AL GAM SAN ANDRES DE MACHACA."/>
    <m/>
    <m/>
    <m/>
    <m/>
    <m/>
    <m/>
    <n v="0"/>
    <n v="6080.33"/>
    <s v="NO_CONCILIADO"/>
  </r>
  <r>
    <x v="78"/>
    <m/>
    <x v="78"/>
    <x v="41"/>
    <s v="S10558100001"/>
    <s v="COB"/>
    <n v="1055810"/>
    <m/>
    <s v="'COBRO DE'||UTILES DE ESCRITORIO POR EL COMPROBANTE NRO.1055808 DE LA FECHA, S/G. NOTA CITE: ESM/GAF/UCPT/034/2023 DE FECHA 1/3/2023 (HRE-TGL-3925) ENVIADO POR LA EMPRESA SIDERURGICA DEL MUTUN. DEBITO DE LA LIBRETA 00573012001 EMPRESA SIDERÚRGICA DEL MUTÚN-RECURSOS PROPIOS."/>
    <m/>
    <m/>
    <m/>
    <m/>
    <m/>
    <m/>
    <n v="50"/>
    <n v="0"/>
    <s v="NO_CONCILIADO"/>
  </r>
  <r>
    <x v="76"/>
    <m/>
    <x v="76"/>
    <x v="41"/>
    <s v="G21919930001"/>
    <s v="CVD"/>
    <n v="2191993"/>
    <m/>
    <s v="COBRO COSTOS DE PAPELERIA SEGUN TRANSFERENCIA DEL EXTERIOR POR ORDEN DE EMBAJADA DE BOLIVIA EN PAISES BAJOS LA HAYA REF.: RECAUDACIONES GESTORÍA CONSULAR FEBRERO 2023 LIB. 00010011102 MIN.RELACIONES EXTERIORES - GESTORIA CONSULAR LEY Nº 3108"/>
    <m/>
    <m/>
    <m/>
    <m/>
    <m/>
    <m/>
    <n v="50"/>
    <n v="0"/>
    <s v="NO_CONCILIADO"/>
  </r>
  <r>
    <x v="76"/>
    <m/>
    <x v="76"/>
    <x v="41"/>
    <s v="G21919950001"/>
    <s v="CVD"/>
    <n v="2191995"/>
    <m/>
    <s v="COBRO COSTOS DE PAPELERIA SEGUN TRANSFERENCIA DEL EXTERIOR POR ORDEN DE CONSULADO DE BOLIVIA EN CHILE ANTOFAGASTA REF.: RECAUDACIÓN GESTORIA CONSULAR POR EL MES DE FEBRERO 2023 LIB. 00010011102 MIN.RELACIONES EXTERIORES - GESTORIA CONSULAR LEY Nº 3108"/>
    <m/>
    <m/>
    <m/>
    <m/>
    <m/>
    <m/>
    <n v="50"/>
    <n v="0"/>
    <s v="NO_CONCILIADO"/>
  </r>
  <r>
    <x v="19"/>
    <m/>
    <x v="19"/>
    <x v="41"/>
    <s v="S10557750001"/>
    <s v="COB"/>
    <n v="1055775"/>
    <m/>
    <s v="||AMPLIACION DE VALIDEZ 0,15% S/USD134.089,55.-POR 29 DIAS,COMISION ENMIENDA LC BS220.-REEMBS.GSTS.COMUNICACION BS220.-Y EMISION COMP.CONTABLE BS50.-,S/G NOTA SEDEM/GG/EB/ORU N°0092/2023,02/03/2023.REF.:I-2022-07 P/C ECEBOL A/F INGENIERIA LOGISTICA PERU E.I.R.L. LIB.00132032001 ECEBOL - GESTION OPERATIVA REF.:COMISIONES ENMIENDA 5 LC I-2022-07."/>
    <m/>
    <m/>
    <m/>
    <m/>
    <m/>
    <m/>
    <n v="601.13"/>
    <n v="0"/>
    <s v="NO_CONCILIADO"/>
  </r>
  <r>
    <x v="14"/>
    <m/>
    <x v="14"/>
    <x v="42"/>
    <s v="Q17738550002"/>
    <s v="CRV"/>
    <n v="1773855"/>
    <m/>
    <s v="NUMERO DE LIBRETA CUT: 00283012001 OPERACIÓN E18 TRANSFERENCIA DEL SISTEMA FINANCIERO POR CUENTA DE TERCEROS A LA CUT SOL. ESC. DE SOCIEDAD JENNEFER SRL"/>
    <m/>
    <m/>
    <m/>
    <m/>
    <m/>
    <m/>
    <n v="0"/>
    <n v="17166.12"/>
    <s v="NO_CONCILIADO"/>
  </r>
  <r>
    <x v="8"/>
    <m/>
    <x v="8"/>
    <x v="42"/>
    <s v="G21930490004"/>
    <s v="DVD"/>
    <n v="17796"/>
    <m/>
    <s v="VENTA DE DIVISAS CON TRANSFERENCIA DE FONDOS A SOLICITUD DE ADMINISTRADORA BOLIVIANA DE CARRETERAS SEGUN SOLICITUD 17796 REF: TRANSFERENCIA AL EXTERIOR POR CONCEPTO DE DEVOLUCION DE RECURSOS NO EJECUTADOS DEL PROYECTO CARRETERO LAIF F21 TRAMO UYUNI - TUPIZA A LA COMISION DE LA UNION EUROPEA. EQUIVA LIB. 00291068001 ABC - UE LAIF CARRTERA F21 TRAMO UYUNI - TUPIZA POR DIFERENCIAL CAMBIARIO"/>
    <m/>
    <m/>
    <m/>
    <m/>
    <m/>
    <m/>
    <n v="641759.27"/>
    <n v="0"/>
    <s v="NO_CONCILIADO"/>
  </r>
  <r>
    <x v="76"/>
    <m/>
    <x v="76"/>
    <x v="42"/>
    <s v="G21937420001"/>
    <s v="CVD"/>
    <n v="2193742"/>
    <m/>
    <s v="COBRO COSTOS DE PAPELERIA POR REGULARIZACION DE TRANSFERENCIA DEL EXTERIOR POR ORDEN DE CONSULADO GENERAL DE BOLIVIA EN SANTIAGO CHILE REF.: RECAUDACIONES GESTORIA CONSULAR ENERO/23 LIB. 00010011102 MIN.RELACIONES EXTERIORES - GESTORIA CONSULAR LEY Nº 3108"/>
    <m/>
    <m/>
    <m/>
    <m/>
    <m/>
    <m/>
    <n v="50"/>
    <n v="0"/>
    <s v="NO_CONCILIADO"/>
  </r>
  <r>
    <x v="76"/>
    <m/>
    <x v="76"/>
    <x v="42"/>
    <s v="G21937440001"/>
    <s v="CVD"/>
    <n v="2193744"/>
    <m/>
    <s v="COBRO COSTOS DE PAPELERIA POR REGULARIZACION DE TRANSFERENCIA DEL EXTERIOR POR ORDEN DE CONSULADO GENERAL DE BOLIVIA EN ARICA CHILE REF.: RECAUDACIONES GESTORIA CONSULAR FEBRERO 2023 LIB. 00010011102 MIN.RELACIONES EXTERIORES - GESTORIA CONSULAR LEY Nº 3108"/>
    <m/>
    <m/>
    <m/>
    <m/>
    <m/>
    <m/>
    <n v="50"/>
    <n v="0"/>
    <s v="NO_CONCILIADO"/>
  </r>
  <r>
    <x v="73"/>
    <m/>
    <x v="73"/>
    <x v="42"/>
    <s v="G21937460001"/>
    <s v="CVD"/>
    <n v="2193746"/>
    <m/>
    <s v="COBRO COSTOS DE PAPELERIA SEGUN TRANSFERENCIA DEL EXTERIOR POR ORDEN DE TRADERSOUTH LIMITED REF.: CRED SAMPLES OF BL/PURPOSE/OTHR LIB. 00593012001 EMPRESA ESTATAL YACANA - RECURSOS PROPIOS"/>
    <m/>
    <m/>
    <m/>
    <m/>
    <m/>
    <m/>
    <n v="50"/>
    <n v="0"/>
    <s v="NO_CONCILIADO"/>
  </r>
  <r>
    <x v="17"/>
    <m/>
    <x v="17"/>
    <x v="42"/>
    <s v="S10558500001"/>
    <s v="COB"/>
    <n v="1055850"/>
    <m/>
    <s v="COBRO DE UTILES DE ESCRITORIO POR´||COMPLEMENTO AL COMP. S-1055847 DE LA FECHA REF.: REF.: COMIS.DE TRANSF.DEL BANQUERO EUR 1,334.- F.V. 28/12/2022 PAGO A PERMANENT COURTOF ARBITRATION POR MEMBRESIA POR EUR 12,50 LIB.00099021001 TGN RECURSOS ORDINARIO (3987) COBRO UTILES DE ESCRITORIO"/>
    <m/>
    <m/>
    <m/>
    <m/>
    <m/>
    <m/>
    <n v="50"/>
    <n v="0"/>
    <s v="NO_CONCILIADO"/>
  </r>
  <r>
    <x v="76"/>
    <m/>
    <x v="76"/>
    <x v="43"/>
    <s v="G21951790001"/>
    <s v="CVD"/>
    <n v="2195179"/>
    <m/>
    <s v="COBRO COSTOS DE PAPELERIA POR REGULARIZACION DE TRANSFERENCIA DEL EXTERIOR POR ORDEN DE SECCIÓN CONSULAR DE BOLIVIA EN GRAN BRETAÑA LONDRES REF.: RECAUDACIÓN GESTORIA CONSULAR POR EL MES DE FEBRERO 2023 LIB. 00010011102 MIN.RELACIONES EXTERIORES - GESTORIA CONSULAR LEY Nº 3108"/>
    <m/>
    <m/>
    <m/>
    <m/>
    <m/>
    <m/>
    <n v="50"/>
    <n v="0"/>
    <s v="NO_CONCILIADO"/>
  </r>
  <r>
    <x v="76"/>
    <m/>
    <x v="76"/>
    <x v="43"/>
    <s v="G21951770001"/>
    <s v="CVD"/>
    <n v="2195177"/>
    <m/>
    <s v="COBRO COSTOS DE PAPELERIA POR REGULARIZACION DE TRANSFERENCIA DEL EXTERIOR POR ORDEN DE CONSULADO DE BOLIVIA EN ARGENTINA JUJUY REF.: RECAUDACIÓN GESTORIA CONSULAR POR LOS MESES DE ENERO Y FEBRERO 2023 LIB. 00010011102 MIN.RELACIONES EXTERIORES - GESTORIA CONSULAR LEY Nº 3108"/>
    <m/>
    <m/>
    <m/>
    <m/>
    <m/>
    <m/>
    <n v="50"/>
    <n v="0"/>
    <s v="NO_CONCILIADO"/>
  </r>
  <r>
    <x v="76"/>
    <m/>
    <x v="76"/>
    <x v="43"/>
    <s v="G21953140001"/>
    <s v="CVD"/>
    <n v="2195314"/>
    <m/>
    <s v="COBRO COSTOS DE PAPELERIA POR REGULARIZACION DE TRANSFERENCIA DEL EXTERIOR POR ORDEN DE CONSULADO DE BOLIVIA EN ARGENTINA ORAN REF.: RECAUDACION GESTORÍA CONSULAR POR LOS MESES DE ENERO A DICIEMBRE 2022 LIB. 00010011102 MIN.RELACIONES EXTERIORES - GESTORIA CONSULAR LEY Nº 3108"/>
    <m/>
    <m/>
    <m/>
    <m/>
    <m/>
    <m/>
    <n v="50"/>
    <n v="0"/>
    <s v="NO_CONCILIADO"/>
  </r>
  <r>
    <x v="51"/>
    <m/>
    <x v="51"/>
    <x v="44"/>
    <s v="F0012094"/>
    <s v="NTE"/>
    <n v="5294753"/>
    <m/>
    <s v="De: 00862010001 Transferencia que realizamos a solicitud del Fondo Nacional de Desarrollo Regional mediante nota CITE: DE-GEF-FI-RSC-1151-CAR/23 correspondiente a la recuperación del GAM ORURO préstamo No 101525 del fideicomiso Proyectos de Inversión Pública (PIP) de acuerdo al informe GEF-LCR-JBM-0123-INF/23 H.R. 6-4873-R"/>
    <m/>
    <m/>
    <m/>
    <m/>
    <m/>
    <m/>
    <n v="2892101.07"/>
    <n v="0"/>
    <s v="NO_CONCILIADO"/>
  </r>
  <r>
    <x v="51"/>
    <m/>
    <x v="51"/>
    <x v="44"/>
    <s v="F0012099"/>
    <s v="NTE"/>
    <n v="5291434"/>
    <m/>
    <s v="A:00099021001 TRANSFERENCIA DE RECUPERACIONES SEGÚN NOTA GEF-LCR-CMD-0119-NOT/23 POR CONCEPTO DE PAGO DE CAPITAL E INTERES DE ACUERDO A CONTRATO DE FIDEICOMISO “PROYECTOS DE INVERSION PUBLICA” CORRESPONDIENTE AL GAM VILLA CHARCAS."/>
    <m/>
    <m/>
    <m/>
    <m/>
    <m/>
    <m/>
    <n v="0"/>
    <n v="137014.67000000001"/>
    <s v="NO_CONCILIADO"/>
  </r>
  <r>
    <x v="76"/>
    <m/>
    <x v="76"/>
    <x v="44"/>
    <s v="G21965290001"/>
    <s v="CVD"/>
    <n v="2196529"/>
    <m/>
    <s v="COBRO COSTOS DE PAPELERIA POR REGULARIZACION DE TRANSFERENCIA DEL EXTERIOR POR ORDEN DE VICECONSULADO DE BOLIVIA EN GRANADA ESPAÑA REF.: RECAUDACIONES GESTORIA CONSULAR POR EL MES DE FEBRERO 2022 LIB. 00010011102 MIN.RELACIONES EXTERIORES - GESTORIA CONSULAR LEY Nº 3108"/>
    <m/>
    <m/>
    <m/>
    <m/>
    <m/>
    <m/>
    <n v="50"/>
    <n v="0"/>
    <s v="NO_CONCILIADO"/>
  </r>
  <r>
    <x v="76"/>
    <m/>
    <x v="76"/>
    <x v="44"/>
    <s v="G21965250001"/>
    <s v="CVD"/>
    <n v="2196525"/>
    <m/>
    <s v="COBRO COSTOS DE PAPELERIA POR REGULARIZACION DE TRANSFERENCIA DEL EXTERIOR POR ORDEN DE CONSULADO GENERAL DE BOLIVIA EN BUENOS AIRES ARGENTINA REF.: DEVOLUCIÓN GASTOS DE FUNCIONAMIENTO Y REMESA ADICIONAL GESTIÓN 2022 LIB. 00099021001 TGN-RECURSOS ORDINARIOS (3987)"/>
    <m/>
    <m/>
    <m/>
    <m/>
    <m/>
    <m/>
    <n v="50"/>
    <n v="0"/>
    <s v="NO_CONCILIADO"/>
  </r>
  <r>
    <x v="76"/>
    <m/>
    <x v="76"/>
    <x v="44"/>
    <s v="G21965230001"/>
    <s v="CVD"/>
    <n v="2196523"/>
    <m/>
    <s v="COBRO COSTOS DE PAPELERIA POR REGULARIZACION DE TRANSFERENCIA DEL EXTERIOR POR ORDEN DE EMBAJADA DEL ESTADO PLURINACIONAL DE BOLIVIA EN BRUSELAS BELGICA REF.: DEVOLUCIÓN GASTOS DE FUNCIONAMIENTO GESTIÓN 2022 LIB. 00099021001 TGN-RECURSOS ORDINARIOS (3987)"/>
    <m/>
    <m/>
    <m/>
    <m/>
    <m/>
    <m/>
    <n v="50"/>
    <n v="0"/>
    <s v="NO_CONCILIADO"/>
  </r>
  <r>
    <x v="76"/>
    <m/>
    <x v="76"/>
    <x v="44"/>
    <s v="G21965190001"/>
    <s v="CVD"/>
    <n v="2196519"/>
    <m/>
    <s v="COBRO COSTOS DE PAPELERIA POR REGULARIZACION DE TRANSFERENCIA DEL EXTERIOR POR ORDEN DE CONSULADO DE BOLIVIA EN SEVILLA ESPAÑA REF.: RECAUDACIONES GESTORÍA CONSULAR POR EL MES DE FEBRERO 2022 LIB. 00010011102 MIN.RELACIONES EXTERIORES - GESTORIA CONSULAR LEY Nº 3108"/>
    <m/>
    <m/>
    <m/>
    <m/>
    <m/>
    <m/>
    <n v="50"/>
    <n v="0"/>
    <s v="NO_CONCILIADO"/>
  </r>
  <r>
    <x v="76"/>
    <m/>
    <x v="76"/>
    <x v="44"/>
    <s v="G21965210001"/>
    <s v="CVD"/>
    <n v="2196521"/>
    <m/>
    <s v="COBRO COSTOS DE PAPELERIA POR REGULARIZACION DE TRANSFERENCIA DEL EXTERIOR POR ORDEN DE EMBAJADA DE BOLIVIA EN PARIS FRANCIA REF.: RECAUDACIONES GESTORÍA CONSULAR POR EL MES DE FEBRERO 2022 LIB. 00010011102 MIN.RELACIONES EXTERIORES - GESTORIA CONSULAR LEY Nº 3108"/>
    <m/>
    <m/>
    <m/>
    <m/>
    <m/>
    <m/>
    <n v="50"/>
    <n v="0"/>
    <s v="NO_CONCILIADO"/>
  </r>
  <r>
    <x v="76"/>
    <m/>
    <x v="76"/>
    <x v="44"/>
    <s v="G21965310001"/>
    <s v="CVD"/>
    <n v="2196531"/>
    <m/>
    <s v="COBRO COSTOS DE PAPELERIA POR REGULARIZACION DE TRANSFERENCIA DEL EXTERIOR POR ORDEN DE CONSULADO GENERAL DE BOLIVIA EN SAN PABLO BRASIL REF.: RECAUDACIONES GESTORÍA CONSULAR POR EL MES DE FEBRERO 2022 LIB. 00010011102 MIN.RELACIONES EXTERIORES - GESTORIA CONSULAR LEY Nº 3108"/>
    <m/>
    <m/>
    <m/>
    <m/>
    <m/>
    <m/>
    <n v="50"/>
    <n v="0"/>
    <s v="NO_CONCILIADO"/>
  </r>
  <r>
    <x v="21"/>
    <m/>
    <x v="21"/>
    <x v="44"/>
    <s v="G21967850002"/>
    <s v="CRV"/>
    <n v="2196785"/>
    <m/>
    <s v="TRANSFERENCIA DEL EXTERIOR SEGUN SWIFT NO.3931 Y 3930 DE FECHA 09/03/2023 ORDENANTE: BRASILQUIMICA INDUSTRIA E COMERCIO LTDA REF.: CRED INV YLB-GCO-0036-ODV/23-VEX LIB. 00597012001 RECURSOS PROPIOS VENTAS YLB"/>
    <m/>
    <m/>
    <m/>
    <m/>
    <m/>
    <m/>
    <n v="0"/>
    <n v="65938.320000000007"/>
    <s v="NO_CONCILIADO"/>
  </r>
  <r>
    <x v="16"/>
    <m/>
    <x v="16"/>
    <x v="44"/>
    <s v="Q17755510002"/>
    <s v="CRV"/>
    <n v="1775551"/>
    <m/>
    <s v="NUMERO DE LIBRETA CUT: 00086014407 OPERACIÓN E75 TRANSFERENCIA DE LA CUENTA FISCAL BUN A LA CUT EN MN TRANSFERENCIA DE FONDOS A SOLICITUD DE: GOBIERNO AUTONOMO MUNICIPAL DE MONTEAGUADO, CITE:G.A.M.MONTEAGUDO S.A.F.NÂ°021/2023 CUENTA CUT 3987 LIBRETA NÂ° 00086014407 MMAYA-BS PLAN NACIONAL DE CUE"/>
    <m/>
    <m/>
    <m/>
    <m/>
    <m/>
    <m/>
    <n v="0"/>
    <n v="66384.97"/>
    <s v="NO_CONCILIADO"/>
  </r>
  <r>
    <x v="9"/>
    <m/>
    <x v="9"/>
    <x v="44"/>
    <s v="Q17755540002"/>
    <s v="CRV"/>
    <n v="1775554"/>
    <m/>
    <s v="NUMERO DE LIBRETA CUT: 00099021001 OPERACIÓN E75 TRANSFERENCIA DE LA CUENTA FISCAL BUN A LA CUT EN MN TRANSFERENCIA DE FONDOS A SOLICITUD DE: GOBIERNO AUTONOMO DEPARTAMENTAL DE ORURO, CITE: GAD-ORU/SDAFP/UF/ATCP/CE-0047/2023 CUENTA CUT 3987 LIBRETA NÂ° 00099021001 TGN-RECURSOS ORDINARIOS"/>
    <m/>
    <m/>
    <m/>
    <m/>
    <m/>
    <m/>
    <n v="0"/>
    <n v="260348.41"/>
    <s v="NO_CONCILIADO"/>
  </r>
  <r>
    <x v="21"/>
    <m/>
    <x v="21"/>
    <x v="44"/>
    <s v="G21967860001"/>
    <s v="CVD"/>
    <n v="2196786"/>
    <m/>
    <s v="COBRO COSTOS DE PAPELERIA SEGUN TRANSFERENCIA DEL EXTERIOR POR ORDEN DE BRASILQUIMICA INDUSTRIA E COMERCIO LTDA REF.: CRED INV YLB-GCO-0036-ODV/23-VEX LIB. 00597012001 RECURSOS PROPIOS VENTAS YLB"/>
    <m/>
    <m/>
    <m/>
    <m/>
    <m/>
    <m/>
    <n v="50"/>
    <n v="0"/>
    <s v="NO_CONCILIADO"/>
  </r>
  <r>
    <x v="76"/>
    <m/>
    <x v="76"/>
    <x v="44"/>
    <s v="G21967840001"/>
    <s v="CVD"/>
    <n v="2196784"/>
    <m/>
    <s v="COBRO COSTOS DE PAPELERIA POR REGULARIZACION DE TRANSFERENCIA DEL EXTERIOR POR ORDEN DE SECCIÓN CONSULAR DE BOLIVIA EN CHINA BEIJING REF.: RECAUDACION GESTORÍA CONSULAR POR EL MES DE FEBRERO 2023 LIB. 00010011102 MIN.RELACIONES EXTERIORES - GESTORIA CONSULAR LEY Nº 3108"/>
    <m/>
    <m/>
    <m/>
    <m/>
    <m/>
    <m/>
    <n v="50"/>
    <n v="0"/>
    <s v="NO_CONCILIADO"/>
  </r>
  <r>
    <x v="3"/>
    <m/>
    <x v="3"/>
    <x v="44"/>
    <s v="L00050440001"/>
    <s v="DEV"/>
    <n v="247"/>
    <m/>
    <s v="REGISTRO DEL VENCIMIENTO DEL BONO DEL TESORO NEGOCIABLE - AMORTIZABLE DEL FPAH, CLAVE DE SERIE: TGNFPAH-N2A-20, SEGUN DOCUMENTACION ADJUNTA. &lt;&gt;"/>
    <m/>
    <m/>
    <m/>
    <m/>
    <m/>
    <m/>
    <n v="172975000"/>
    <n v="0"/>
    <s v="NO_CONCILIADO"/>
  </r>
  <r>
    <x v="48"/>
    <m/>
    <x v="48"/>
    <x v="44"/>
    <s v="G21970850002"/>
    <s v="CRV"/>
    <n v="2197085"/>
    <m/>
    <s v="TRANSFERENCIA DEL EXTERIOR SEGUN SWIFT NO.3933 DE FECHA 09/03/2023 ORDENANTE: CONSULADO GENERAL DE BOLIVIA BUENOS AIRES ARGENTINA REF.: GOVERNMENT SERVI LIB. 00340012005 SEGIP - RECAUDACION EXTERIOR - CEDULAS DE IDENTIDAD"/>
    <m/>
    <m/>
    <m/>
    <m/>
    <m/>
    <m/>
    <n v="0"/>
    <n v="36182.93"/>
    <s v="NO_CONCILIADO"/>
  </r>
  <r>
    <x v="76"/>
    <m/>
    <x v="76"/>
    <x v="44"/>
    <s v="G21970990001"/>
    <s v="CVD"/>
    <n v="2197099"/>
    <m/>
    <s v="COBRO COSTOS DE PAPELERIA SEGUN TRANSFERENCIA DEL EXTERIOR POR ORDEN DE CONSULADO GENERAL DE BOLIVIA EN EE.UU. LOS ANGELES REF.: RECAUDACIÓN GESTORIA CONSULAR POR EL MES DE FEBRERO 2023 LIB. 00010011102 MIN.RELACIONES EXTERIORES - GESTORIA CONSULAR LEY Nº 3108"/>
    <m/>
    <m/>
    <m/>
    <m/>
    <m/>
    <m/>
    <n v="50"/>
    <n v="0"/>
    <s v="NO_CONCILIADO"/>
  </r>
  <r>
    <x v="76"/>
    <m/>
    <x v="76"/>
    <x v="44"/>
    <s v="G21970930001"/>
    <s v="CVD"/>
    <n v="2197093"/>
    <m/>
    <s v="COBRO COSTOS DE PAPELERIA POR REGULARIZACION DE TRANSFERENCIA DEL EXTERIOR POR ORDEN DE CONSULADO DE BOLIVIA EN CÁCERES BRASIL REF.: RECAUDACIÓN GESTORIA CONSULAR POR EL MES DE FEBRERO 2023 LIB. 00010011102 MIN.RELACIONES EXTERIORES - GESTORIA CONSULAR LEY Nº 3108"/>
    <m/>
    <m/>
    <m/>
    <m/>
    <m/>
    <m/>
    <n v="50"/>
    <n v="0"/>
    <s v="NO_CONCILIADO"/>
  </r>
  <r>
    <x v="76"/>
    <m/>
    <x v="76"/>
    <x v="44"/>
    <s v="G21970950001"/>
    <s v="CVD"/>
    <n v="2197095"/>
    <m/>
    <s v="COBRO COSTOS DE PAPELERIA POR REGULARIZACION DE TRANSFERENCIA DEL EXTERIOR POR ORDEN DE CONSULADO GENERAL DE BOLIVIA EN EE.UU. NEW YORK REF.: RECAUDACIÓN GESTORIA CONSULAR POR EL MES DE FEBRERO 2023 LIB. 00010011102 MIN.RELACIONES EXTERIORES - GESTORIA CONSULAR LEY Nº 3108"/>
    <m/>
    <m/>
    <m/>
    <m/>
    <m/>
    <m/>
    <n v="50"/>
    <n v="0"/>
    <s v="NO_CONCILIADO"/>
  </r>
  <r>
    <x v="76"/>
    <m/>
    <x v="76"/>
    <x v="44"/>
    <s v="G21970970001"/>
    <s v="CVD"/>
    <n v="2197097"/>
    <m/>
    <s v="COBRO COSTOS DE PAPELERIA SEGUN TRANSFERENCIA DEL EXTERIOR POR ORDEN DE CONSULADO GENERAL DE BOLIVIA EN EE.UU. MIAMI REF.: RECAUDACION GESTORÍA CONSULAR POR EL MES DE FEBRERO 2023 LIB. 00010011102 MIN.RELACIONES EXTERIORES - GESTORIA CONSULAR LEY Nº 3108"/>
    <m/>
    <m/>
    <m/>
    <m/>
    <m/>
    <m/>
    <n v="50"/>
    <n v="0"/>
    <s v="NO_CONCILIADO"/>
  </r>
  <r>
    <x v="3"/>
    <m/>
    <x v="3"/>
    <x v="45"/>
    <s v="Q17761040002"/>
    <s v="CRV"/>
    <n v="1776104"/>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3"/>
    <m/>
    <x v="3"/>
    <x v="45"/>
    <s v="Q17761050002"/>
    <s v="CRV"/>
    <n v="1776105"/>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3"/>
    <m/>
    <x v="3"/>
    <x v="45"/>
    <s v="Q17761060002"/>
    <s v="CRV"/>
    <n v="1776106"/>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3"/>
    <m/>
    <x v="3"/>
    <x v="45"/>
    <s v="Q17761070002"/>
    <s v="CRV"/>
    <n v="1776107"/>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3"/>
    <m/>
    <x v="3"/>
    <x v="45"/>
    <s v="Q17761080002"/>
    <s v="CRV"/>
    <n v="1776108"/>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3"/>
    <m/>
    <x v="3"/>
    <x v="45"/>
    <s v="Q17761100002"/>
    <s v="CRV"/>
    <n v="1776110"/>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3000000"/>
    <s v="NO_CONCILIADO"/>
  </r>
  <r>
    <x v="3"/>
    <m/>
    <x v="3"/>
    <x v="45"/>
    <s v="Q17761180002"/>
    <s v="CRV"/>
    <n v="1776118"/>
    <m/>
    <s v="NUMERO DE LIBRETA CUT: 00099021001 OPERACIÓN E18 TRANSFERENCIA DEL SISTEMA FINANCIERO POR CUENTA DE TERCEROS A LA CUT TRANSFERENCIA DISPOCISION DE LA LEY NÂ°1356 DE FECHA 28/12/2020, VENTA SERVICIOS TELEFONIA MOVIL INTERNET PARA FINANCIAMIENTO RENTA UNIVERSAL DE LA VEJEZ"/>
    <m/>
    <m/>
    <m/>
    <m/>
    <m/>
    <m/>
    <n v="0"/>
    <n v="1461878.94"/>
    <s v="NO_CONCILIADO"/>
  </r>
  <r>
    <x v="79"/>
    <m/>
    <x v="79"/>
    <x v="45"/>
    <s v="G21985770002"/>
    <s v="CRV"/>
    <n v="2198577"/>
    <m/>
    <s v="REGULARIZACION DE TRANSFERENCIA DEL EXTERIOR SEGUN SWIFT NO.3805 DE FECHA 10/03/2023 ORDENANTE: KENNY SCHULZ (BRAZIL) REF.: CHARTER TAB CONT.COM 04/2023 LIB. 00525012001 LBP-TRANSPORTES AEREOS BOLIVIANOS (4030001162)"/>
    <m/>
    <m/>
    <m/>
    <m/>
    <m/>
    <m/>
    <n v="0"/>
    <n v="788900"/>
    <s v="NO_CONCILIADO"/>
  </r>
  <r>
    <x v="48"/>
    <m/>
    <x v="48"/>
    <x v="45"/>
    <s v="G21985870002"/>
    <s v="CRV"/>
    <n v="2198587"/>
    <m/>
    <s v="TRANSFERENCIA DEL EXTERIOR SEGUN SWIFT NO.4003 DE FECHA 10/03/2023 ORDENANTE: CONSULADO GENERAL DE BOLIVIA (BUENOS AIRES ARGENTINA) REF.: GOVERNMENT SERVICIOS LIB. 00340012005 SEGIP - RECAUDACION EXTERIOR - CEDULAS DE IDENTIDAD"/>
    <m/>
    <m/>
    <m/>
    <m/>
    <m/>
    <m/>
    <n v="0"/>
    <n v="80762.78"/>
    <s v="NO_CONCILIADO"/>
  </r>
  <r>
    <x v="76"/>
    <m/>
    <x v="76"/>
    <x v="45"/>
    <s v="G21985840001"/>
    <s v="CVD"/>
    <n v="2198584"/>
    <m/>
    <s v="COBRO COSTOS DE PAPELERIA POR REGULARIZACION DE TRANSFERENCIA DEL EXTERIOR POR ORDEN DE CONSULADO GENERAL DE BOLIVIA EN GINEBRA SUIZA REF.: RECAUDACIONES GESTORÍA CONSULAR POR EL MES DE FEBRERO 2023 LIB. 00010011102 MIN.RELACIONES EXTERIORES - GESTORIA CONSULAR LEY Nº 3108"/>
    <m/>
    <m/>
    <m/>
    <m/>
    <m/>
    <m/>
    <n v="50"/>
    <n v="0"/>
    <s v="NO_CONCILIADO"/>
  </r>
  <r>
    <x v="76"/>
    <m/>
    <x v="76"/>
    <x v="45"/>
    <s v="G21985860001"/>
    <s v="CVD"/>
    <n v="2198586"/>
    <m/>
    <s v="COBRO COSTOS DE PAPELERIA POR REGULARIZACION DE TRANSFERENCIA DEL EXTERIOR POR ORDEN DE CONSULADO DE BOLIVIA EN ARGENTINA CORDOBA REF.: RECAUDACIÓN GESTORIA CONSULAR POR LOS MESES DE ABRIL Y MAYO 2022 LIB. 00010011102 MIN.RELACIONES EXTERIORES - GESTORIA CONSULAR LEY Nº 3108"/>
    <m/>
    <m/>
    <m/>
    <m/>
    <m/>
    <m/>
    <n v="50"/>
    <n v="0"/>
    <s v="NO_CONCILIADO"/>
  </r>
  <r>
    <x v="76"/>
    <m/>
    <x v="76"/>
    <x v="46"/>
    <s v="G22003010001"/>
    <s v="CVD"/>
    <n v="2200301"/>
    <m/>
    <s v="COBRO COSTOS DE PAPELERIA POR REGULARIZACION DE TRANSFERENCIA DEL EXTERIOR POR ORDEN DE VICECONSULADO DEL ESTADO PLURINACIONAL DE BOLIVIA EN LA PLATA ARGENTINA REF.: DEVOLUCIÓN GASTOS DE FUNCIONAMIENTO GESTIÓN 2022 LIB. 00099021001 TGN-RECURSOS ORDINARIOS (3987)"/>
    <m/>
    <m/>
    <m/>
    <m/>
    <m/>
    <m/>
    <n v="50"/>
    <n v="0"/>
    <s v="NO_CONCILIADO"/>
  </r>
  <r>
    <x v="76"/>
    <m/>
    <x v="76"/>
    <x v="46"/>
    <s v="G22002930001"/>
    <s v="CVD"/>
    <n v="2200293"/>
    <m/>
    <s v="COBRO COSTOS DE PAPELERIA POR REGULARIZACION DE TRANSFERENCIA DEL EXTERIOR POR ORDEN DE EMBAJADA DE BOLIVIA EN OTTAWA CANADA REF.: RECAUDACIONES GESTORIA CONSULAR POR EL MES DE FEBRERO 2023 LIB. 00010011102 MIN.RELACIONES EXTERIORES - GESTORIA CONSULAR LEY Nº 3108"/>
    <m/>
    <m/>
    <m/>
    <m/>
    <m/>
    <m/>
    <n v="50"/>
    <n v="0"/>
    <s v="NO_CONCILIADO"/>
  </r>
  <r>
    <x v="76"/>
    <m/>
    <x v="76"/>
    <x v="46"/>
    <s v="G22002950001"/>
    <s v="CVD"/>
    <n v="2200295"/>
    <m/>
    <s v="COBRO COSTOS DE PAPELERIA POR REGULARIZACION DE TRANSFERENCIA DEL EXTERIOR POR ORDEN DE EMBAJADA DE BOLIVIA EN TOKIO JAPON REF.: RECAUDACIONES GESTORIA CONSULAR POR EL MES DE FEBRERO 2023 LIB. 00010011102 MIN.RELACIONES EXTERIORES - GESTORIA CONSULAR LEY Nº 3108"/>
    <m/>
    <m/>
    <m/>
    <m/>
    <m/>
    <m/>
    <n v="50"/>
    <n v="0"/>
    <s v="NO_CONCILIADO"/>
  </r>
  <r>
    <x v="76"/>
    <m/>
    <x v="76"/>
    <x v="46"/>
    <s v="G22003030001"/>
    <s v="CVD"/>
    <n v="2200303"/>
    <m/>
    <s v="COBRO COSTOS DE PAPELERIA POR REGULARIZACION DE TRANSFERENCIA DEL EXTERIOR POR ORDEN DE EMBAJADA DE BOLIVIA EN MEXICO REF.: RECAUDACIONES GESTORIA CONSULAR POR EL MES DE FEBRERO 2023 LIB. 00010011102 MIN.RELACIONES EXTERIORES - GESTORIA CONSULAR LEY Nº 3108"/>
    <m/>
    <m/>
    <m/>
    <m/>
    <m/>
    <m/>
    <n v="50"/>
    <n v="0"/>
    <s v="NO_CONCILIADO"/>
  </r>
  <r>
    <x v="76"/>
    <m/>
    <x v="76"/>
    <x v="46"/>
    <s v="G22002970001"/>
    <s v="CVD"/>
    <n v="2200297"/>
    <m/>
    <s v="COBRO COSTOS DE PAPELERIA POR REGULARIZACION DE TRANSFERENCIA DEL EXTERIOR POR ORDEN DE CONSULADO GENERAL DE BOLIVIA EN MADRID ESPAÑA REF.: RECAUDACIONES GESTORIA CONSULAR FEBRERO 2023 LIB. 00010011102 MIN.RELACIONES EXTERIORES - GESTORIA CONSULAR LEY Nº 3108"/>
    <m/>
    <m/>
    <m/>
    <m/>
    <m/>
    <m/>
    <n v="50"/>
    <n v="0"/>
    <s v="NO_CONCILIADO"/>
  </r>
  <r>
    <x v="76"/>
    <m/>
    <x v="76"/>
    <x v="46"/>
    <s v="G22002990001"/>
    <s v="CVD"/>
    <n v="2200299"/>
    <m/>
    <s v="COBRO COSTOS DE PAPELERIA POR REGULARIZACION DE TRANSFERENCIA DEL EXTERIOR POR ORDEN DE CONSULADO DEL ESTADO PLURINACIONAL DE BOLIVIA EN LA QUIACA ARGENTINA REF.: DEVOLUCIÓN GASTOS DE FUNCIONAMIENTO GESTIÓN 2022 LIB. 00099021001 TGN-RECURSOS ORDINARIOS (3987)"/>
    <m/>
    <m/>
    <m/>
    <m/>
    <m/>
    <m/>
    <n v="50"/>
    <n v="0"/>
    <s v="NO_CONCILIADO"/>
  </r>
  <r>
    <x v="76"/>
    <m/>
    <x v="76"/>
    <x v="46"/>
    <s v="G22002910001"/>
    <s v="CVD"/>
    <n v="2200291"/>
    <m/>
    <s v="COBRO COSTOS DE PAPELERIA POR REGULARIZACION DE TRANSFERENCIA DEL EXTERIOR POR ORDEN DE CONSULADO DE BOLIVIA EN VALENCIA ESPAÑA REF.: RECAUDACIONES GESTORIA CONSULAR POR EL MES DE FEBRERO 2023 LIB. 00010011102 MIN.RELACIONES EXTERIORES - GESTORIA CONSULAR LEY Nº 3108"/>
    <m/>
    <m/>
    <m/>
    <m/>
    <m/>
    <m/>
    <n v="50"/>
    <n v="0"/>
    <s v="NO_CONCILIADO"/>
  </r>
  <r>
    <x v="76"/>
    <m/>
    <x v="76"/>
    <x v="46"/>
    <s v="G22004530001"/>
    <s v="CVD"/>
    <n v="2200453"/>
    <m/>
    <s v="COBRO COSTOS DE PAPELERIA SEGUN TRANSFERENCIA DEL EXTERIOR POR ORDEN DE CONSULADO DE BOLIVIA EN MURCIA, BO/N5161039B. REF.: GESTORIA, TRN/20230309-00144250 (1053660876276514) LIB. 00010011102 MIN.RELACIONES EXTERIORES - GESTORIA CONSULAR LEY Nº 3108"/>
    <m/>
    <m/>
    <m/>
    <m/>
    <m/>
    <m/>
    <n v="50"/>
    <n v="0"/>
    <s v="NO_CONCILIADO"/>
  </r>
  <r>
    <x v="76"/>
    <m/>
    <x v="76"/>
    <x v="46"/>
    <s v="G22004510001"/>
    <s v="CVD"/>
    <n v="2200451"/>
    <m/>
    <s v="COBRO COSTOS DE PAPELERIA SEGUN TRANSFERENCIA DEL EXTERIOR POR ORDEN DE THE EMBASSY OF BOLIVIA/CONSULAR STJARNVAGEN SE/18150 LIDINGO, REF.: RECAUDACIÓN GESTORIA CONSULAR ENERO Y FEBRERO 23. LIB. 00010011102 MIN.RELACIONES EXTERIORES - GESTORIA CONSULAR LEY Nº 3108"/>
    <m/>
    <m/>
    <m/>
    <m/>
    <m/>
    <m/>
    <n v="50"/>
    <n v="0"/>
    <s v="NO_CONCILIADO"/>
  </r>
  <r>
    <x v="76"/>
    <m/>
    <x v="76"/>
    <x v="46"/>
    <s v="G22005840001"/>
    <s v="CVD"/>
    <n v="2200584"/>
    <m/>
    <s v="COBRO COSTOS DE PAPELERIA SEGUN TRANSFERENCIA DEL EXTERIOR POR ORDEN DE CONSULADO GENERAL DE BOLIVIA EN MILAN, REF.: GESTORIA CGBMI FEBRERO 2023 TRN/20230309-00166214 (32937233097036R1) LIB. 00010011102 MIN.RELACIONES EXTERIORES - GESTORIA CONSULAR LEY Nº 3108"/>
    <m/>
    <m/>
    <m/>
    <m/>
    <m/>
    <m/>
    <n v="50"/>
    <n v="0"/>
    <s v="NO_CONCILIADO"/>
  </r>
  <r>
    <x v="80"/>
    <m/>
    <x v="80"/>
    <x v="46"/>
    <s v="S10561630003"/>
    <s v="COB"/>
    <n v="1056163"/>
    <m/>
    <s v="||REGULARIZACION DE LA OPERACIÓN N° S-1054932 DE F.23/2/2023 DEL DEPARTAMENTO DE OPERACIONES DE INVERSION, EN ATENCION A NOTA CITE: PGE-DGAA-HSCS-0040-CAR/23 DE F.10/3/2023 (HRE-TGL-4347) ENVIADA POR LA PROCURADURIA GENERAL DEL ESTADO. DEBITO DE LA LIBRETA N°00099021001 TGN-RECURSOS ORDINARIOS, COBRO DE UTILES DE ESCRITORIO"/>
    <m/>
    <m/>
    <m/>
    <m/>
    <m/>
    <m/>
    <n v="50"/>
    <n v="0"/>
    <s v="NO_CONCILIADO"/>
  </r>
  <r>
    <x v="14"/>
    <m/>
    <x v="14"/>
    <x v="47"/>
    <s v="Q17775790002"/>
    <s v="CRV"/>
    <n v="1777579"/>
    <m/>
    <s v="NUMERO DE LIBRETA CUT: 00283012001 OPERACIÓN E18 TRANSFERENCIA DEL SISTEMA FINANCIERO POR CUENTA DE TERCEROS A LA CUT SOL. ESC. ALMACENERA BOLIVIANA S.A."/>
    <m/>
    <m/>
    <m/>
    <m/>
    <m/>
    <m/>
    <n v="0"/>
    <n v="381235.91"/>
    <s v="NO_CONCILIADO"/>
  </r>
  <r>
    <x v="14"/>
    <m/>
    <x v="14"/>
    <x v="47"/>
    <s v="Q17775800002"/>
    <s v="CRV"/>
    <n v="1777580"/>
    <m/>
    <s v="NUMERO DE LIBRETA CUT: 00283012001 OPERACIÓN E18 TRANSFERENCIA DEL SISTEMA FINANCIERO POR CUENTA DE TERCEROS A LA CUT SOL. ESC. DE ALMACENERA BOLIVIANA S.A."/>
    <m/>
    <m/>
    <m/>
    <m/>
    <m/>
    <m/>
    <n v="0"/>
    <n v="2498496.31"/>
    <s v="NO_CONCILIADO"/>
  </r>
  <r>
    <x v="17"/>
    <m/>
    <x v="17"/>
    <x v="47"/>
    <s v="G22013280003"/>
    <s v="COB"/>
    <n v="17068"/>
    <m/>
    <s v="PAGO A CAF PRÉSTAMO CFA009545 VCTO. 14-03-2023 POR CUENTA DE TGN , NTI. 017068 VALOR 14-03-2023 CAPITAL USD 71.954,55 INTERESES USD 36.508,24 COMISIONES USD 90.737,85 CTA. 3987 CUENTA UNICA DEL TESORO LIB. 00099021001 REF.: COMISIONES BANCARIAS"/>
    <m/>
    <m/>
    <m/>
    <m/>
    <m/>
    <m/>
    <n v="1226.56"/>
    <n v="0"/>
    <s v="NO_CONCILIADO"/>
  </r>
  <r>
    <x v="3"/>
    <m/>
    <x v="3"/>
    <x v="47"/>
    <s v="Q17777400002"/>
    <s v="CRV"/>
    <n v="1777740"/>
    <m/>
    <s v="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
    <m/>
    <m/>
    <m/>
    <m/>
    <m/>
    <m/>
    <n v="0"/>
    <n v="7871.4"/>
    <s v="NO_CONCILIADO"/>
  </r>
  <r>
    <x v="76"/>
    <m/>
    <x v="76"/>
    <x v="47"/>
    <s v="G22019940001"/>
    <s v="CVD"/>
    <n v="2201994"/>
    <m/>
    <s v="COBRO COSTOS DE PAPELERIA POR REGULARIZACION DE TRANSFERENCIA DEL EXTERIOR POR ORDEN DE CONSULADO GENERAL DE BOLIVIA, CL/PROVIDENCIA CL/00699066036. REF.: GESTORIA CONSULAR MES DE FEBRERO 2023. LIB. 00010011102 MIN.RELACIONES EXTERIORES - GESTORIA CONSULAR LEY Nº 3108"/>
    <m/>
    <m/>
    <m/>
    <m/>
    <m/>
    <m/>
    <n v="50"/>
    <n v="0"/>
    <s v="NO_CONCILIADO"/>
  </r>
  <r>
    <x v="76"/>
    <m/>
    <x v="76"/>
    <x v="47"/>
    <s v="G22019960001"/>
    <s v="CVD"/>
    <n v="2201996"/>
    <m/>
    <s v="COBRO COSTOS DE PAPELERIA SEGUN TRANSFERENCIA DEL EXTERIOR POR ORDEN DE CONSULADO DE BOLIVIA EN BILBAO ESPAÑA REF.: RECAUDACIONES GESTORIA CONSULAR POR EL MES DE FEBRERO/2023 LIB. 00010011102 MIN.RELACIONES EXTERIORES - GESTORIA CONSULAR LEY Nº 3108"/>
    <m/>
    <m/>
    <m/>
    <m/>
    <m/>
    <m/>
    <n v="50"/>
    <n v="0"/>
    <s v="NO_CONCILIADO"/>
  </r>
  <r>
    <x v="76"/>
    <m/>
    <x v="76"/>
    <x v="47"/>
    <s v="G22019980001"/>
    <s v="CVD"/>
    <n v="2201998"/>
    <m/>
    <s v="COBRO COSTOS DE PAPELERIA POR REGULARIZACION DE TRANSFERENCIA DEL EXTERIOR POR ORDEN DE CONSULADO GENERAL DE BOLIVIA EN EEUU MIAMI REF.: DEVOLUCIÓN GASTOS DE FUNCIONAMIENTO GESTIÓN 2022 LIB. 00099021001 TGN-RECURSOS ORDINARIOS (3987)"/>
    <m/>
    <m/>
    <m/>
    <m/>
    <m/>
    <m/>
    <n v="50"/>
    <n v="0"/>
    <s v="NO_CONCILIADO"/>
  </r>
  <r>
    <x v="76"/>
    <m/>
    <x v="76"/>
    <x v="47"/>
    <s v="G22020000001"/>
    <s v="CVD"/>
    <n v="2202000"/>
    <m/>
    <s v="COBRO COSTOS DE PAPELERIA POR REGULARIZACION DE TRANSFERENCIA DEL EXTERIOR POR ORDEN DE EMBAJADA DEL ESTADO PLURINACIONAL DE BOLIVIA EN CARACAS VENEZUELA REF.: DEVOLUCIÓN GASTOS DE FUNCIONAMIENTO Y REMESA ADICIONAL GESTIÓN 2022 LIB. 00099021001 TGN-RECURSOS ORDINARIOS (3987)"/>
    <m/>
    <m/>
    <m/>
    <m/>
    <m/>
    <m/>
    <n v="50"/>
    <n v="0"/>
    <s v="NO_CONCILIADO"/>
  </r>
  <r>
    <x v="76"/>
    <m/>
    <x v="76"/>
    <x v="47"/>
    <s v="G22020020001"/>
    <s v="CVD"/>
    <n v="2202002"/>
    <m/>
    <s v="COBRO COSTOS DE PAPELERIA POR REGULARIZACION DE TRANSFERENCIA DEL EXTERIOR POR ORDEN DE EMBAJADA DE BOLIVIA EN URUGUAY MONTEVIDEO REF.: RECAUDACIONES GESTORIA CONSULAR FEBRERO 2023 LIB. 00010011102 MIN.RELACIONES EXTERIORES - GESTORIA CONSULAR LEY Nº 3108"/>
    <m/>
    <m/>
    <m/>
    <m/>
    <m/>
    <m/>
    <n v="50"/>
    <n v="0"/>
    <s v="NO_CONCILIADO"/>
  </r>
  <r>
    <x v="81"/>
    <m/>
    <x v="81"/>
    <x v="48"/>
    <s v="S10562920001"/>
    <s v="COB"/>
    <n v="1056292"/>
    <m/>
    <s v="'COBRO DE'||ÚTILES DE ESCRITORIO POR EL COMPROBANTE NRO. 1056290 DE LA FECHA, SEGÚN NOTA CITE MEFP/VTCP/DGCP/UF/N°164/2023 DE FECHA 15/03/2023 (HRE-TSO-429) DEL MINISTERIO DE ECONOMÍA Y FINANZAS PÚBLICAS. DEBITO DE LA LIBRETA 00578012002 BOA - BOLIVIANA DE AVIACION - INGRESOS."/>
    <m/>
    <m/>
    <m/>
    <m/>
    <m/>
    <m/>
    <n v="50"/>
    <n v="0"/>
    <s v="NO_CONCILIADO"/>
  </r>
  <r>
    <x v="17"/>
    <m/>
    <x v="17"/>
    <x v="48"/>
    <s v="G22033040003"/>
    <s v="COB"/>
    <n v="17143"/>
    <m/>
    <s v="PAGO A BID PRÉSTAMO 3822/BL-BO VCTO. 15-03-2023 POR CUENTA DE TGN , NTI. 017143 VALOR 15-03-2023 CAPITAL USD 561.371,88 INTERESES USD 513.477,24 COMISIONES USD 15.998,90 CTA. 3987 CUENTA UNICA DEL TESORO LIB. 00099021001 REF.: COMISIONES BANCARIAS"/>
    <m/>
    <m/>
    <m/>
    <m/>
    <m/>
    <m/>
    <n v="5508.23"/>
    <n v="0"/>
    <s v="NO_CONCILIADO"/>
  </r>
  <r>
    <x v="17"/>
    <m/>
    <x v="17"/>
    <x v="48"/>
    <s v="G22033100003"/>
    <s v="COB"/>
    <n v="17192"/>
    <m/>
    <s v="PAGO A FONPLATA PRÉSTAMO BOL32/2018 II VCTO. 15-03-2023 POR CUENTA DE TGN , NTI. 017192 VALOR 15-03-2023 INTERESES USD 913.919,00 COMISIONES USD 6.988,49 CTA. 3987 CUENTA UNICA DEL TESORO LIB. 00099021001 REF.: COMISIONES BANCARIAS"/>
    <m/>
    <m/>
    <m/>
    <m/>
    <m/>
    <m/>
    <n v="4692.2299999999996"/>
    <n v="0"/>
    <s v="NO_CONCILIADO"/>
  </r>
  <r>
    <x v="81"/>
    <m/>
    <x v="81"/>
    <x v="48"/>
    <s v="S10562900001"/>
    <s v="DEV"/>
    <n v="1056290"/>
    <m/>
    <s v="||TRANSFERENCIA DE FONDOS EN ATENCIÓN A NOTA DEL MINISTERIO DE ECONOMÍA Y FINANZAS PÚBLICAS CITE: MEFP/VTCP/DGCP/UF/N°164/2023 DE FECHA 15/03/2023 (HRE-TSO-429), DÉBITO AUTOMÁTICO EMP.PUB.NAC.ESTRATÉGICA BOA EN FAVOR DEL FIDEICOMISO FINPRO. DEBITO DE LA LIBRETA N° 00578012002 BOA - BOLIVIANA DE AVIACION - INGRESOS."/>
    <m/>
    <m/>
    <m/>
    <m/>
    <m/>
    <m/>
    <n v="234085.59"/>
    <n v="0"/>
    <s v="NO_CONCILIADO"/>
  </r>
  <r>
    <x v="9"/>
    <m/>
    <x v="9"/>
    <x v="48"/>
    <s v="Q17788340002"/>
    <s v="CRV"/>
    <n v="1778834"/>
    <m/>
    <s v="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
    <m/>
    <m/>
    <m/>
    <m/>
    <m/>
    <m/>
    <n v="0"/>
    <n v="4972.6000000000004"/>
    <s v="NO_CONCILIADO"/>
  </r>
  <r>
    <x v="70"/>
    <m/>
    <x v="70"/>
    <x v="48"/>
    <s v="S10562660002"/>
    <s v="CRV"/>
    <n v="1056266"/>
    <m/>
    <s v="||PAGO PRESTAMO IDA 2013-BO VCTO. 15-03-2023 POR CUENTA DE COMIBOL, SEGUN NOTA CITE: UNTE-050/2023 DEL 10-03-2023 Y COD. LIQ. 017170, CAPITAL DEG134.859,00 INTERESES DEG6.574,38 LIBRETA NRO.00099021001- RECURSOS ORDINARIOS (3987) MDRI"/>
    <m/>
    <m/>
    <m/>
    <m/>
    <m/>
    <m/>
    <n v="0"/>
    <n v="1316416.28"/>
    <s v="NO_CONCILIADO"/>
  </r>
  <r>
    <x v="76"/>
    <m/>
    <x v="76"/>
    <x v="48"/>
    <s v="G22037840001"/>
    <s v="CVD"/>
    <n v="2203784"/>
    <m/>
    <s v="COBRO COSTOS DE PAPELERIA POR REGULARIZACION DE TRANSFERENCIA DEL EXTERIOR POR ORDEN DE CONSULADO DE BOLIVIA EN CHILE IQUIQUE REF.: RECAUDACIÓN GESTORÍA CONSULAR POR EL MES DE FEBRERO 2023 LIB. 00010011102 MIN.RELACIONES EXTERIORES - GESTORIA CONSULAR LEY Nº 3108"/>
    <m/>
    <m/>
    <m/>
    <m/>
    <m/>
    <m/>
    <n v="50"/>
    <n v="0"/>
    <s v="NO_CONCILIADO"/>
  </r>
  <r>
    <x v="76"/>
    <m/>
    <x v="76"/>
    <x v="48"/>
    <s v="G22038660001"/>
    <s v="CVD"/>
    <n v="2203866"/>
    <m/>
    <s v="COBRO COSTOS DE PAPELERIA POR REGULARIZACION DE TRANSFERENCIA DEL EXTERIOR POR ORDEN DE CONSULADO DE BOLIVIA EN BRASIL CORUMBA REF.: RECAUDACIÓN GESTORIA CONSULAR POR LOS MESES DE ENERO Y FEBRERO 2023 LIB. 00010011102 MIN.RELACIONES EXTERIORES - GESTORIA CONSULAR LEY Nº 3108"/>
    <m/>
    <m/>
    <m/>
    <m/>
    <m/>
    <m/>
    <n v="50"/>
    <n v="0"/>
    <s v="NO_CONCILIADO"/>
  </r>
  <r>
    <x v="76"/>
    <m/>
    <x v="76"/>
    <x v="48"/>
    <s v="G22038680001"/>
    <s v="CVD"/>
    <n v="2203868"/>
    <m/>
    <s v="COBRO COSTOS DE PAPELERIA POR REGULARIZACION DE TRANSFERENCIA DEL EXTERIOR POR ORDEN DE CONSULADO GENERAL DEL ESTADO PLURINACIONAL DE BOLIVIA EN SANTIAGO CHILE REF.: DEVOLUCIÓN GASTOS DE FUNCIONAMIENTO Y REMESA ADICIONAL GESTIÓN 2022 LIB. 00099021001 TGN-RECURSOS ORDINARIOS (3987)"/>
    <m/>
    <m/>
    <m/>
    <m/>
    <m/>
    <m/>
    <n v="50"/>
    <n v="0"/>
    <s v="NO_CONCILIADO"/>
  </r>
  <r>
    <x v="76"/>
    <m/>
    <x v="76"/>
    <x v="48"/>
    <s v="G22038710001"/>
    <s v="CVD"/>
    <n v="2203871"/>
    <m/>
    <s v="COBRO COSTOS DE PAPELERIA SEGUN TRANSFERENCIA DEL EXTERIOR POR ORDEN DE CONSULADO GENERAL DE BOLIVIA EN BARCELONA ESPAÑA REF.: RECAUDACIONES GESTORIA CONSULAR POR LOS MESES DE ENERO Y FEBRERO 2023 LIB. 00010011102 MIN.RELACIONES EXTERIORES - GESTORIA CONSULAR LEY Nº 3108"/>
    <m/>
    <m/>
    <m/>
    <m/>
    <m/>
    <m/>
    <n v="50"/>
    <n v="0"/>
    <s v="NO_CONCILIADO"/>
  </r>
  <r>
    <x v="76"/>
    <m/>
    <x v="76"/>
    <x v="48"/>
    <s v="G22038730001"/>
    <s v="CVD"/>
    <n v="2203873"/>
    <m/>
    <s v="COBRO COSTOS DE PAPELERIA SEGUN TRANSFERENCIA DEL EXTERIOR POR ORDEN DE CONSULADO GENERAL DE BOLIVIA EN WASHINGTON EE.UU. REF.: RECAUDACION GESTORÍA CONSULAR POR EL MES DE FEBRERO 2023 LIB. 00010011102 MIN.RELACIONES EXTERIORES - GESTORIA CONSULAR LEY Nº 3108"/>
    <m/>
    <m/>
    <m/>
    <m/>
    <m/>
    <m/>
    <n v="50"/>
    <n v="0"/>
    <s v="NO_CONCILIADO"/>
  </r>
  <r>
    <x v="76"/>
    <m/>
    <x v="76"/>
    <x v="48"/>
    <s v="G22038750001"/>
    <s v="CVD"/>
    <n v="2203875"/>
    <m/>
    <s v="COBRO COSTOS DE PAPELERIA SEGUN TRANSFERENCIA DEL EXTERIOR POR ORDEN DE CONSULADO DE BOLIVIA EN MENDOZA ARGENTINA REF.: RECAUDACIÓN GESTORIA CONSULAR POR EL MES DE FEBRERO 2023 LIB. 00010011102 MIN.RELACIONES EXTERIORES - GESTORIA CONSULAR LEY Nº 3108"/>
    <m/>
    <m/>
    <m/>
    <m/>
    <m/>
    <m/>
    <n v="50"/>
    <n v="0"/>
    <s v="NO_CONCILIADO"/>
  </r>
  <r>
    <x v="51"/>
    <m/>
    <x v="51"/>
    <x v="49"/>
    <s v="F0012148"/>
    <s v="NTE"/>
    <n v="5321908"/>
    <m/>
    <s v="A:00099021001 TRANSFERENCIA DE RECUPERACIONES SEGÚN NOTA GEF-LCR-CMD-0119-NOT/23 POR CONCEPTO DE PAGO DE CAPITAL E INTERES DE ACUERDO A CONTRATO DE FIDEICOMISO “PROYECTOS DE INVERSION PUBLICA” CORRESPONDIENTE AL GAM ORURO."/>
    <m/>
    <m/>
    <m/>
    <m/>
    <m/>
    <m/>
    <n v="0"/>
    <n v="2551940.27"/>
    <s v="NO_CONCILIADO"/>
  </r>
  <r>
    <x v="2"/>
    <m/>
    <x v="2"/>
    <x v="49"/>
    <s v="F0012153"/>
    <s v="DAU"/>
    <n v="5326723"/>
    <m/>
    <s v="A:00046058003 Débito Automático al Gobierno Autónomo Municipal de Charaña (GAM CHA) por incumplimiento del Convenio Interinstitucional Nº 0012, suscrito por el GAM CHA y el Ministerio de Salud y Deportes, correspondiente al Proyecto– “Construcción de Invernaderos en el Municipio de Charaña”."/>
    <m/>
    <m/>
    <m/>
    <m/>
    <m/>
    <m/>
    <n v="0"/>
    <n v="26709"/>
    <s v="NO_CONCILIADO"/>
  </r>
  <r>
    <x v="3"/>
    <m/>
    <x v="3"/>
    <x v="49"/>
    <s v="F0012160"/>
    <s v="NTE"/>
    <n v="5332799"/>
    <m/>
    <s v="A:00099021001 Transferencia que realizamos a solicitud de la Empresa Nacional de Electricidad mediante nota CITE: ENDE-DEEM-3/25-23 en aplicación al Decreto Supremo No 4848 de 28 de diciembre de 2022 correspondiente al mes de febrero de 2023 H.R. 6-5466-R"/>
    <m/>
    <m/>
    <m/>
    <m/>
    <m/>
    <m/>
    <n v="0"/>
    <n v="1018235.89"/>
    <s v="NO_CONCILIADO"/>
  </r>
  <r>
    <x v="21"/>
    <m/>
    <x v="21"/>
    <x v="49"/>
    <s v="G22052850002"/>
    <s v="CRV"/>
    <n v="2205285"/>
    <m/>
    <s v="TRANSFERENCIA DEL EXTERIOR SEGUN SWIFT NO.4230 Y NO.4229 DE FECHA 16/03/2023 ORDENANTE: ECO PRODUTOS AGROPECUARIOS LTDA. REF.: SWF OF 23/03/15 INV YLB-GCO-0041-ODV/23 LIB. 00597012001 RECURSOS PROPIOS VENTAS YLB"/>
    <m/>
    <m/>
    <m/>
    <m/>
    <m/>
    <m/>
    <n v="0"/>
    <n v="468236.16"/>
    <s v="NO_CONCILIADO"/>
  </r>
  <r>
    <x v="21"/>
    <m/>
    <x v="21"/>
    <x v="49"/>
    <s v="G22052860001"/>
    <s v="CVD"/>
    <n v="2205286"/>
    <m/>
    <s v="COBRO COSTOS DE PAPELERIA SEGUN TRANSFERENCIA DEL EXTERIOR POR ORDEN DE ECO PRODUTOS AGROPECUARIOS LTDA. REF.: SWF OF 23/03/15 INV YLB-GCO-0041-ODV/23 LIB. 00597012001 RECURSOS PROPIOS VENTAS YLB"/>
    <m/>
    <m/>
    <m/>
    <m/>
    <m/>
    <m/>
    <n v="50"/>
    <n v="0"/>
    <s v="NO_CONCILIADO"/>
  </r>
  <r>
    <x v="17"/>
    <m/>
    <x v="17"/>
    <x v="50"/>
    <s v="G22063230003"/>
    <s v="COB"/>
    <n v="17084"/>
    <m/>
    <s v="PAGO A CAF PRÉSTAMO CFA11694 VCTO. 17-03-2023 POR CUENTA DE TGN , NTI. 017084 VALOR 17-03-2023 COMISIONES USD 76.963,78 CTA. 3987 CUENTA UNICA DEL TESORO LIB. 00099021001 REF.: COMISIONES BANCARIAS"/>
    <m/>
    <m/>
    <m/>
    <m/>
    <m/>
    <m/>
    <n v="639.54999999999995"/>
    <n v="0"/>
    <s v="NO_CONCILIADO"/>
  </r>
  <r>
    <x v="17"/>
    <m/>
    <x v="17"/>
    <x v="50"/>
    <s v="G22063280001"/>
    <s v="NTI"/>
    <n v="17273"/>
    <m/>
    <s v="PAGO A PRIV PRÉSTAMO US29731QAC15 VCTO. 20-03-2023 POR CUENTA DE TGN , NTI. 017273 VALOR 17-03-2023 INTERESES USD 22.500.000,00 CTA. 3987 CUENTA UNICA DEL TESORO LIB. 00099021001"/>
    <m/>
    <m/>
    <m/>
    <m/>
    <m/>
    <m/>
    <n v="156600000"/>
    <n v="0"/>
    <s v="NO_CONCILIADO"/>
  </r>
  <r>
    <x v="17"/>
    <m/>
    <x v="17"/>
    <x v="50"/>
    <s v="G22063280004"/>
    <s v="COB"/>
    <n v="17273"/>
    <m/>
    <s v="PAGO A PRIV PRÉSTAMO US29731QAC15 VCTO. 20-03-2023 POR CUENTA DE TGN , NTI. 017273 VALOR 17-03-2023 INTERESES USD 22.500.000,00 CTA. 3987 CUENTA UNICA DEL TESORO LIB. 00099021001 REF.: COMISIONES BANCARIAS"/>
    <m/>
    <m/>
    <m/>
    <m/>
    <m/>
    <m/>
    <n v="108315"/>
    <n v="0"/>
    <s v="NO_CONCILIADO"/>
  </r>
  <r>
    <x v="17"/>
    <m/>
    <x v="17"/>
    <x v="50"/>
    <s v="S10567120003"/>
    <s v="COB"/>
    <n v="1056712"/>
    <m/>
    <s v="||PAGO A AFD PRÉSTAMO CBO 1037 02 L POR CUENTA DEL TGN VALOR 17/03/2023 COMISION DE EVALUACIÓN POR EUR1.000.000,00 SEGÚN NOTA MEFP/VTCP/DGCP/UODP/N° 275/2023 DEL 17/03/2023 LIBRETA N°00099021001 TGN-RECURSOS ORDINARIOS (3987) REF.: COMISIONES BANCARIAS"/>
    <m/>
    <m/>
    <m/>
    <m/>
    <m/>
    <m/>
    <n v="5366.84"/>
    <n v="0"/>
    <s v="NO_CONCILIADO"/>
  </r>
  <r>
    <x v="21"/>
    <m/>
    <x v="21"/>
    <x v="50"/>
    <s v="G22069140002"/>
    <s v="CRV"/>
    <n v="2206914"/>
    <m/>
    <s v="TRANSFERENCIA DEL EXTERIOR SEGUN SWIFT NO.4306 Y NO.4305 DE FECHA 17/03/2023 ORDENANTE: ECO PRODUTOS AGROPECUARIOS LTDA REF.: SWF OF 23/03/16 INV YLBGCO0041 ODV/23-23-VEX LIB. 00597012001 RECURSOS PROPIOS VENTAS YLB"/>
    <m/>
    <m/>
    <m/>
    <m/>
    <m/>
    <m/>
    <n v="0"/>
    <n v="225447.04000000001"/>
    <s v="NO_CONCILIADO"/>
  </r>
  <r>
    <x v="21"/>
    <m/>
    <x v="21"/>
    <x v="50"/>
    <s v="G22069150001"/>
    <s v="CVD"/>
    <n v="2206915"/>
    <m/>
    <s v="COBRO COSTOS DE PAPELERIA SEGUN TRANSFERENCIA DEL EXTERIOR POR ORDEN DE ECO PRODUTOS AGROPECUARIOS LTDA REF.: SWF OF 23/03/16 INV YLBGCO0041 ODV/23-23-VEX LIB. 00597012001 RECURSOS PROPIOS VENTAS YLB"/>
    <m/>
    <m/>
    <m/>
    <m/>
    <m/>
    <m/>
    <n v="50"/>
    <n v="0"/>
    <s v="NO_CONCILIADO"/>
  </r>
  <r>
    <x v="76"/>
    <m/>
    <x v="76"/>
    <x v="50"/>
    <s v="G22069170001"/>
    <s v="CVD"/>
    <n v="2206917"/>
    <m/>
    <s v="COBRO COSTOS DE PAPELERIA POR REGULARIZACION DE TRANSFERENCIA DEL EXTERIOR POR ORDEN DE CONSULADO DE BOLIVIA EN CHILE CALAMA REF.: RECAUDACIÓN GESTORIA CONSULAR POR EL MES DE FEBRERO 2023 LIB. 00010011102 MIN.RELACIONES EXTERIORES - GESTORIA CONSULAR LEY Nº 3108"/>
    <m/>
    <m/>
    <m/>
    <m/>
    <m/>
    <m/>
    <n v="50"/>
    <n v="0"/>
    <s v="NO_CONCILIADO"/>
  </r>
  <r>
    <x v="76"/>
    <m/>
    <x v="76"/>
    <x v="50"/>
    <s v="G22069250001"/>
    <s v="CVD"/>
    <n v="2206925"/>
    <m/>
    <s v="COBRO COSTOS DE PAPELERIA POR REGULARIZACION DE TRANSFERENCIA DEL EXTERIOR POR ORDEN DE EMBAJADA DE BOLIVIA EN ROMA ITALIA REF.: RECAUDACIONES GESTORÍA CONSULAR POR EL MES DE FEBRERO 2023 LIB. 00010011102 MIN.RELACIONES EXTERIORES - GESTORIA CONSULAR LEY Nº 3108"/>
    <m/>
    <m/>
    <m/>
    <m/>
    <m/>
    <m/>
    <n v="50"/>
    <n v="0"/>
    <s v="NO_CONCILIADO"/>
  </r>
  <r>
    <x v="76"/>
    <m/>
    <x v="76"/>
    <x v="50"/>
    <s v="G22069190001"/>
    <s v="CVD"/>
    <n v="2206919"/>
    <m/>
    <s v="COBRO COSTOS DE PAPELERIA POR REGULARIZACION DE TRANSFERENCIA DEL EXTERIOR POR ORDEN DE VICECONSULADO DE BOLIVIA EN ARGENTINA LA PLATA REF.: RECAUDACIÓN GESTORIA CONSULAR POR LOS MESES DE ENERO Y FEBRERO 2023 Y LOS SUPERAVITARIOS DE LA GESTION 2022 LIB. 00010011102 MIN.RELACIONES EXTERIORES - GESTORIA CONSULAR LEY Nº 3108"/>
    <m/>
    <m/>
    <m/>
    <m/>
    <m/>
    <m/>
    <n v="50"/>
    <n v="0"/>
    <s v="NO_CONCILIADO"/>
  </r>
  <r>
    <x v="76"/>
    <m/>
    <x v="76"/>
    <x v="50"/>
    <s v="G22069230001"/>
    <s v="CVD"/>
    <n v="2206923"/>
    <m/>
    <s v="COBRO COSTOS DE PAPELERIA POR REGULARIZACION DE TRANSFERENCIA DEL EXTERIOR POR ORDEN DE CONSULADO GENERAL DE BOLIVIA EN LIMA PERÚ REF.: RECAUDACIONES GESTORIA CONSULAR FEBRERO 2023 LIB. 00010011102 MIN.RELACIONES EXTERIORES - GESTORIA CONSULAR LEY Nº 3108"/>
    <m/>
    <m/>
    <m/>
    <m/>
    <m/>
    <m/>
    <n v="50"/>
    <n v="0"/>
    <s v="NO_CONCILIADO"/>
  </r>
  <r>
    <x v="42"/>
    <m/>
    <x v="42"/>
    <x v="50"/>
    <s v="S10567160001"/>
    <s v="COB"/>
    <n v="1056716"/>
    <m/>
    <s v="||COMISION TRANSFERENCIA FDOS.AL EXTERIOR 0,10% S/USD150.398.-,REEMB.GSTS.COMUNICACION BS220.-Y EMISION COMP.CONTABLE BS50.-REF.:PAGO 2 LC I-2022-24 P/C YPFB A/F KOSAN CRISPLANT A/S,EN COMPL.A COMP.1056715,17/03/2023. LIB.00513072001 YPFB - OPERACIONES G N R G D REF.:COMISIONES PAGO 2 LC I-2022-24"/>
    <m/>
    <m/>
    <m/>
    <m/>
    <m/>
    <m/>
    <n v="1301.74"/>
    <n v="0"/>
    <s v="NO_CONCILIADO"/>
  </r>
  <r>
    <x v="19"/>
    <m/>
    <x v="19"/>
    <x v="50"/>
    <s v="S10567290003"/>
    <s v="COB"/>
    <n v="1056729"/>
    <m/>
    <s v="||REGULARIZACIÓN DE NUESTRA OPERACIÓN NRO. 1055593 DE FECHA 02/03/2023, EN ATENCIÓN A NOTA CITE: SEDEM/GG/EV N°0073/2023 (HRE-TGL-4685) DEL SERVICIO DE DESARROLLO DE LAS EMPRESAS PÚBLICAS PRODUCTIVAS SEDEM. DÉBITO DE LA LIB.N°00132072001 SEDEM-ADMINISTRACIÓN RECAUDADORA ENVIBOL EN BS. COBRO DE ÚTILES."/>
    <m/>
    <m/>
    <m/>
    <m/>
    <m/>
    <m/>
    <n v="50"/>
    <n v="0"/>
    <s v="NO_CONCILIADO"/>
  </r>
  <r>
    <x v="21"/>
    <m/>
    <x v="21"/>
    <x v="50"/>
    <s v="G22069870002"/>
    <s v="CRV"/>
    <n v="2206987"/>
    <m/>
    <s v="TRANSFERENCIA DEL EXTERIOR SEGUN EXTRACTO DEL BANQUERO Y SWIFT NO.3894 DE FECHA 17/03/2023 ORDENANTE: FERTIMAX INDUSTRIAS Y SERVICIOS SAE (ASUNCION PARAGUAY) REF.: CRED YLBGCO002COST TX LIB. 00597012001 RECURSOS PROPIOS VENTAS YLB"/>
    <m/>
    <m/>
    <m/>
    <m/>
    <m/>
    <m/>
    <n v="0"/>
    <n v="205.8"/>
    <s v="NO_CONCILIADO"/>
  </r>
  <r>
    <x v="21"/>
    <m/>
    <x v="21"/>
    <x v="50"/>
    <s v="G22069880001"/>
    <s v="CVD"/>
    <n v="2206988"/>
    <m/>
    <s v="COBRO COSTOS DE PAPELERIA SEGUN TRANSFERENCIA DEL EXTERIOR POR ORDEN DE FERTIMAX INDUSTRIAS Y SERVICIOS SAE (ASUNCION PARAGUAY) REF.: CRED YLBGCO002COST TX LIB. 00597012001 RECURSOS PROPIOS VENTAS YLB"/>
    <m/>
    <m/>
    <m/>
    <m/>
    <m/>
    <m/>
    <n v="50"/>
    <n v="0"/>
    <s v="NO_CONCILIADO"/>
  </r>
  <r>
    <x v="51"/>
    <m/>
    <x v="51"/>
    <x v="51"/>
    <s v="F0012178"/>
    <s v="NTE"/>
    <n v="5334528"/>
    <m/>
    <s v="A:00099021001 TRANSFERENCIA DE RECUPERACIONES SEGÚN NOTA GEF-LCR-CMD-0119-NOT/23 POR CONCEPTO DE PAGO DE CAPITAL E INTERES DE ACUERDO A CONTRATO DE FIDEICOMISO “PROYECTOS DE INVERSION PUBLICA” CORRESPONDIENTE AL GAM MAPIRI."/>
    <m/>
    <m/>
    <m/>
    <m/>
    <m/>
    <m/>
    <n v="0"/>
    <n v="32003.61"/>
    <s v="NO_CONCILIADO"/>
  </r>
  <r>
    <x v="17"/>
    <m/>
    <x v="17"/>
    <x v="51"/>
    <s v="G22087030003"/>
    <s v="CRV"/>
    <n v="2208703"/>
    <m/>
    <s v="PAGO A BID PRÉSTAMO 1075-SF-BO VCTO. 18-03-2023 POR CUENTA DE FNDR SEGÚN NOTA COD. LIQ. 017142 DE FECHA 15-03-2023, VALOR 20-03-2023 CAPITAL USD 42.924,39 INTERESES USD 15.751,49"/>
    <m/>
    <m/>
    <m/>
    <m/>
    <m/>
    <m/>
    <n v="0"/>
    <n v="408384.12"/>
    <s v="NO_CONCILIADO"/>
  </r>
  <r>
    <x v="17"/>
    <m/>
    <x v="17"/>
    <x v="51"/>
    <s v="S10568130003"/>
    <s v="COB"/>
    <n v="1056813"/>
    <m/>
    <s v="||PAGO A CAF PRÉSTAMO CFA010917 VCTO. 20-03-2023 POR CUENTA DEL TGN, SEGÚN COD. LIQ. 017073 DE 17-03-2023 INTERESES USD2.913.516,66 LIB. 00099021001 TGN-RECURSOS ORDINARIOS (3987) REF.: COMISIONES BANCARIAS"/>
    <m/>
    <m/>
    <m/>
    <m/>
    <m/>
    <m/>
    <n v="14260.7"/>
    <n v="0"/>
    <s v="NO_CONCILIADO"/>
  </r>
  <r>
    <x v="17"/>
    <m/>
    <x v="17"/>
    <x v="51"/>
    <s v="S10568020001"/>
    <s v="DEV"/>
    <n v="1056802"/>
    <m/>
    <s v="||PAGO A EXIMBANK COREA PRÉSTAMO EDCF NO. BOL-1 VCTO. 20/03/2023 POR CUENTA DEL TGN, SEGÚN MENSAJE SWIFT N° 4392 DE LA FECHA, AUTORIZACIÓN S/G COD.LIQ. 017274 DE 17/03/2023, VALOR 20/03/2023 CAPITAL KRW593.825.000 INTERESES KRW125.150.650 LIB. 00099021001 TGN-RECURSOS ORDINARIOS (3987) INCLUYE USD 20,00 POR COMISIONES DEL BANQUERO"/>
    <m/>
    <m/>
    <m/>
    <m/>
    <m/>
    <m/>
    <n v="139.19999999999999"/>
    <n v="0"/>
    <s v="NO_CONCILIADO"/>
  </r>
  <r>
    <x v="17"/>
    <m/>
    <x v="17"/>
    <x v="51"/>
    <s v="S10568140003"/>
    <s v="COB"/>
    <n v="1056814"/>
    <m/>
    <s v="||PAGO A BID PRÉSTAMO 1075-SF-BO VCTO. 18-03-2023 POR CUENTA DEL TGN, SEGÚN COD. LIQ. 017141 DE 17-03-2023 CAPITAL USD43.499,22 INTERESES USD15.962,43 LIB. 00099021001 TGN-RECURSOS ORDINARIOS (3987) REF.: COMISIONES BANCARIAS"/>
    <m/>
    <m/>
    <m/>
    <m/>
    <m/>
    <m/>
    <n v="555.51"/>
    <n v="0"/>
    <s v="NO_CONCILIADO"/>
  </r>
  <r>
    <x v="17"/>
    <m/>
    <x v="17"/>
    <x v="51"/>
    <s v="S10568020003"/>
    <s v="COB"/>
    <n v="1056802"/>
    <m/>
    <s v="||PAGO A EXIMBANK COREA PRÉSTAMO EDCF NO. BOL-1 VCTO. 20/03/2023 POR CUENTA DEL TGN, SEGÚN MENSAJE SWIFT N° 4392 DE LA FECHA, AUTORIZACIÓN S/G COD.LIQ. 017274 DE 17/03/2023, VALOR 20/03/2023 CAPITAL KRW593.825.000 INTERESES KRW125.150.650 LIB. 00099021001 TGN-RECURSOS ORDINARIOS (3987) REF.: COMISIONES BANCARIAS"/>
    <m/>
    <m/>
    <m/>
    <m/>
    <m/>
    <m/>
    <n v="2949.86"/>
    <n v="0"/>
    <s v="NO_CONCILIADO"/>
  </r>
  <r>
    <x v="17"/>
    <m/>
    <x v="17"/>
    <x v="51"/>
    <s v="S10568130001"/>
    <s v="NTI"/>
    <n v="1056813"/>
    <m/>
    <s v="||PAGO A CAF PRÉSTAMO CFA010917 VCTO. 20-03-2023 POR CUENTA DEL TGN, SEGÚN COD. LIQ. 017073 DE 17-03-2023 INTERESES USD2.913.516,66 LIB. 00099021001 TGN-RECURSOS ORDINARIOS (3987)"/>
    <m/>
    <m/>
    <m/>
    <m/>
    <m/>
    <m/>
    <n v="20278075.949999999"/>
    <n v="0"/>
    <s v="NO_CONCILIADO"/>
  </r>
  <r>
    <x v="17"/>
    <m/>
    <x v="17"/>
    <x v="51"/>
    <s v="S10568140001"/>
    <s v="NTI"/>
    <n v="1056814"/>
    <m/>
    <s v="||PAGO A BID PRÉSTAMO 1075-SF-BO VCTO. 18-03-2023 POR CUENTA DEL TGN, SEGÚN COD. LIQ. 017141 DE 17-03-2023 CAPITAL USD43.499,22 INTERESES USD15.962,43 LIB. 00099021001 TGN-RECURSOS ORDINARIOS (3987)"/>
    <m/>
    <m/>
    <m/>
    <m/>
    <m/>
    <m/>
    <n v="413853.08"/>
    <n v="0"/>
    <s v="NO_CONCILIADO"/>
  </r>
  <r>
    <x v="70"/>
    <m/>
    <x v="70"/>
    <x v="51"/>
    <s v="S10568150002"/>
    <s v="CRV"/>
    <n v="1056815"/>
    <m/>
    <s v="||REGULARIZACION DEL COMPROBANTE G-2208703 DE 20-03-2023 POR NO ESPECIFICAR LA LIBRETA LIBRETA NRO. 00099021001 TGN-RECURSOS ORDINARIOS - 3987 - MDRI"/>
    <m/>
    <m/>
    <m/>
    <m/>
    <m/>
    <m/>
    <n v="0"/>
    <n v="408384.12"/>
    <s v="NO_CONCILIADO"/>
  </r>
  <r>
    <x v="17"/>
    <m/>
    <x v="17"/>
    <x v="51"/>
    <s v="S10568160003"/>
    <s v="COB"/>
    <n v="1056816"/>
    <m/>
    <s v="||PAGO A BID PRÉSTAMO 2771/BL-BO VCTO. 20-03-2023 POR CUENTA DEL TGN, SEGÚN COD. LIQ. 017162 DE 17-03-2023 CAPITAL USD1.300.000,00 INTERESES USD1.027.326,25 LIB. 00099021001 TGN-RECURSOS ORDINARIOS (3987) REF.: COMISIONES BANCARIAS"/>
    <m/>
    <m/>
    <m/>
    <m/>
    <m/>
    <m/>
    <n v="11445.83"/>
    <n v="0"/>
    <s v="NO_CONCILIADO"/>
  </r>
  <r>
    <x v="17"/>
    <m/>
    <x v="17"/>
    <x v="51"/>
    <s v="S10568160001"/>
    <s v="NTI"/>
    <n v="1056816"/>
    <m/>
    <s v="||PAGO A BID PRÉSTAMO 2771/BL-BO VCTO. 20-03-2023 POR CUENTA DEL TGN, SEGÚN COD. LIQ. 017162 DE 17-03-2023 CAPITAL USD1.300.000,00 INTERESES USD1.027.326,25 LIB. 00099021001 TGN-RECURSOS ORDINARIOS (3987)"/>
    <m/>
    <m/>
    <m/>
    <m/>
    <m/>
    <m/>
    <n v="16198190.699999999"/>
    <n v="0"/>
    <s v="NO_CONCILIADO"/>
  </r>
  <r>
    <x v="51"/>
    <m/>
    <x v="51"/>
    <x v="51"/>
    <s v="S10568150001"/>
    <s v="DEV"/>
    <n v="1056815"/>
    <m/>
    <s v="||REGULARIZACION DEL COMPROBANTE G-2208703 DE 20-03-2023 POR NO ESPECIFICAR LA LIBRETA"/>
    <m/>
    <m/>
    <m/>
    <m/>
    <m/>
    <m/>
    <n v="408384.12"/>
    <n v="0"/>
    <s v="NO_CONCILIADO"/>
  </r>
  <r>
    <x v="17"/>
    <m/>
    <x v="17"/>
    <x v="51"/>
    <s v="S10568170001"/>
    <s v="NTI"/>
    <n v="1056817"/>
    <m/>
    <s v="||PAGO A BID PRÉSTAMO 2771/BL-BO VCTO. 20-03-2023 POR CUENTA DEL TGN, SEGÚN COD. LIQ. 017163 DE 17-03-2023 INTERESES USD19.339,73 LIB. 00099021001 TGN-RECURSOS ORDINARIOS (3987)"/>
    <m/>
    <m/>
    <m/>
    <m/>
    <m/>
    <m/>
    <n v="134604.51999999999"/>
    <n v="0"/>
    <s v="NO_CONCILIADO"/>
  </r>
  <r>
    <x v="17"/>
    <m/>
    <x v="17"/>
    <x v="51"/>
    <s v="S10568170003"/>
    <s v="COB"/>
    <n v="1056817"/>
    <m/>
    <s v="||PAGO A BID PRÉSTAMO 2771/BL-BO VCTO. 20-03-2023 POR CUENTA DEL TGN, SEGÚN COD. LIQ. 017163 DE 17-03-2023 INTERESES USD19.339,73"/>
    <m/>
    <m/>
    <m/>
    <m/>
    <m/>
    <m/>
    <n v="362.88"/>
    <n v="0"/>
    <s v="NO_CONCILIADO"/>
  </r>
  <r>
    <x v="17"/>
    <m/>
    <x v="17"/>
    <x v="51"/>
    <s v="S10568020002"/>
    <s v="NTI"/>
    <n v="1056802"/>
    <m/>
    <s v="||PAGO A EXIMBANK COREA PRÉSTAMO EDCF NO. BOL-1 VCTO. 20/03/2023 POR CUENTA DEL TGN, SEGÚN MENSAJE SWIFT N° 4392 DE LA FECHA, AUTORIZACIÓN S/G COD.LIQ. 017274 DE 17/03/2023, VALOR 20/03/2023 CAPITAL KRW593.825.000 INTERESES KRW125.150.650 LIB. 00099021001 TGN-RECURSOS ORDINARIOS (3987) INCLUYE USD 20,00 POR COMISIONES DEL BANQUERO"/>
    <m/>
    <m/>
    <m/>
    <m/>
    <m/>
    <m/>
    <n v="3884135.11"/>
    <n v="0"/>
    <s v="NO_CONCILIADO"/>
  </r>
  <r>
    <x v="17"/>
    <m/>
    <x v="17"/>
    <x v="52"/>
    <s v="S10569190003"/>
    <s v="COB"/>
    <n v="1056919"/>
    <m/>
    <s v="||PAGO PRÉSTAMO EXIMBANK CHINA GCL 2004 (04) 114A VCTO 21-03-2023 POR CUENTA DE TGN, NTI. 017132 VALOR 21-03-2023 CAPITAL RMY1.910.703,24 INTERESES RMY96.065,91 CTA. 3987 CUENTA UNICA DEL TESORO LIB. 00099021001 REF. COMISIONES BANCARIAS"/>
    <m/>
    <m/>
    <m/>
    <m/>
    <m/>
    <m/>
    <n v="1673.01"/>
    <n v="0"/>
    <s v="NO_CONCILIADO"/>
  </r>
  <r>
    <x v="17"/>
    <m/>
    <x v="17"/>
    <x v="52"/>
    <s v="S10569180003"/>
    <s v="COB"/>
    <n v="1056918"/>
    <m/>
    <s v="||PAGO PRÉSTAMO BID 2614/BL-BO VCTO 21-03-2023 POR CUENTA DE TGN, NTI. 017168 VALOR 21-03-2023 INTERESES USD 10.847,60 LIB.00099021001 TGN-RECURSOS ORDINARIOS (3987) REF. COMISIONES BANCARIAS"/>
    <m/>
    <m/>
    <m/>
    <m/>
    <m/>
    <m/>
    <n v="322.07"/>
    <n v="0"/>
    <s v="NO_CONCILIADO"/>
  </r>
  <r>
    <x v="17"/>
    <m/>
    <x v="17"/>
    <x v="52"/>
    <s v="S10569180001"/>
    <s v="NTI"/>
    <n v="1056918"/>
    <m/>
    <s v="||PAGO PRÉSTAMO BID 2614/BL-BO VCTO 21-03-2023 POR CUENTA DE TGN, NTI. 017168 VALOR 21-03-2023 INTERESES USD 10.847,60 LIB.00099021001 TGN-RECURSOS ORDINARIOS (3987)"/>
    <m/>
    <m/>
    <m/>
    <m/>
    <m/>
    <m/>
    <n v="75499.3"/>
    <n v="0"/>
    <s v="NO_CONCILIADO"/>
  </r>
  <r>
    <x v="42"/>
    <m/>
    <x v="42"/>
    <x v="52"/>
    <s v="S10569140002"/>
    <s v="DEV"/>
    <n v="1056914"/>
    <m/>
    <s v="||PAGO PRÉSTAMO EXIMBANK CHINA GCL 2004 (08) 118 VCTO 21-03-2023 POR CUENTA DE YPFB, SEGÚN COD. LIQ. 017134 VALOR 21-03-2023 CAPITAL RMY 6.620.579,87 INTERESES RMY 399.441,65 CTA. NRO. 00513012002 LBP-YPFB-VENTA GAS NAT.UNRC LP CP (2011349951300) REF. COMISIÓN BANQUERO"/>
    <m/>
    <m/>
    <m/>
    <m/>
    <m/>
    <m/>
    <n v="68.599999999999994"/>
    <n v="0"/>
    <s v="NO_CONCILIADO"/>
  </r>
  <r>
    <x v="17"/>
    <m/>
    <x v="17"/>
    <x v="52"/>
    <s v="S10568730003"/>
    <s v="COB"/>
    <n v="1056873"/>
    <m/>
    <s v="||PAGO PRÉSTAMO BID 2719/BL-BO VCTO 21-03-2023 POR CUENTA DE TGN, NTI. 017165 VALOR 21-03-2023 CAPITAL USD 318.226,29 INTERESES USD 217.816,55 LIB. 00099021001 TGN-RECURSOS ORDINARIOS (3987) REF. COMISIONES BANCARIAS"/>
    <m/>
    <m/>
    <m/>
    <m/>
    <m/>
    <m/>
    <n v="2844.08"/>
    <n v="0"/>
    <s v="NO_CONCILIADO"/>
  </r>
  <r>
    <x v="17"/>
    <m/>
    <x v="17"/>
    <x v="52"/>
    <s v="S10568730001"/>
    <s v="NTI"/>
    <n v="1056873"/>
    <m/>
    <s v="||PAGO PRÉSTAMO BID 2719/BL-BO VCTO 21-03-2023 POR CUENTA DE TGN, NTI. 017165 VALOR 21-03-2023 CAPITAL USD 318.226,29 INTERESES USD 217.816,55 LIB. 00099021001 TGN-RECURSOS ORDINARIOS (3987)"/>
    <m/>
    <m/>
    <m/>
    <m/>
    <m/>
    <m/>
    <n v="3730858.17"/>
    <n v="0"/>
    <s v="NO_CONCILIADO"/>
  </r>
  <r>
    <x v="17"/>
    <m/>
    <x v="17"/>
    <x v="52"/>
    <s v="S10568690001"/>
    <s v="NTI"/>
    <n v="1056869"/>
    <m/>
    <s v="||PAGO PRÉSTAMO BID 2719/BL-BO VCTO 21-03-2023 POR CUENTA DE TGN, NTI. 017166 VALOR 21-03-2023 INTERESES USD 4.736,74 LIB. 00099021001 TGN-RECURSOS ORDINARIOS (3987)"/>
    <m/>
    <m/>
    <m/>
    <m/>
    <m/>
    <m/>
    <n v="32967.71"/>
    <n v="0"/>
    <s v="NO_CONCILIADO"/>
  </r>
  <r>
    <x v="17"/>
    <m/>
    <x v="17"/>
    <x v="52"/>
    <s v="S10568620003"/>
    <s v="COB"/>
    <n v="1056862"/>
    <m/>
    <s v="||PAGO PRÉSTAMO BID 2614/BL-BO VCTO 21-03-2023 POR CUENTA DE TGN, NTI. 017177 VALOR 21-03-2023 CAPITAL USD 559.900,71 INTERESES USD 380.168,58 LIB. 00099021001 TGN-RECURSOS ORDINARIOS (3987) REF. COMISIONES BANCARIAS"/>
    <m/>
    <m/>
    <m/>
    <m/>
    <m/>
    <m/>
    <n v="4784.22"/>
    <n v="0"/>
    <s v="NO_CONCILIADO"/>
  </r>
  <r>
    <x v="17"/>
    <m/>
    <x v="17"/>
    <x v="52"/>
    <s v="S10568620001"/>
    <s v="NTI"/>
    <n v="1056862"/>
    <m/>
    <s v="||PAGO PRÉSTAMO BID 2614/BL-BO VCTO 21-03-2023 POR CUENTA DE TGN, NTI. 017177 VALOR 21-03-2023 CAPITAL USD 559.900,71 INTERESES USD 380.168,58 LIB. 00099021001 TGN-RECURSOS ORDINARIOS (3987)"/>
    <m/>
    <m/>
    <m/>
    <m/>
    <m/>
    <m/>
    <n v="6542882.2599999998"/>
    <n v="0"/>
    <s v="NO_CONCILIADO"/>
  </r>
  <r>
    <x v="17"/>
    <m/>
    <x v="17"/>
    <x v="52"/>
    <s v="S10568690003"/>
    <s v="COB"/>
    <n v="1056869"/>
    <m/>
    <s v="||PAGO PRÉSTAMO BID 2719/BL-BO VCTO 21-03-2023 POR CUENTA DE TGN, NTI. 017166 VALOR 21-03-2023 INTERESES USD 4.736,74 LIB. 00099021001 TGN-RECURSOS ORDINARIOS (3987) REF. COMISIONES BANCARIAS"/>
    <m/>
    <m/>
    <m/>
    <m/>
    <m/>
    <m/>
    <n v="292.77999999999997"/>
    <n v="0"/>
    <s v="NO_CONCILIADO"/>
  </r>
  <r>
    <x v="17"/>
    <m/>
    <x v="17"/>
    <x v="52"/>
    <s v="S10569190001"/>
    <s v="NTI"/>
    <n v="1056919"/>
    <m/>
    <s v="||PAGO PRÉSTAMO EXIMBANK CHINA GCL 2004 (04) 114A VCTO 21-03-2023 POR CUENTA DE TGN, NTI. 017132 VALOR 21-03-2023 CAPITAL RMY1.910.703,24 INTERESES RMY96.065,91 CTA. 3987 CUENTA UNICA DEL TESORO LIB. 00099021001"/>
    <m/>
    <m/>
    <m/>
    <m/>
    <m/>
    <m/>
    <n v="2033561.94"/>
    <n v="0"/>
    <s v="NO_CONCILIADO"/>
  </r>
  <r>
    <x v="9"/>
    <m/>
    <x v="9"/>
    <x v="52"/>
    <s v="Q17818480002"/>
    <s v="CRV"/>
    <n v="1781848"/>
    <m/>
    <s v="NUMERO DE LIBRETA CUT: 00099021001 OPERACIÓN E75 TRANSFERENCIA DE LA CUENTA FISCAL BUN A LA CUT EN MN TRANSFERENCIA DE FONDOS A SOLICITUD DE: GOBIERNO AUTONOMO MUNICIPAL DE PORVENIR, CITE: G.A.M.P./CITE NÂ° 091/2023 CUENTA CUT 3987 LIBRETA NÂ° 00099021001 TGN-RECURSOS ORDINARIOS"/>
    <m/>
    <m/>
    <m/>
    <m/>
    <m/>
    <m/>
    <n v="0"/>
    <n v="2212.5"/>
    <s v="NO_CONCILIADO"/>
  </r>
  <r>
    <x v="21"/>
    <m/>
    <x v="21"/>
    <x v="52"/>
    <s v="Q17819760002"/>
    <s v="CRV"/>
    <n v="1781976"/>
    <m/>
    <s v="NUMERO DE LIBRETA CUT: 00597012001 OPERACIÓN E18 TRANSFERENCIA DEL SISTEMA FINANCIERO POR CUENTA DE TERCEROS A LA CUT TRANSFERENCIA EJECUCION DE BOLETA DE GARANTIA NR 210044 SOLICITUD YACIMIENTOS DE LITIO BOLIVIANOS RECURSOS PROPIOS VENTAS"/>
    <m/>
    <m/>
    <m/>
    <m/>
    <m/>
    <m/>
    <n v="0"/>
    <n v="6771.1"/>
    <s v="NO_CONCILIADO"/>
  </r>
  <r>
    <x v="21"/>
    <m/>
    <x v="21"/>
    <x v="52"/>
    <s v="S10568360001"/>
    <s v="COB"/>
    <n v="1056836"/>
    <m/>
    <s v="||REGISTRO COBRO COMISION AVISO ENMIENDA CARTA DE CREDITO STANDBY BS220.-Y EMISION COMP.CONTABLE BS50.-REF.:BJM03LG000109100 (BCB:SB-R-2018-19) A/F YACIMIENTOS DE LITIO BOLIVIANOS-YLB,S/G SWIFT 4405,20/03/2023. LIB.00597019202 YLB-DES.INT.SALMUERA SALAR DE UYUNI PLANTA IND.REF.:COMIS.ENM.SBLC BJM03LG000109100"/>
    <m/>
    <m/>
    <m/>
    <m/>
    <m/>
    <m/>
    <n v="270"/>
    <n v="0"/>
    <s v="NO_CONCILIADO"/>
  </r>
  <r>
    <x v="2"/>
    <m/>
    <x v="2"/>
    <x v="52"/>
    <s v="G22097390003"/>
    <s v="COB"/>
    <n v="2209739"/>
    <m/>
    <s v="TRANSFERENCIA RECIBIDA DEL EXTERIOR SEGÚN MENSAJES SWIFT Nos. 4480-4479 (REM.EXT.) DE FECHA 21-03-2023 POR DESEMBOLSO DE CAF PRÉSTAMO CFA011250 EMERGENCIA SANITARIA COVID-19 LIBRETA N° 00046051101 MIN. SALUD Y DEPORTES - UCOFI REF.: UTILES DE ESCRITORIO"/>
    <m/>
    <m/>
    <m/>
    <m/>
    <m/>
    <m/>
    <n v="50"/>
    <n v="0"/>
    <s v="NO_CONCILIADO"/>
  </r>
  <r>
    <x v="17"/>
    <m/>
    <x v="17"/>
    <x v="52"/>
    <s v="S10568460001"/>
    <s v="NTI"/>
    <n v="1056846"/>
    <m/>
    <s v="||PAGO A CAF PRÉSTAMO CFA004274 VCTO. 21-03-2023 POR CUENTA DEL TGN, NTI 017075 VALOR 21-03-2023 CAPITAL USD750.000,00 INTERESES USD117.084,38 LIB. 00099021001 TGN-RECURSOS ORDINARIOS (3987)"/>
    <m/>
    <m/>
    <m/>
    <m/>
    <m/>
    <m/>
    <n v="6034907.2800000003"/>
    <n v="0"/>
    <s v="NO_CONCILIADO"/>
  </r>
  <r>
    <x v="17"/>
    <m/>
    <x v="17"/>
    <x v="52"/>
    <s v="S10568520003"/>
    <s v="COB"/>
    <n v="1056852"/>
    <m/>
    <s v="||PAGO A CAF PRÉSTAMO CFA004295 VCTO. 21-03-2023 POR CUENTA DEL TGN, NTI 017074 VALOR 21-03-2023 CAPITAL USD2.532.249,49 INTERESES USD395.315,80 LIB. 00099021001 TGN-RECURSOS ORDINARIOS (3987) REF.: COMISIONES BANCARIAS"/>
    <m/>
    <m/>
    <m/>
    <m/>
    <m/>
    <m/>
    <n v="14328.2"/>
    <n v="0"/>
    <s v="NO_CONCILIADO"/>
  </r>
  <r>
    <x v="17"/>
    <m/>
    <x v="17"/>
    <x v="52"/>
    <s v="S10568520001"/>
    <s v="NTI"/>
    <n v="1056852"/>
    <m/>
    <s v="||PAGO A CAF PRÉSTAMO CFA004295 VCTO. 21-03-2023 POR CUENTA DEL TGN, NTI 017074 VALOR 21-03-2023 CAPITAL USD2.532.249,49 INTERESES USD395.315,80 LIB. 00099021001 TGN-RECURSOS ORDINARIOS (3987)"/>
    <m/>
    <m/>
    <m/>
    <m/>
    <m/>
    <m/>
    <n v="20375854.420000002"/>
    <n v="0"/>
    <s v="NO_CONCILIADO"/>
  </r>
  <r>
    <x v="17"/>
    <m/>
    <x v="17"/>
    <x v="52"/>
    <s v="S10568460003"/>
    <s v="COB"/>
    <n v="1056846"/>
    <m/>
    <s v="||PAGO A CAF PRÉSTAMO CFA004274 VCTO. 21-03-2023 POR CUENTA DEL TGN, NTI 017075 VALOR 21-03-2023 CAPITAL USD750.000,00 INTERESES USD117.084,38 LIB. 00099021001 TGN-RECURSOS ORDINARIOS (3987) REF.: COMISIONES BANCARIAS"/>
    <m/>
    <m/>
    <m/>
    <m/>
    <m/>
    <m/>
    <n v="4433.75"/>
    <n v="0"/>
    <s v="NO_CONCILIADO"/>
  </r>
  <r>
    <x v="76"/>
    <m/>
    <x v="76"/>
    <x v="52"/>
    <s v="G22100240001"/>
    <s v="CVD"/>
    <n v="2210024"/>
    <m/>
    <s v="COBRO COSTOS DE PAPELERIA POR REGULARIZACION DE TRANSFERENCIA DEL EXTERIOR POR ORDEN DE REPRESENTACIÓN PERMANENTE DE BOLIVIA ANTE LAS NACIONES UNIDAS Y OTROS ORGANISMOS INTERNACIONALES EN SUIZA GINEBRA REF.: DEVOLUCIÓN GASTOS DE FUNCIONAMIENTO GESTIÓN 2022 LIB. 00099021001 TGN-RECURSOS ORDINARIOS (3987)"/>
    <m/>
    <m/>
    <m/>
    <m/>
    <m/>
    <m/>
    <n v="50"/>
    <n v="0"/>
    <s v="NO_CONCILIADO"/>
  </r>
  <r>
    <x v="76"/>
    <m/>
    <x v="76"/>
    <x v="52"/>
    <s v="G22100260001"/>
    <s v="CVD"/>
    <n v="2210026"/>
    <m/>
    <s v="COBRO COSTOS DE PAPELERIA POR REGULARIZACION DE TRANSFERENCIA DEL EXTERIOR POR ORDEN DE CONSULADO DEL ESTADO PLURINACIONAL DE BOLIVIA EN MURCIA ESPAÑA REF.: DEVOLUCIÓN GASTOS DE FUNCIONAMIENTO GESTIÓN 2022 LIB. 00099021001 TGN-RECURSOS ORDINARIOS (3987)"/>
    <m/>
    <m/>
    <m/>
    <m/>
    <m/>
    <m/>
    <n v="50"/>
    <n v="0"/>
    <s v="NO_CONCILIADO"/>
  </r>
  <r>
    <x v="76"/>
    <m/>
    <x v="76"/>
    <x v="52"/>
    <s v="G22100280001"/>
    <s v="CVD"/>
    <n v="2210028"/>
    <m/>
    <s v="COBRO COSTOS DE PAPELERIA POR REGULARIZACION DE TRANSFERENCIA DEL EXTERIOR POR ORDEN DE CONSULADO GENERAL DE BOLIVIA EN EE.UU. HOUSTON REF.: RECAUDACIÓN GESTORIA CONSULAR POR EL MES DE ENERO 2023 LIB. 00010011102 MIN.RELACIONES EXTERIORES - GESTORIA CONSULAR LEY Nº 3108"/>
    <m/>
    <m/>
    <m/>
    <m/>
    <m/>
    <m/>
    <n v="50"/>
    <n v="0"/>
    <s v="NO_CONCILIADO"/>
  </r>
  <r>
    <x v="76"/>
    <m/>
    <x v="76"/>
    <x v="52"/>
    <s v="G22100300001"/>
    <s v="CVD"/>
    <n v="2210030"/>
    <m/>
    <s v="COBRO COSTOS DE PAPELERIA POR REGULARIZACION DE TRANSFERENCIA DEL EXTERIOR POR ORDEN DE CONSULADO DE BOLIVIA EN CHILE ANTOFAGASTA REF.: RECAUDACIÓN GESTORIA CONSULAR POR EL MES DE ENERO 2023 LIB. 00010011102 MIN.RELACIONES EXTERIORES - GESTORIA CONSULAR LEY Nº 3108"/>
    <m/>
    <m/>
    <m/>
    <m/>
    <m/>
    <m/>
    <n v="50"/>
    <n v="0"/>
    <s v="NO_CONCILIADO"/>
  </r>
  <r>
    <x v="76"/>
    <m/>
    <x v="76"/>
    <x v="52"/>
    <s v="G22100320001"/>
    <s v="CVD"/>
    <n v="2210032"/>
    <m/>
    <s v="COBRO COSTOS DE PAPELERIA POR REGULARIZACION DE TRANSFERENCIA DEL EXTERIOR POR ORDEN DE CONSULADO GENERAL DE BOLIVIA EN GINEBRA SUIZA REF.: RECAUDACIONES GESTORÍA CONSULAR POR EL MES DE ENERO/2023 LIB. 00010011102 MIN.RELACIONES EXTERIORES - GESTORIA CONSULAR LEY Nº 3108"/>
    <m/>
    <m/>
    <m/>
    <m/>
    <m/>
    <m/>
    <n v="50"/>
    <n v="0"/>
    <s v="NO_CONCILIADO"/>
  </r>
  <r>
    <x v="76"/>
    <m/>
    <x v="76"/>
    <x v="52"/>
    <s v="G22100340001"/>
    <s v="CVD"/>
    <n v="2210034"/>
    <m/>
    <s v="COBRO COSTOS DE PAPELERIA POR REGULARIZACION DE TRANSFERENCIA DEL EXTERIOR POR ORDEN DE CONSULADO GENERAL DE BOLIVIA EN BUENOS AIRES ARGENTINA REF.: RECAUDACIONES GESTORÍA CONSULAR POR EL MES DE ENERO 2023 LIB. 00010011102 MIN.RELACIONES EXTERIORES - GESTORIA CONSULAR LEY Nº 3108"/>
    <m/>
    <m/>
    <m/>
    <m/>
    <m/>
    <m/>
    <n v="50"/>
    <n v="0"/>
    <s v="NO_CONCILIADO"/>
  </r>
  <r>
    <x v="76"/>
    <m/>
    <x v="76"/>
    <x v="52"/>
    <s v="G22100360001"/>
    <s v="CVD"/>
    <n v="2210036"/>
    <m/>
    <s v="COBRO COSTOS DE PAPELERIA POR REGULARIZACION DE TRANSFERENCIA DEL EXTERIOR POR ORDEN DE CONSULADO GENERAL DE BOLIVIA EN MILAN ITALIA REF.: RECAUDACIONES GESTORIA CONSULAR POR EL MES DE ENERO 2023 LIB. 00010011102 MIN.RELACIONES EXTERIORES - GESTORIA CONSULAR LEY Nº 3108"/>
    <m/>
    <m/>
    <m/>
    <m/>
    <m/>
    <m/>
    <n v="50"/>
    <n v="0"/>
    <s v="NO_CONCILIADO"/>
  </r>
  <r>
    <x v="76"/>
    <m/>
    <x v="76"/>
    <x v="52"/>
    <s v="G22100380001"/>
    <s v="CVD"/>
    <n v="2210038"/>
    <m/>
    <s v="COBRO COSTOS DE PAPELERIA POR REGULARIZACION DE TRANSFERENCIA DEL EXTERIOR POR ORDEN DE EMBAJADA DE BOLIVIA EN ROMA ITALIA REF.: RECAUDACIONES GESTORIA CONSULAR POR EL MES DE ENERO 2023 LIB. 00010011102 MIN.RELACIONES EXTERIORES - GESTORIA CONSULAR LEY Nº 3108"/>
    <m/>
    <m/>
    <m/>
    <m/>
    <m/>
    <m/>
    <n v="50"/>
    <n v="0"/>
    <s v="NO_CONCILIADO"/>
  </r>
  <r>
    <x v="17"/>
    <m/>
    <x v="17"/>
    <x v="52"/>
    <s v="S10568540001"/>
    <s v="NTI"/>
    <n v="1056854"/>
    <m/>
    <s v="||PAGO A CAF PRÉSTAMO CFA008340 VCTO. 21-03-2023 POR CUENTA DEL TGN, NTI 017076 VALOR 21-03-2023 CAPITAL USD3.816.646,88 INTERESES USD1.548.181,21 LIB. 00099021001 TGN-RECURSOS ORDINARIOS (3987)"/>
    <m/>
    <m/>
    <m/>
    <m/>
    <m/>
    <m/>
    <n v="37339203.509999998"/>
    <n v="0"/>
    <s v="NO_CONCILIADO"/>
  </r>
  <r>
    <x v="17"/>
    <m/>
    <x v="17"/>
    <x v="52"/>
    <s v="S10568540003"/>
    <s v="COB"/>
    <n v="1056854"/>
    <m/>
    <s v="||PAGO A CAF PRÉSTAMO CFA008340 VCTO. 21-03-2023 POR CUENTA DEL TGN, NTI 017076 VALOR 21-03-2023 CAPITAL USD3.816.646,88 INTERESES USD1.548.181,21 LIB. 00099021001 TGN-RECURSOS ORDINARIOS (3987) REF.: COMISIONES BANCARIAS"/>
    <m/>
    <m/>
    <m/>
    <m/>
    <m/>
    <m/>
    <n v="26031.91"/>
    <n v="0"/>
    <s v="NO_CONCILIADO"/>
  </r>
  <r>
    <x v="21"/>
    <m/>
    <x v="21"/>
    <x v="52"/>
    <s v="G22100400002"/>
    <s v="CRV"/>
    <n v="2210040"/>
    <m/>
    <s v="TRANSFERENCIA DEL EXTERIOR SEGUN SWIFT NO.4478 Y NO.4477 DE FECHA 21/03/2023 ORDENANTE: QUIMICA MAVAR S A REF.: COMPRA MATERIA PRIMA ORDEN DE VENTA NRO YLB GCO 0042 ODV 23 LIB. 00597012001 RECURSOS PROPIOS VENTAS YLB"/>
    <m/>
    <m/>
    <m/>
    <m/>
    <m/>
    <m/>
    <n v="0"/>
    <n v="345620.52"/>
    <s v="NO_CONCILIADO"/>
  </r>
  <r>
    <x v="21"/>
    <m/>
    <x v="21"/>
    <x v="52"/>
    <s v="G22100410001"/>
    <s v="CVD"/>
    <n v="2210041"/>
    <m/>
    <s v="COBRO COSTOS DE PAPELERIA SEGUN TRANSFERENCIA DEL EXTERIOR POR ORDEN DE QUIMICA MAVAR S A REF.: COMPRA MATERIA PRIMA ORDEN DE VENTA NRO YLB GCO 0042 ODV 23 LIB. 00597012001 RECURSOS PROPIOS VENTAS YLB"/>
    <m/>
    <m/>
    <m/>
    <m/>
    <m/>
    <m/>
    <n v="50"/>
    <n v="0"/>
    <s v="NO_CONCILIADO"/>
  </r>
  <r>
    <x v="17"/>
    <m/>
    <x v="17"/>
    <x v="52"/>
    <s v="S10569240001"/>
    <s v="NTI"/>
    <n v="1056924"/>
    <m/>
    <s v="||||PAGO PRÉSTAMO EXIMBANK CHINA GCL 2009 (43) 294 VCTO 21-03-2023 POR CUENTA DE TGN, NTI. 017145 VALOR 21-03-2023 CAPITAL RMY9.043.802,00 INTERESES RMY1.545.987,92 CTA. 3987 CUENTA UNICA DEL TESORO LIB. 00099021001"/>
    <m/>
    <m/>
    <m/>
    <m/>
    <m/>
    <m/>
    <n v="10731176.26"/>
    <n v="0"/>
    <s v="NO_CONCILIADO"/>
  </r>
  <r>
    <x v="17"/>
    <m/>
    <x v="17"/>
    <x v="52"/>
    <s v="S10569340001"/>
    <s v="DEV"/>
    <n v="1056934"/>
    <m/>
    <s v="||COMPLEMENTO A NUESTRO CPBTE. S-1056929 DE LA FECHA, PAGO PRÉSTAMO EXIMBANK CHINA GCL 2017 (02) 607 VCTO 21-03-2023 POR CUENTA DE TGN, NTI. 017148, COBRO COMISIONES BANQUERO USD10,00 CTA. 3987 CUENTA ÚNICA DEL TESORO LIB. 00099021001 REF. COMISIONES BANQUERO"/>
    <m/>
    <m/>
    <m/>
    <m/>
    <m/>
    <m/>
    <n v="69.599999999999994"/>
    <n v="0"/>
    <s v="NO_CONCILIADO"/>
  </r>
  <r>
    <x v="17"/>
    <m/>
    <x v="17"/>
    <x v="52"/>
    <s v="S10569330001"/>
    <s v="DEV"/>
    <n v="1056933"/>
    <m/>
    <s v="||COMPLEMENTO A NUESTRO CPBTE. S-1056926 DE LA FECHA, PAGO PRÉSTAMO EXIMBANK CHINA GCL 2016 (29) 599 VCTO 21-03-2023 POR CUENTA DE TGN, NTI. 017147, COBRO COMISIONES BANQUERO USD10,00 CTA. 3987 CUENTA ÚNICA DEL TESORO LIB. 00099021001 REF. COMISIONES BANQUERO"/>
    <m/>
    <m/>
    <m/>
    <m/>
    <m/>
    <m/>
    <n v="69.599999999999994"/>
    <n v="0"/>
    <s v="NO_CONCILIADO"/>
  </r>
  <r>
    <x v="17"/>
    <m/>
    <x v="17"/>
    <x v="52"/>
    <s v="S10569320003"/>
    <s v="COB"/>
    <n v="1056932"/>
    <m/>
    <s v="||PAGO PRÉSTAMO EXIMBANK CHINA GCL 2007 (13) 184 VCTO 21-03-2023 POR CUENTA DE TGN, NTI. 017136 VALOR 21-03-2023 CAPITAL RMY12.168.507,60 INTERESES RMY1.345.972,15 CTA. 3987 CUENTA UNICA DEL TESORO LIB. 00099021001 REF. COMISIONES BANCARIAS"/>
    <m/>
    <m/>
    <m/>
    <m/>
    <m/>
    <m/>
    <n v="9718.69"/>
    <n v="0"/>
    <s v="NO_CONCILIADO"/>
  </r>
  <r>
    <x v="17"/>
    <m/>
    <x v="17"/>
    <x v="52"/>
    <s v="S10569310001"/>
    <s v="DEV"/>
    <n v="1056931"/>
    <m/>
    <s v="||COMPLEMENTO A NUESTRO CPBTE. S-1056925 DE LA FECHA, PAGO PRÉSTAMO EXIMBANK CHINA GCL 2011 (41) 391 VCTO 21-03-2023 POR CUENTA DE TGN, NTI. 017149, COBRO COMISIONES BANQUERO USD10,00 CTA. 3987 CUENTA ÚNICA DEL TESORO LIB. 00099021001 REF. COMISIONES BANQUERO"/>
    <m/>
    <m/>
    <m/>
    <m/>
    <m/>
    <m/>
    <n v="69.599999999999994"/>
    <n v="0"/>
    <s v="NO_CONCILIADO"/>
  </r>
  <r>
    <x v="17"/>
    <m/>
    <x v="17"/>
    <x v="52"/>
    <s v="S10569300001"/>
    <s v="DEV"/>
    <n v="1056930"/>
    <m/>
    <s v="||COMPLEMENTO A NUESTRO CPBTE. S-1056924 DE LA FECHA, PAGO PRÉSTAMO EXIMBANK CHINA GCL 2009 (43) 294 VCTO 21-03-2023 POR CUENTA DE TGN, NTI. 017145, COBRO COMISIONES BANQUERO USD10,00 CTA. 3987 CUENTA ÚNICA DEL TESORO LIB. 00099021001 REF. COMISIONES BANQUERO"/>
    <m/>
    <m/>
    <m/>
    <m/>
    <m/>
    <m/>
    <n v="69.599999999999994"/>
    <n v="0"/>
    <s v="NO_CONCILIADO"/>
  </r>
  <r>
    <x v="17"/>
    <m/>
    <x v="17"/>
    <x v="52"/>
    <s v="S10569290003"/>
    <s v="COB"/>
    <n v="1056929"/>
    <m/>
    <s v="||PAGO PRÉSTAMO EXIMBANK CHINA GCL 2017 (02) 607 VCTO 21-03-2023 POR CUENTA DE TGN, NTI. 017148 VALOR 21-03-2023 INTERESES RMY3.167.500,00 COMISIONES RMY87.986,11 CTA. 3987 CUENTA UNICA DEL TESORO LIB. 00099021001 REF. COMISIONES BANCARIAS"/>
    <m/>
    <m/>
    <m/>
    <m/>
    <m/>
    <m/>
    <n v="2546.08"/>
    <n v="0"/>
    <s v="NO_CONCILIADO"/>
  </r>
  <r>
    <x v="17"/>
    <m/>
    <x v="17"/>
    <x v="52"/>
    <s v="S10569320001"/>
    <s v="NTI"/>
    <n v="1056932"/>
    <m/>
    <s v="||PAGO PRÉSTAMO EXIMBANK CHINA GCL 2007 (13) 184 VCTO 21-03-2023 POR CUENTA DE TGN, NTI. 017136 VALOR 21-03-2023 CAPITAL RMY12.168.507,60 INTERESES RMY1.345.972,15 CTA. 3987 CUENTA UNICA DEL TESORO LIB. 00099021001"/>
    <m/>
    <m/>
    <m/>
    <m/>
    <m/>
    <m/>
    <n v="13694914.16"/>
    <n v="0"/>
    <s v="NO_CONCILIADO"/>
  </r>
  <r>
    <x v="17"/>
    <m/>
    <x v="17"/>
    <x v="52"/>
    <s v="S10569290001"/>
    <s v="NTI"/>
    <n v="1056929"/>
    <m/>
    <s v="||PAGO PRÉSTAMO EXIMBANK CHINA GCL 2017 (02) 607 VCTO 21-03-2023 POR CUENTA DE TGN, NTI. 017148 VALOR 21-03-2023 INTERESES RMY3.167.500,00 COMISIONES RMY87.986,11 CTA. 3987 CUENTA UNICA DEL TESORO LIB. 00099021001"/>
    <m/>
    <m/>
    <m/>
    <m/>
    <m/>
    <m/>
    <n v="3298950.7"/>
    <n v="0"/>
    <s v="NO_CONCILIADO"/>
  </r>
  <r>
    <x v="17"/>
    <m/>
    <x v="17"/>
    <x v="52"/>
    <s v="S10569280001"/>
    <s v="DEV"/>
    <n v="1056928"/>
    <m/>
    <s v="||COMPLEMENTO A NUESTRO CPBTE. S-1056932 DE LA FECHA, PAGO PRÉSTAMO EXIMBANK CHINA GCL 2007 (13) 184 VCTO 21-03-2023 POR CUENTA DE TGN, NTI. 017136, COBRO COMISIONES BANQUERO USD10,00 CTA. 3987 CUENTA ÚNICA DEL TESORO LIB. 00099021001 REF. COMISIONES BANQUERO"/>
    <m/>
    <m/>
    <m/>
    <m/>
    <m/>
    <m/>
    <n v="69.599999999999994"/>
    <n v="0"/>
    <s v="NO_CONCILIADO"/>
  </r>
  <r>
    <x v="17"/>
    <m/>
    <x v="17"/>
    <x v="52"/>
    <s v="S10569270001"/>
    <s v="DEV"/>
    <n v="1056927"/>
    <m/>
    <s v="||COMPLEMENTO A NUESTRO CPBTE. S-1056919 DE LA FECHA, PAGO PRÉSTAMO EXIMBANK CHINA GCL 2004 (04) 114A VCTO 21-03-2023 POR CUENTA DE TGN, NTI. 017132 COBRO COMISIONES BANQUERO USD10,00 CTA. 3987 CUENTA ÚNICA DEL TESORO LIB. 00099021001 REF. COMISIONES BANQUERO"/>
    <m/>
    <m/>
    <m/>
    <m/>
    <m/>
    <m/>
    <n v="69.599999999999994"/>
    <n v="0"/>
    <s v="NO_CONCILIADO"/>
  </r>
  <r>
    <x v="17"/>
    <m/>
    <x v="17"/>
    <x v="52"/>
    <s v="S10569260003"/>
    <s v="COB"/>
    <n v="1056926"/>
    <m/>
    <s v="||||PAGO PRÉSTAMO EXIMBANK CHINA GCL 2016 (29) 599 VCTO 21-03-2023 POR CUENTA DE TGN, NTI. 017147 VALOR 21-03-2023 CAPITAL RMY17.500.000,00 INTERESES RMY3.343.472,22 CTA. 3987 CUENTA UNICA DEL TESORO LIB. 00099021001 REF. COMISIONES BANCARIAS"/>
    <m/>
    <m/>
    <m/>
    <m/>
    <m/>
    <m/>
    <n v="14842.77"/>
    <n v="0"/>
    <s v="NO_CONCILIADO"/>
  </r>
  <r>
    <x v="17"/>
    <m/>
    <x v="17"/>
    <x v="52"/>
    <s v="S10569260001"/>
    <s v="NTI"/>
    <n v="1056926"/>
    <m/>
    <s v="||||PAGO PRÉSTAMO EXIMBANK CHINA GCL 2016 (29) 599 VCTO 21-03-2023 POR CUENTA DE TGN, NTI. 017147 VALOR 21-03-2023 CAPITAL RMY17.500.000,00 INTERESES RMY3.343.472,22 CTA. 3987 CUENTA UNICA DEL TESORO LIB. 00099021001"/>
    <m/>
    <m/>
    <m/>
    <m/>
    <m/>
    <m/>
    <n v="21121757.41"/>
    <n v="0"/>
    <s v="NO_CONCILIADO"/>
  </r>
  <r>
    <x v="17"/>
    <m/>
    <x v="17"/>
    <x v="52"/>
    <s v="S10569250003"/>
    <s v="COB"/>
    <n v="1056925"/>
    <m/>
    <s v="||PAGO PRÉSTAMO EXIMBANK CHINA GCL 2011 (41) 391 VCTO 21-03-2023 POR CUENTA DE TGN, NTI. 017149 VALOR 21-03-2023 CAPITAL RMY23.110.550,10 INTERESES RMY4.647.788,41 CTA. 3987 CUENTA UNICA DEL TESORO LIB. 00099021001 REF. COMISIONES BANCARIAS"/>
    <m/>
    <m/>
    <m/>
    <m/>
    <m/>
    <m/>
    <n v="19677.349999999999"/>
    <n v="0"/>
    <s v="NO_CONCILIADO"/>
  </r>
  <r>
    <x v="17"/>
    <m/>
    <x v="17"/>
    <x v="52"/>
    <s v="S10569250001"/>
    <s v="NTI"/>
    <n v="1056925"/>
    <m/>
    <s v="||PAGO PRÉSTAMO EXIMBANK CHINA GCL 2011 (41) 391 VCTO 21-03-2023 POR CUENTA DE TGN, NTI. 017149 VALOR 21-03-2023 CAPITAL RMY23.110.550,10 INTERESES RMY4.647.788,41 CTA. 3987 CUENTA UNICA DEL TESORO LIB. 00099021001"/>
    <m/>
    <m/>
    <m/>
    <m/>
    <m/>
    <m/>
    <n v="28128945.440000001"/>
    <n v="0"/>
    <s v="NO_CONCILIADO"/>
  </r>
  <r>
    <x v="17"/>
    <m/>
    <x v="17"/>
    <x v="52"/>
    <s v="S10569240003"/>
    <s v="COB"/>
    <n v="1056924"/>
    <m/>
    <s v="||||PAGO PRÉSTAMO EXIMBANK CHINA GCL 2009 (43) 294 VCTO 21-03-2023 POR CUENTA DE TGN, NTI. 017145 VALOR 21-03-2023 CAPITAL RMY9.043.802,00 INTERESES RMY1.545.987,92 CTA. 3987 CUENTA UNICA DEL TESORO LIB. 00099021001 REF. COMISIONES BANCARIAS"/>
    <m/>
    <m/>
    <m/>
    <m/>
    <m/>
    <m/>
    <n v="7673.86"/>
    <n v="0"/>
    <s v="NO_CONCILIADO"/>
  </r>
  <r>
    <x v="21"/>
    <m/>
    <x v="21"/>
    <x v="53"/>
    <s v="G22115330002"/>
    <s v="CRV"/>
    <n v="2211533"/>
    <m/>
    <s v="TRANSFERENCIA DEL EXTERIOR SEGUN SWIFT NO.4543 Y NO.4542 DE FECHA 22/03/2023 ORDENANTE: FASS INDUSTRIA E COMERCIO (BRAZIL RIBEIRAO PRETO) REF.: INV YLB-GCO-0048-ODV/23 LIB. 00597012001 RECURSOS PROPIOS VENTAS YLB"/>
    <m/>
    <m/>
    <m/>
    <m/>
    <m/>
    <m/>
    <n v="0"/>
    <n v="541940"/>
    <s v="NO_CONCILIADO"/>
  </r>
  <r>
    <x v="21"/>
    <m/>
    <x v="21"/>
    <x v="53"/>
    <s v="G22115340001"/>
    <s v="CVD"/>
    <n v="2211534"/>
    <m/>
    <s v="COBRO COSTOS DE PAPELERIA SEGUN TRANSFERENCIA DEL EXTERIOR POR ORDEN DE FASS INDUSTRIA E COMERCIO (BRAZIL RIBEIRAO PRETO) REF.: INV YLB-GCO-0048-ODV/23 LIB. 00597012001 RECURSOS PROPIOS VENTAS YLB"/>
    <m/>
    <m/>
    <m/>
    <m/>
    <m/>
    <m/>
    <n v="50"/>
    <n v="0"/>
    <s v="NO_CONCILIADO"/>
  </r>
  <r>
    <x v="21"/>
    <m/>
    <x v="21"/>
    <x v="53"/>
    <s v="G22115380002"/>
    <s v="CRV"/>
    <n v="2211538"/>
    <m/>
    <s v="REGULARIZACION DE TRANSFERENCIA DEL EXTERIOR SEGUN SWIFT NO.4446 Y NO.4445 DE FECHA 22/03/2023 ORDENANTE: AGRARIA INDUSTRIA E COMERCIO LTDA. (JARDINOPOLIS SP BRASIL) REF.: CRED YLBGCO0047ODV23 VEX DE 13032023 CONTRATO 342971186 LIB. 00597012001 RECURSOS PROPIOS VENTAS YLB"/>
    <m/>
    <m/>
    <m/>
    <m/>
    <m/>
    <m/>
    <n v="0"/>
    <n v="585295.19999999995"/>
    <s v="NO_CONCILIADO"/>
  </r>
  <r>
    <x v="21"/>
    <m/>
    <x v="21"/>
    <x v="53"/>
    <s v="G22115390001"/>
    <s v="CVD"/>
    <n v="2211539"/>
    <m/>
    <s v="COBRO COSTOS DE PAPELERIA POR REGULARIZACION DE TRANSFERENCIA DEL EXTERIOR POR ORDEN DE AGRARIA INDUSTRIA E COMERCIO LTDA. (JARDINOPOLIS SP BRASIL) REF.: CRED YLBGCO0047ODV23 VEX DE 13032023 CONTRATO 342971186 LIB. 00597012001 RECURSOS PROPIOS VENTAS YLB"/>
    <m/>
    <m/>
    <m/>
    <m/>
    <m/>
    <m/>
    <n v="50"/>
    <n v="0"/>
    <s v="NO_CONCILIADO"/>
  </r>
  <r>
    <x v="17"/>
    <m/>
    <x v="17"/>
    <x v="53"/>
    <s v="S10569780001"/>
    <s v="NTI"/>
    <n v="1056978"/>
    <m/>
    <s v="||PAGO PRÉSTAMO BID 2786/BL-BO VCTO 22-03-2023 POR CUENTA DE TGN, NTI. 017176 VALOR 22-03-2023 INTERESES USD 30.249,32 LIB. 00099021001 TGN-RECURSOS ORDINARIOS (3987)"/>
    <m/>
    <m/>
    <m/>
    <m/>
    <m/>
    <m/>
    <n v="210535.27"/>
    <n v="0"/>
    <s v="NO_CONCILIADO"/>
  </r>
  <r>
    <x v="17"/>
    <m/>
    <x v="17"/>
    <x v="53"/>
    <s v="S10569780003"/>
    <s v="COB"/>
    <n v="1056978"/>
    <m/>
    <s v="||PAGO PRÉSTAMO BID 2786/BL-BO VCTO 22-03-2023 POR CUENTA DE TGN, NTI. 017176 VALOR 22-03-2023 INTERESES USD 30.249,32 LIB. 00099021001 TGN-RECURSOS ORDINARIOS (3987) REF. COMISIONES BANCARIAS"/>
    <m/>
    <m/>
    <m/>
    <m/>
    <m/>
    <m/>
    <n v="415.23"/>
    <n v="0"/>
    <s v="NO_CONCILIADO"/>
  </r>
  <r>
    <x v="17"/>
    <m/>
    <x v="17"/>
    <x v="53"/>
    <s v="S10569790001"/>
    <s v="NTI"/>
    <n v="1056979"/>
    <m/>
    <s v="||PAGO PRÉSTAMO BID 2786/BL-BO VCTO 22-03-2023 POR CUENTA DE TGN, NTI. 017175 VALOR 22-03-2023 CAPITAL USD 2.057.097,22 INTERESES USD 1.465.375,10 LIB. 00099021001 TGN-RECURSOS ORDINARIOS (3987)"/>
    <m/>
    <m/>
    <m/>
    <m/>
    <m/>
    <m/>
    <n v="24516407.350000001"/>
    <n v="0"/>
    <s v="NO_CONCILIADO"/>
  </r>
  <r>
    <x v="17"/>
    <m/>
    <x v="17"/>
    <x v="53"/>
    <s v="S10569790003"/>
    <s v="COB"/>
    <n v="1056979"/>
    <m/>
    <s v="||PAGO PRÉSTAMO BID 2786/BL-BO VCTO 22-03-2023 POR CUENTA DE TGN, NTI. 017175 VALOR 22-03-2023 CAPITAL USD 2.057.097,22 INTERESES USD 1.465.375,10 LIB. 00099021001 TGN-RECURSOS ORDINARIOS (3987) REF. COMISIONES BANCARIAS"/>
    <m/>
    <m/>
    <m/>
    <m/>
    <m/>
    <m/>
    <n v="17184.91"/>
    <n v="0"/>
    <s v="NO_CONCILIADO"/>
  </r>
  <r>
    <x v="17"/>
    <m/>
    <x v="17"/>
    <x v="54"/>
    <s v="S10569990001"/>
    <s v="NTI"/>
    <n v="1056999"/>
    <m/>
    <s v="||PAGO A CAF PRÉSTAMO CFA007725 VCTO. 23-03-2023 POR CUENTA DEL TGN, NTI 017077 VALOR 23-03-2023 CAPITAL USD1.150.162,59 INTERESES USD349.949,62 LIB. 00099021001 TGN-RECURSOS ORDINARIOS (3987)"/>
    <m/>
    <m/>
    <m/>
    <m/>
    <m/>
    <m/>
    <n v="10440780.98"/>
    <n v="0"/>
    <s v="NO_CONCILIADO"/>
  </r>
  <r>
    <x v="17"/>
    <m/>
    <x v="17"/>
    <x v="54"/>
    <s v="S10569990003"/>
    <s v="COB"/>
    <n v="1056999"/>
    <m/>
    <s v="||PAGO A CAF PRÉSTAMO CFA007725 VCTO. 23-03-2023 POR CUENTA DEL TGN, NTI 017077 VALOR 23-03-2023 CAPITAL USD1.150.162,59 INTERESES USD349.949,62 LIB. 00099021001 TGN-RECURSOS ORDINARIOS (3987) REF.: COMISIONES BANCARIAS"/>
    <m/>
    <m/>
    <m/>
    <m/>
    <m/>
    <m/>
    <n v="7473.55"/>
    <n v="0"/>
    <s v="NO_CONCILIADO"/>
  </r>
  <r>
    <x v="17"/>
    <m/>
    <x v="17"/>
    <x v="54"/>
    <s v="S10570270003"/>
    <s v="COB"/>
    <n v="1057027"/>
    <m/>
    <s v="||PAGO PRÉSTAMO BID 964/SF-BO VCTO 23-03-2023 POR CUENTA DE TGN, NTI. 017129 VALOR 23-03-2023 CAPITAL USD 14.659,52 INTERESES USD 3.925,54 LIB. 00099021001 TGN-RECURSOS ORDINARIOS (3987) REF. COMISIONES BANCARIAS"/>
    <m/>
    <m/>
    <m/>
    <m/>
    <m/>
    <m/>
    <n v="359.25"/>
    <n v="0"/>
    <s v="NO_CONCILIADO"/>
  </r>
  <r>
    <x v="17"/>
    <m/>
    <x v="17"/>
    <x v="54"/>
    <s v="S10570270001"/>
    <s v="NTI"/>
    <n v="1057027"/>
    <m/>
    <s v="||PAGO PRÉSTAMO BID 964/SF-BO VCTO 23-03-2023 POR CUENTA DE TGN, NTI. 017129 VALOR 23-03-2023 CAPITAL USD 14.659,52 INTERESES USD 3.925,54 LIB. 00099021001 TGN-RECURSOS ORDINARIOS (3987)"/>
    <m/>
    <m/>
    <m/>
    <m/>
    <m/>
    <m/>
    <n v="129352.02"/>
    <n v="0"/>
    <s v="NO_CONCILIADO"/>
  </r>
  <r>
    <x v="16"/>
    <m/>
    <x v="16"/>
    <x v="54"/>
    <s v="Q17840520002"/>
    <s v="CRV"/>
    <n v="1784052"/>
    <m/>
    <s v="NUMERO DE LIBRETA CUT: 00086014407 OPERACIÓN E75 TRANSFERENCIA DE LA CUENTA FISCAL BUN A LA CUT EN MN TRANSFERENCIA DE FONDOS A SOLICITUD DE: GOBIERNO AUTONOMO MUNICIPAL DE SANTIVAÃEZ, CITE: GAMS/MAE/NÂ°000165/2023 CUENTA CUT 3987069001 LIBRETA NÂ° 00086014407 MMAYA-BS-PLAN NACIONAL DE CUENCAS"/>
    <m/>
    <m/>
    <m/>
    <m/>
    <m/>
    <m/>
    <n v="0"/>
    <n v="812.25"/>
    <s v="NO_CONCILIADO"/>
  </r>
  <r>
    <x v="76"/>
    <m/>
    <x v="76"/>
    <x v="54"/>
    <s v="G22132280001"/>
    <s v="CVD"/>
    <n v="2213228"/>
    <m/>
    <s v="COBRO COSTOS DE PAPELERIA SEGUN TRANSFERENCIA DEL EXTERIOR POR ORDEN DE EMBAJADA DE BOLIVIA EN VIENA AUSTRIA REF.: RECAUDACIONES GESTORIA CONSULAR POR LOS MESES DE ENERO Y FEBRERO 2023 LIB. 00010011102 MIN.RELACIONES EXTERIORES - GESTORIA CONSULAR LEY Nº 3108"/>
    <m/>
    <m/>
    <m/>
    <m/>
    <m/>
    <m/>
    <n v="50"/>
    <n v="0"/>
    <s v="NO_CONCILIADO"/>
  </r>
  <r>
    <x v="2"/>
    <m/>
    <x v="2"/>
    <x v="55"/>
    <s v="F0012223"/>
    <s v="DAU"/>
    <n v="5359177"/>
    <m/>
    <s v="A:00046058003 Débito Automático al GAM San Agustín (GAM AGU) a favor del Ministerio de Salud y Deportes por incumplimiento al Convenio Interinstitucional N°0053 de fecha 06 de septiembre de 2012 y sus tres enmiendas, suscrito entre el MSyD y GAM AGU correspondiente al proyecto “Implementación de Invernaderos en Unidades Educativas del Municipio de San Agustín - PMDC”."/>
    <m/>
    <m/>
    <m/>
    <m/>
    <m/>
    <m/>
    <n v="0"/>
    <n v="349989.86"/>
    <s v="NO_CONCILIADO"/>
  </r>
  <r>
    <x v="21"/>
    <m/>
    <x v="21"/>
    <x v="55"/>
    <s v="G22144100002"/>
    <s v="CRV"/>
    <n v="2214410"/>
    <m/>
    <s v="TRANSFERENCIA DEL EXTERIOR SEGUN SWIFT NO.4741 Y NO.4740 DE FECHA 24/03/2023 ORDENANTE: ITOCHU CORPORATION (MINATO-KU TOKYO JAPAN) REF.: CRED S0630830200201 LIB. 00597012001 RECURSOS PROPIOS VENTAS YLB"/>
    <m/>
    <m/>
    <m/>
    <m/>
    <m/>
    <m/>
    <n v="0"/>
    <n v="583.1"/>
    <s v="NO_CONCILIADO"/>
  </r>
  <r>
    <x v="21"/>
    <m/>
    <x v="21"/>
    <x v="55"/>
    <s v="G22144120002"/>
    <s v="CRV"/>
    <n v="2214412"/>
    <m/>
    <s v="TRANSFERENCIA DEL EXTERIOR SEGUN SWIFT NO.4739 Y NO.4738 DE FECHA 24/03/2023 ORDENANTE: ITOCHU CORPORATION (MINATO-KU TOKYO JAPAN) REF.: CRED S06308301EAC01 LIB. 00597012001 RECURSOS PROPIOS VENTAS YLB"/>
    <m/>
    <m/>
    <m/>
    <m/>
    <m/>
    <m/>
    <n v="0"/>
    <n v="631.12"/>
    <s v="NO_CONCILIADO"/>
  </r>
  <r>
    <x v="9"/>
    <m/>
    <x v="9"/>
    <x v="55"/>
    <s v="Q17846100002"/>
    <s v="CRV"/>
    <n v="1784610"/>
    <m/>
    <s v="NUMERO DE LIBRETA CUT: 00099021001 OPERACIÓN E75 TRANSFERENCIA DE LA CUENTA FISCAL BUN A LA CUT EN MN POR INSTRUCCIÃN DE: TRANSFERENCIA DE FONDOS A SOLICITUD DE: GOBIERNO AUTONOMO MUNICIPAL ESMERALDA, CITE: G.A.M.E./M.A.E./M.CH.CH./NÂ°31/2023 CUENTA CUT 3987 LIBRETA NÂ° 00099021001 TGN-RECURS"/>
    <m/>
    <m/>
    <m/>
    <m/>
    <m/>
    <m/>
    <n v="0"/>
    <n v="1500"/>
    <s v="NO_CONCILIADO"/>
  </r>
  <r>
    <x v="21"/>
    <m/>
    <x v="21"/>
    <x v="55"/>
    <s v="G22144110001"/>
    <s v="CVD"/>
    <n v="2214411"/>
    <m/>
    <s v="COBRO COSTOS DE PAPELERIA SEGUN TRANSFERENCIA DEL EXTERIOR POR ORDEN DE ITOCHU CORPORATION (MINATO-KU TOKYO JAPAN) REF.: CRED S0630830200201 LIB. 00597012001 RECURSOS PROPIOS VENTAS YLB"/>
    <m/>
    <m/>
    <m/>
    <m/>
    <m/>
    <m/>
    <n v="50"/>
    <n v="0"/>
    <s v="NO_CONCILIADO"/>
  </r>
  <r>
    <x v="17"/>
    <m/>
    <x v="17"/>
    <x v="55"/>
    <s v="S10571020003"/>
    <s v="COB"/>
    <n v="1057102"/>
    <m/>
    <s v="'TRANSFERENCIA'||RECIBIDA DEL EXTERIOR SEGÚN MENSAJE SWIFT NRO. 4755 (REM. EXT.) DE LA FECHA, POR DESEMBOLSO DE LA AFD, PRÉSTAMO CBO-1037 02 L LIB. 00099021001 TGN-RECURSOS ORDINARIOS (3987) REF.: ÚTILES DE ESCRITORIO"/>
    <m/>
    <m/>
    <m/>
    <m/>
    <m/>
    <m/>
    <n v="50"/>
    <n v="0"/>
    <s v="NO_CONCILIADO"/>
  </r>
  <r>
    <x v="21"/>
    <m/>
    <x v="21"/>
    <x v="55"/>
    <s v="G22144130001"/>
    <s v="CVD"/>
    <n v="2214413"/>
    <m/>
    <s v="COBRO COSTOS DE PAPELERIA SEGUN TRANSFERENCIA DEL EXTERIOR POR ORDEN DE ITOCHU CORPORATION (MINATO-KU TOKYO JAPAN) REF.: CRED S06308301EAC01 LIB. 00597012001 RECURSOS PROPIOS VENTAS YLB"/>
    <m/>
    <m/>
    <m/>
    <m/>
    <m/>
    <m/>
    <n v="50"/>
    <n v="0"/>
    <s v="NO_CONCILIADO"/>
  </r>
  <r>
    <x v="31"/>
    <m/>
    <x v="31"/>
    <x v="55"/>
    <s v="Q17846990002"/>
    <s v="CRV"/>
    <n v="1784699"/>
    <m/>
    <s v="NUMERO DE LIBRETA CUT: 00041048006 OPERACIÓN E18 TRANSFERENCIA DEL SISTEMA FINANCIERO POR CUENTA DE TERCEROS A LA CUT SOL.ESC.EMB.DE SUIZA AG.SUIZA P/EL DESAR"/>
    <m/>
    <m/>
    <m/>
    <m/>
    <m/>
    <m/>
    <n v="0"/>
    <n v="3000000"/>
    <s v="NO_CONCILIADO"/>
  </r>
  <r>
    <x v="9"/>
    <m/>
    <x v="9"/>
    <x v="56"/>
    <s v="G22157250002"/>
    <s v="CRV"/>
    <n v="2215725"/>
    <m/>
    <s v="PAGO A BID PRÉSTAMO 1116-SF-BO VCTO. 25-03-2023 POR CUENTA DE GOB.AUT.DEPT.TARIJA SEGÚN NOTA COD. LIQ. 017140 DE FECHA 20-03-2023, VALOR 27-03-2023 CAPITAL USD 7.531,83 INTERESES USD 3.062,67 LIBRETA N° 00099021001 TGN-RECURSOS ORDINARIOS 3987 - ALIVIO MDRI"/>
    <m/>
    <m/>
    <m/>
    <m/>
    <m/>
    <m/>
    <n v="0"/>
    <n v="73737.72"/>
    <s v="NO_CONCILIADO"/>
  </r>
  <r>
    <x v="76"/>
    <m/>
    <x v="76"/>
    <x v="56"/>
    <s v="G22163010001"/>
    <s v="CVD"/>
    <n v="2216301"/>
    <m/>
    <s v="COBRO COSTOS DE PAPELERIA POR REGULARIZACION DE TRANSFERENCIA DEL EXTERIOR POR ORDEN DE CONSULADO GENERAL DEL ESTADO PLURINACIONAL DE BOLIVIA EN SAO PAULO BRASIL REF.: DEVOLUCIÓN GASTOS DE FUNCIONAMIENTO GESTIÓN 2022 LIB. 00099021001 TGN-RECURSOS ORDINARIOS (3987)"/>
    <m/>
    <m/>
    <m/>
    <m/>
    <m/>
    <m/>
    <n v="50"/>
    <n v="0"/>
    <s v="NO_CONCILIADO"/>
  </r>
  <r>
    <x v="76"/>
    <m/>
    <x v="76"/>
    <x v="57"/>
    <s v="G22169490001"/>
    <s v="CVD"/>
    <n v="2216949"/>
    <m/>
    <s v="COBRO COSTOS DE PAPELERIA POR REGULARIZACION DE TRANSFERENCIA DEL EXTERIOR POR ORDEN DE EMBAJADA DE BOLIVIA EN AUSTRIA VIENA REF.: DEVOLUCIÓN GASTOS DE FUNCIONAMIENTO GESTIÓN 2022 LIB. 00099021001 TGN-RECURSOS ORDINARIOS (3987)"/>
    <m/>
    <m/>
    <m/>
    <m/>
    <m/>
    <m/>
    <n v="50"/>
    <n v="0"/>
    <s v="NO_CONCILIADO"/>
  </r>
  <r>
    <x v="21"/>
    <m/>
    <x v="21"/>
    <x v="57"/>
    <s v="G22177100002"/>
    <s v="CRV"/>
    <n v="2217710"/>
    <m/>
    <s v="TRANSFERENCIA DEL EXTERIOR SEGUN SWIFT NO.4832 Y NO.4831 DE FECHA 28/03/2023 ORDENANTE: YTL SOCIEDAD ANONIMA (SAN JUAN DE PARANA) REF.: PAGO TOTAL FACT 0053 ODV 23 VEX PAGO TOTAL FACT 0011 ODV 23 LIB. 00597012001 RECURSOS PROPIOS VENTAS YLB"/>
    <m/>
    <m/>
    <m/>
    <m/>
    <m/>
    <m/>
    <n v="0"/>
    <n v="1031853.76"/>
    <s v="NO_CONCILIADO"/>
  </r>
  <r>
    <x v="3"/>
    <m/>
    <x v="3"/>
    <x v="57"/>
    <s v="Q17861710002"/>
    <s v="CRV"/>
    <n v="1786171"/>
    <m/>
    <s v="NUMERO DE LIBRETA CUT: 00099021001 OPERACIÓN E18 TRANSFERENCIA DEL SISTEMA FINANCIERO POR CUENTA DE TERCEROS A LA CUT devolucion pagos de CC no cobrados noviembre y aguinaldo 2022"/>
    <m/>
    <m/>
    <m/>
    <m/>
    <m/>
    <m/>
    <n v="0"/>
    <n v="1096350.43"/>
    <s v="NO_CONCILIADO"/>
  </r>
  <r>
    <x v="21"/>
    <m/>
    <x v="21"/>
    <x v="57"/>
    <s v="G22177110001"/>
    <s v="CVD"/>
    <n v="2217711"/>
    <m/>
    <s v="COBRO COSTOS DE PAPELERIA SEGUN TRANSFERENCIA DEL EXTERIOR POR ORDEN DE YTL SOCIEDAD ANONIMA (SAN JUAN DE PARANA) REF.: PAGO TOTAL FACT 0053 ODV 23 VEX PAGO TOTAL FACT 0011 ODV 23 LIB. 00597012001 RECURSOS PROPIOS VENTAS YLB"/>
    <m/>
    <m/>
    <m/>
    <m/>
    <m/>
    <m/>
    <n v="50"/>
    <n v="0"/>
    <s v="NO_CONCILIADO"/>
  </r>
  <r>
    <x v="82"/>
    <m/>
    <x v="82"/>
    <x v="57"/>
    <s v="S10572770003"/>
    <s v="COB"/>
    <n v="1057277"/>
    <m/>
    <s v="||TRANSFERENCIA DE FONDOS SEGUN MENSAJES SWIFT NROS. 4883 Y 4884 DE LA FECHA Y NOTA CITE: AGBC-AGBC/DAF/CNI-RSYS-0014-CAR/2022 DE FECHA 26/04/2022 (HRE-TGL-6525). ENVIADO POR AGENCIA BOLIVIANA DE CORREOS (SECTOR PUBLICO-SERVICIOS). DEBITO DE LA LIBRETA 000383012001 AGENCIA BOLIVIANA DE CORREOS. COBRO DE UTILES DE ESTRITORIO"/>
    <m/>
    <m/>
    <m/>
    <m/>
    <m/>
    <m/>
    <n v="50"/>
    <n v="0"/>
    <s v="NO_CONCILIADO"/>
  </r>
  <r>
    <x v="83"/>
    <m/>
    <x v="83"/>
    <x v="58"/>
    <s v="Q17867360002"/>
    <s v="CRV"/>
    <n v="1786736"/>
    <m/>
    <s v="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
    <m/>
    <m/>
    <m/>
    <m/>
    <m/>
    <m/>
    <n v="0"/>
    <n v="28540.3"/>
    <s v="NO_CONCILIADO"/>
  </r>
  <r>
    <x v="9"/>
    <m/>
    <x v="9"/>
    <x v="58"/>
    <s v="Q17867370002"/>
    <s v="CRV"/>
    <n v="1786737"/>
    <m/>
    <s v="NUMERO DE LIBRETA CUT: 00099021001 OPERACIÓN E75 TRANSFERENCIA DE LA CUENTA FISCAL BUN A LA CUT EN MN TRANSFERENCIA DE FONDOS A SOLICITUD DE: GOBIERNO AUTONOMO DPTAL. COCHABAMBA CITE : CE/UT YCP/031/2023 CUENTA CUT 3987069001 LIBRETA NÂ° 00099021001 &quot;TGN RECURSOS ORDINARIOS &quot;."/>
    <m/>
    <m/>
    <m/>
    <m/>
    <m/>
    <m/>
    <n v="0"/>
    <n v="118446.68"/>
    <s v="NO_CONCILIADO"/>
  </r>
  <r>
    <x v="19"/>
    <m/>
    <x v="19"/>
    <x v="58"/>
    <s v="S10573560001"/>
    <s v="COB"/>
    <n v="1057356"/>
    <m/>
    <s v="||AMPLIACION DE VALIDEZ 0,15% S/USD 6.749.823,32 POR 151 DIAS, COMISION ENMIENDA LC BS220.- REEMB. GASTOS DE COMUNICACION BS220.- Y EMISION DE COMPROBANTE CONTABLE BS50.- S/G NOTAS SEDEM/GG/EB N°0258/2023 Y SEDEM/GG/EB N°0286/2023 REC. EN F. 22 Y 28 DE MARZO DE 2023 . LIB.00132039201 SEDEM-ECEBOL-FINPRO REF: COMISIONES ENMIENDA 1 LC I-2022-23"/>
    <m/>
    <m/>
    <m/>
    <m/>
    <m/>
    <m/>
    <n v="29622.77"/>
    <n v="0"/>
    <s v="NO_CONCILIADO"/>
  </r>
  <r>
    <x v="17"/>
    <m/>
    <x v="17"/>
    <x v="58"/>
    <s v="S10573380001"/>
    <s v="COB"/>
    <n v="1057338"/>
    <m/>
    <s v="COBRO DE||ÚTILES DE ESCRITORIO POR REGISTRO DEL COMPROBANTE CONTABLE N°1057336 DE LA FECHA SG MEFP/VTCP/DGCP/UODP/N°671/2022 POR RECEPCIÓN DE FONDOS DEL EXTERIOR, CLIENTE ORDENANTE BLADEX, REMESA: PAGO DIVIDENDOS A LAS ACCIONES COMUNES DE BLADEX COSTO ÚTILES DE ESCRITORIO DE LA CUT N°3987, LIBRETA N° 00099021001 TGN-RECURSOS ORDINARIOS"/>
    <m/>
    <m/>
    <m/>
    <m/>
    <m/>
    <m/>
    <n v="50"/>
    <n v="0"/>
    <s v="NO_CONCILIADO"/>
  </r>
  <r>
    <x v="3"/>
    <m/>
    <x v="3"/>
    <x v="59"/>
    <s v="G22203280003"/>
    <s v="CVD"/>
    <n v="2220328"/>
    <m/>
    <s v="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
    <m/>
    <m/>
    <m/>
    <m/>
    <m/>
    <m/>
    <n v="50"/>
    <n v="0"/>
    <s v="NO_CONCILIADO"/>
  </r>
  <r>
    <x v="23"/>
    <m/>
    <x v="23"/>
    <x v="59"/>
    <s v="J05410190002"/>
    <s v="NTE"/>
    <n v="5389887"/>
    <m/>
    <s v="A:00099021001 Transferencia que realizamos a solicitud de la Unidad de Administración e Información Salarial mediante nota CITE: MEFP/VTCP/DGPOT/UAIS/No 462/2023, informe MEFP/VTCP/DGPOT/UAIS/No.36/2023 para la reversión definitiva de las Boletas de Pago solicitadas por el SENASIR consignadas en el comprobante de pago No. 71955 H.R. 6-3893-R"/>
    <m/>
    <m/>
    <m/>
    <m/>
    <m/>
    <m/>
    <n v="0"/>
    <n v="37500"/>
    <s v="NO_CONCILIADO"/>
  </r>
  <r>
    <x v="79"/>
    <m/>
    <x v="79"/>
    <x v="59"/>
    <s v="G22210890002"/>
    <s v="CRV"/>
    <n v="2221089"/>
    <m/>
    <s v="REGULARIZACION DE TRANSFERENCIA DEL EXTERIOR SEGUN SWIFT NO.4841 Y NO.4840 DE FECHA 30/03/2023 ORDENANTE: BOLIVIANA DE AVIACIÓN -BOA INC (DORAL FL) REF.: FACTURA NO.213 RFB 2083983 25.00 FEE DEDUCTED LIB. 00525012001 LBP-TRANSPORTES AEREOS BOLIVIANOS (4030001162)"/>
    <m/>
    <m/>
    <m/>
    <m/>
    <m/>
    <m/>
    <n v="0"/>
    <n v="160764.1"/>
    <s v="NO_CONCILIADO"/>
  </r>
  <r>
    <x v="9"/>
    <m/>
    <x v="9"/>
    <x v="59"/>
    <s v="Q17880740002"/>
    <s v="CRV"/>
    <n v="1788074"/>
    <m/>
    <s v="NUMERO DE LIBRETA CUT: 00099021001 OPERACIÓN E75 TRANSFERENCIA DE LA CUENTA FISCAL BUN A LA CUT EN MN TRANSFERENCIA DE FONDOS A SOLICITUD DE: GOBIERNO AUTONOMO DEPARTAMENTAL DE ORURO, CITE: GAD-ORU/SDAFP/UF/ATCP/CE-0058/2023 CUENTA CUT 3987 LIBRETA NÂ° 00099021001 TGN-RECURSOS ORDINARIOS"/>
    <m/>
    <m/>
    <m/>
    <m/>
    <m/>
    <m/>
    <n v="0"/>
    <n v="50926.7"/>
    <s v="NO_CONCILIADO"/>
  </r>
  <r>
    <x v="19"/>
    <m/>
    <x v="19"/>
    <x v="59"/>
    <s v="S10574400001"/>
    <s v="COB"/>
    <n v="1057440"/>
    <m/>
    <s v="||COMISION TRANSFERENCIA FONDOS AL EXTERIOR 0,10% S/USD 374.882,13 REEMB. GASTOS COMUNICACION BS220.- Y EMISION COMPROBANTE CONTABLE BS50.- REF: PAGO N°15 LC I-2021-06 P/C ECEBOL A/F TROMBINI EMBALAGENS S/A EN COMPLEMENTO A COMPROBANTE S-1057439 DE LA FECHA. LIB:00132032001 ECEBOL - GESTION OPERATIVA Y COMERCIAL REF:COMISIONES PAGO N°15 LC I-2021-06"/>
    <m/>
    <m/>
    <m/>
    <m/>
    <m/>
    <m/>
    <n v="2841.68"/>
    <n v="0"/>
    <s v="NO_CONCILIADO"/>
  </r>
  <r>
    <x v="23"/>
    <m/>
    <x v="23"/>
    <x v="60"/>
    <s v="0"/>
    <s v="NTE"/>
    <n v="5395157"/>
    <m/>
    <s v="A:00099021001 DEVOLUCION DEUDA AL TGN POR PARTE DEL SR. GUILLERMO ARAMAYO HERRERA CORRESPONDIENTE AL MES DE FEBRERO/2023. S/G. INF. SENASIR UAF-ITES Nº 102/2023, DE FECHA 29/03/2023"/>
    <m/>
    <m/>
    <m/>
    <m/>
    <m/>
    <m/>
    <n v="0"/>
    <n v="1027.3499999999999"/>
    <s v="NO_CONCILIADO"/>
  </r>
  <r>
    <x v="84"/>
    <m/>
    <x v="84"/>
    <x v="60"/>
    <s v="G22216420004"/>
    <s v="DVD"/>
    <n v="17981"/>
    <m/>
    <s v="VENTA DE DIVISAS CON TRANSFERENCIA DE FONDOS A SOLICITUD DE EMPRESA PUBLICA PRODUCTIVA CARTONES DE BOLIVIA-CARTONBOL SEGUN SOLICITUD 17981 REF: TRANSFERENCIA DE RECURSOS AL BCB POR PAGO A EMPRESA TOOLS CORRUGATED SLU POR ADQUISICION DE TROQUEL ROTATIVO SEGUN ORDEN DE COMPRA SEDEM GG CB N 0013 2023 LIB. 00576012002 CARTONBOL - RECAUDADORA POR DIFERENCIAL CAMBIARIO"/>
    <m/>
    <m/>
    <m/>
    <m/>
    <m/>
    <m/>
    <n v="364.32"/>
    <n v="0"/>
    <s v="NO_CONCILIADO"/>
  </r>
  <r>
    <x v="17"/>
    <m/>
    <x v="17"/>
    <x v="60"/>
    <s v="G22218770003"/>
    <s v="CRV"/>
    <n v="2221877"/>
    <m/>
    <s v="PAGO A NATIXIS FRANCIA PRÉSTAMO 931-OA1 VCTO. 31-03-2023 POR CUENTA DE GMSCZ , VALOR 31-03-2023 CAPITAL EUR 8.968,00 INTERESES EUR 1.259,08 LIB. 00099031002 RECUP.DIFERENCIALES CAPITAL E INTERES-CRED.EXT."/>
    <m/>
    <m/>
    <m/>
    <m/>
    <m/>
    <m/>
    <n v="0"/>
    <n v="7007.32"/>
    <s v="NO_CONCILIADO"/>
  </r>
  <r>
    <x v="16"/>
    <m/>
    <x v="16"/>
    <x v="60"/>
    <s v="Q17883210002"/>
    <s v="CRV"/>
    <n v="1788321"/>
    <m/>
    <s v="NUMERO DE LIBRETA CUT: 00086011102 OPERACIÓN E18 TRANSFERENCIA DEL SISTEMA FINANCIERO POR CUENTA DE TERCEROS A LA CUT MMAA MULTAS POR CONTRAVENCIONES A LA LEY DE MEDIO AMBIENTE"/>
    <m/>
    <m/>
    <m/>
    <m/>
    <m/>
    <m/>
    <n v="0"/>
    <n v="939600"/>
    <s v="NO_CONCILIADO"/>
  </r>
  <r>
    <x v="17"/>
    <m/>
    <x v="17"/>
    <x v="60"/>
    <s v="G22218750003"/>
    <s v="COB"/>
    <n v="17181"/>
    <m/>
    <s v="PAGO A AFD PRÉSTAMO CBO-1011-02-C VCTO. 31-03-2023 POR CUENTA DE TGN , NTI. 017181 VALOR 31-03-2023 CAPITAL EUR 533.333,34 INTERESES EUR 204.936,97 CTA. 3987 CUENTA UNICA DEL TESORO LIB. 00099021001 REF.: COMISIONES BANCARIAS"/>
    <m/>
    <m/>
    <m/>
    <m/>
    <m/>
    <m/>
    <n v="4135.68"/>
    <n v="0"/>
    <s v="NO_CONCILIADO"/>
  </r>
  <r>
    <x v="17"/>
    <m/>
    <x v="17"/>
    <x v="60"/>
    <s v="G22218760003"/>
    <s v="COB"/>
    <n v="17169"/>
    <m/>
    <s v="PAGO A AFD PRÉSTAMO CBO-1014-01-E VCTO. 31-03-2023 POR CUENTA DE TGN , NTI. 017169 VALOR 31-03-2023 CAPITAL EUR 5.100.000,00 INTERESES EUR 908.584,45 CTA. 3987 CUENTA UNICA DEL TESORO LIB. 00099021001 REF.: COMISIONES BANCARIAS"/>
    <m/>
    <m/>
    <m/>
    <m/>
    <m/>
    <m/>
    <n v="31731.68"/>
    <n v="0"/>
    <s v="NO_CONCILIADO"/>
  </r>
  <r>
    <x v="85"/>
    <m/>
    <x v="85"/>
    <x v="60"/>
    <s v="Q17886140002"/>
    <s v="CRV"/>
    <n v="1788614"/>
    <m/>
    <s v="NUMERO DE LIBRETA CUT: 0013032001 OPERACIÓN E18 TRANSFERENCIA DEL SISTEMA FINANCIERO POR CUENTA DE TERCEROS A LA CUT TRANSFERENCIA GARANTIA DE MOTANTACARGA POR URANEL"/>
    <m/>
    <m/>
    <m/>
    <m/>
    <m/>
    <m/>
    <n v="0"/>
    <n v="27927"/>
    <s v="NO_CONCILIADO"/>
  </r>
  <r>
    <x v="20"/>
    <m/>
    <x v="20"/>
    <x v="60"/>
    <s v="T04434780001"/>
    <s v="DEV"/>
    <n v="443478"/>
    <m/>
    <s v="CONTABILIZACION ORDENES DE TRANSFERENCIA GRACOS"/>
    <m/>
    <m/>
    <m/>
    <m/>
    <m/>
    <m/>
    <n v="4091301.74"/>
    <n v="0"/>
    <s v="NO_CONCILIADO"/>
  </r>
  <r>
    <x v="20"/>
    <m/>
    <x v="20"/>
    <x v="60"/>
    <s v="T04434760001"/>
    <s v="DEV"/>
    <n v="443476"/>
    <m/>
    <s v="CONTABILIZACION ORDENES DE TRANSFERENCIA GRACOS"/>
    <m/>
    <m/>
    <m/>
    <m/>
    <m/>
    <m/>
    <n v="216733.88"/>
    <n v="0"/>
    <s v="NO_CONCILIADO"/>
  </r>
  <r>
    <x v="20"/>
    <m/>
    <x v="20"/>
    <x v="60"/>
    <s v="T04434820001"/>
    <s v="DEV"/>
    <n v="443482"/>
    <m/>
    <s v="CONTABILIZACION ORDENES DE TRANSFERENCIA GRACOS"/>
    <m/>
    <m/>
    <m/>
    <m/>
    <m/>
    <m/>
    <n v="573445.24"/>
    <n v="0"/>
    <s v="NO_CONCILIADO"/>
  </r>
  <r>
    <x v="20"/>
    <m/>
    <x v="20"/>
    <x v="60"/>
    <s v="T04434840001"/>
    <s v="DEV"/>
    <n v="443484"/>
    <m/>
    <s v="CONTABILIZACION ORDENES DE TRANSFERENCIA GRACOS"/>
    <m/>
    <m/>
    <m/>
    <m/>
    <m/>
    <m/>
    <n v="16566966.34"/>
    <n v="0"/>
    <s v="NO_CONCILIADO"/>
  </r>
  <r>
    <x v="20"/>
    <m/>
    <x v="20"/>
    <x v="60"/>
    <s v="T04434860001"/>
    <s v="DEV"/>
    <n v="443486"/>
    <m/>
    <s v="CONTABILIZACION ORDENES DE TRANSFERENCIA GRACOS"/>
    <m/>
    <m/>
    <m/>
    <m/>
    <m/>
    <m/>
    <n v="11237240.810000001"/>
    <n v="0"/>
    <s v="NO_CONCILIADO"/>
  </r>
  <r>
    <x v="20"/>
    <m/>
    <x v="20"/>
    <x v="60"/>
    <s v="T04434880001"/>
    <s v="DEV"/>
    <n v="443488"/>
    <m/>
    <s v="CONTABILIZACION ORDENES DE TRANSFERENCIA GRACOS"/>
    <m/>
    <m/>
    <m/>
    <m/>
    <m/>
    <m/>
    <n v="3048003.03"/>
    <n v="0"/>
    <s v="NO_CONCILIADO"/>
  </r>
  <r>
    <x v="20"/>
    <m/>
    <x v="20"/>
    <x v="60"/>
    <s v="T04434900001"/>
    <s v="DEV"/>
    <n v="443490"/>
    <m/>
    <s v="CONTABILIZACION ORDENES DE TRANSFERENCIA GRACOS"/>
    <m/>
    <m/>
    <m/>
    <m/>
    <m/>
    <m/>
    <n v="109521"/>
    <n v="0"/>
    <s v="NO_CONCILIADO"/>
  </r>
  <r>
    <x v="20"/>
    <m/>
    <x v="20"/>
    <x v="60"/>
    <s v="T04434920001"/>
    <s v="DEV"/>
    <n v="443492"/>
    <m/>
    <s v="CONTABILIZACION ORDENES DE TRANSFERENCIA GRACOS"/>
    <m/>
    <m/>
    <m/>
    <m/>
    <m/>
    <m/>
    <n v="2067436.07"/>
    <n v="0"/>
    <s v="NO_CONCILIADO"/>
  </r>
  <r>
    <x v="20"/>
    <m/>
    <x v="20"/>
    <x v="60"/>
    <s v="T04434940001"/>
    <s v="DEV"/>
    <n v="443494"/>
    <m/>
    <s v="CONTABILIZACION ORDENES DE TRANSFERENCIA GRACOS"/>
    <m/>
    <m/>
    <m/>
    <m/>
    <m/>
    <m/>
    <n v="2177154.15"/>
    <n v="0"/>
    <s v="NO_CONCILIADO"/>
  </r>
  <r>
    <x v="20"/>
    <m/>
    <x v="20"/>
    <x v="60"/>
    <s v="T04434960001"/>
    <s v="DEV"/>
    <n v="443496"/>
    <m/>
    <s v="CONTABILIZACION ORDENES DE TRANSFERENCIA GRACOS"/>
    <m/>
    <m/>
    <m/>
    <m/>
    <m/>
    <m/>
    <n v="508449.48"/>
    <n v="0"/>
    <s v="NO_CONCILIADO"/>
  </r>
  <r>
    <x v="20"/>
    <m/>
    <x v="20"/>
    <x v="60"/>
    <s v="T04434980001"/>
    <s v="DEV"/>
    <n v="443498"/>
    <m/>
    <s v="CONTABILIZACION ORDENES DE TRANSFERENCIA GRACOS"/>
    <m/>
    <m/>
    <m/>
    <m/>
    <m/>
    <m/>
    <n v="5970422.7800000003"/>
    <n v="0"/>
    <s v="NO_CONCILIADO"/>
  </r>
  <r>
    <x v="20"/>
    <m/>
    <x v="20"/>
    <x v="60"/>
    <s v="T04435000001"/>
    <s v="DEV"/>
    <n v="443500"/>
    <m/>
    <s v="CONTABILIZACION ORDENES DE TRANSFERENCIA GRACOS"/>
    <m/>
    <m/>
    <m/>
    <m/>
    <m/>
    <m/>
    <n v="1396516.27"/>
    <n v="0"/>
    <s v="NO_CONCILIADO"/>
  </r>
  <r>
    <x v="20"/>
    <m/>
    <x v="20"/>
    <x v="60"/>
    <s v="T04434560001"/>
    <s v="DEV"/>
    <n v="443456"/>
    <m/>
    <s v="CONTABILIZACION ORDENES DE TRANSFERENCIA GRACOS"/>
    <m/>
    <m/>
    <m/>
    <m/>
    <m/>
    <m/>
    <n v="2266888.65"/>
    <n v="0"/>
    <s v="NO_CONCILIADO"/>
  </r>
  <r>
    <x v="20"/>
    <m/>
    <x v="20"/>
    <x v="60"/>
    <s v="T04434580001"/>
    <s v="DEV"/>
    <n v="443458"/>
    <m/>
    <s v="CONTABILIZACION ORDENES DE TRANSFERENCIA GRACOS"/>
    <m/>
    <m/>
    <m/>
    <m/>
    <m/>
    <m/>
    <n v="2665231.4900000002"/>
    <n v="0"/>
    <s v="NO_CONCILIADO"/>
  </r>
  <r>
    <x v="20"/>
    <m/>
    <x v="20"/>
    <x v="60"/>
    <s v="T04434600001"/>
    <s v="DEV"/>
    <n v="443460"/>
    <m/>
    <s v="CONTABILIZACION ORDENES DE TRANSFERENCIA GRACOS"/>
    <m/>
    <m/>
    <m/>
    <m/>
    <m/>
    <m/>
    <n v="2665231.4900000002"/>
    <n v="0"/>
    <s v="NO_CONCILIADO"/>
  </r>
  <r>
    <x v="20"/>
    <m/>
    <x v="20"/>
    <x v="60"/>
    <s v="T04434620001"/>
    <s v="DEV"/>
    <n v="443462"/>
    <m/>
    <s v="CONTABILIZACION ORDENES DE TRANSFERENCIA GRACOS"/>
    <m/>
    <m/>
    <m/>
    <m/>
    <m/>
    <m/>
    <n v="2665231.4900000002"/>
    <n v="0"/>
    <s v="NO_CONCILIADO"/>
  </r>
  <r>
    <x v="20"/>
    <m/>
    <x v="20"/>
    <x v="60"/>
    <s v="T04434640001"/>
    <s v="DEV"/>
    <n v="443464"/>
    <m/>
    <s v="CONTABILIZACION ORDENES DE TRANSFERENCIA GRACOS"/>
    <m/>
    <m/>
    <m/>
    <m/>
    <m/>
    <m/>
    <n v="1758439.17"/>
    <n v="0"/>
    <s v="NO_CONCILIADO"/>
  </r>
  <r>
    <x v="20"/>
    <m/>
    <x v="20"/>
    <x v="60"/>
    <s v="T04434660001"/>
    <s v="DEV"/>
    <n v="443466"/>
    <m/>
    <s v="CONTABILIZACION ORDENES DE TRANSFERENCIA GRACOS"/>
    <m/>
    <m/>
    <m/>
    <m/>
    <m/>
    <m/>
    <n v="89734.56"/>
    <n v="0"/>
    <s v="NO_CONCILIADO"/>
  </r>
  <r>
    <x v="20"/>
    <m/>
    <x v="20"/>
    <x v="60"/>
    <s v="T04434680001"/>
    <s v="DEV"/>
    <n v="443468"/>
    <m/>
    <s v="CONTABILIZACION ORDENES DE TRANSFERENCIA GRACOS"/>
    <m/>
    <m/>
    <m/>
    <m/>
    <m/>
    <m/>
    <n v="93152.08"/>
    <n v="0"/>
    <s v="NO_CONCILIADO"/>
  </r>
  <r>
    <x v="20"/>
    <m/>
    <x v="20"/>
    <x v="60"/>
    <s v="T04434700001"/>
    <s v="DEV"/>
    <n v="443470"/>
    <m/>
    <s v="CONTABILIZACION ORDENES DE TRANSFERENCIA GRACOS"/>
    <m/>
    <m/>
    <m/>
    <m/>
    <m/>
    <m/>
    <n v="4829759.68"/>
    <n v="0"/>
    <s v="NO_CONCILIADO"/>
  </r>
  <r>
    <x v="20"/>
    <m/>
    <x v="20"/>
    <x v="60"/>
    <s v="T04434720001"/>
    <s v="DEV"/>
    <n v="443472"/>
    <m/>
    <s v="CONTABILIZACION ORDENES DE TRANSFERENCIA GRACOS"/>
    <m/>
    <m/>
    <m/>
    <m/>
    <m/>
    <m/>
    <n v="255853.24"/>
    <n v="0"/>
    <s v="NO_CONCILIADO"/>
  </r>
  <r>
    <x v="20"/>
    <m/>
    <x v="20"/>
    <x v="60"/>
    <s v="T04434740001"/>
    <s v="DEV"/>
    <n v="443474"/>
    <m/>
    <s v="CONTABILIZACION ORDENES DE TRANSFERENCIA GRACOS"/>
    <m/>
    <m/>
    <m/>
    <m/>
    <m/>
    <m/>
    <n v="246466.42"/>
    <n v="0"/>
    <s v="NO_CONCILIADO"/>
  </r>
  <r>
    <x v="20"/>
    <m/>
    <x v="20"/>
    <x v="60"/>
    <s v="T04434800001"/>
    <s v="DEV"/>
    <n v="443480"/>
    <m/>
    <s v="CONTABILIZACION ORDENES DE TRANSFERENCIA GRACOS"/>
    <m/>
    <m/>
    <m/>
    <m/>
    <m/>
    <m/>
    <n v="208782.32"/>
    <n v="0"/>
    <s v="NO_CONCILIADO"/>
  </r>
  <r>
    <x v="21"/>
    <m/>
    <x v="21"/>
    <x v="60"/>
    <s v="G22225020002"/>
    <s v="CRV"/>
    <n v="2222502"/>
    <m/>
    <s v="TRANSFERENCIA DEL EXTERIOR SEGUN SWIFT NO.5164 Y NO.5163 DE FECHA 31/03/2023 ORDENANTE: ECONOMET SPA (LAS CONDES) REF.: CRED ANTICIPO 10 POR CIENTO LIB. 00597012001 RECURSOS PROPIOS VENTAS YLB"/>
    <m/>
    <m/>
    <m/>
    <m/>
    <m/>
    <m/>
    <n v="0"/>
    <n v="108388"/>
    <s v="NO_CONCILIADO"/>
  </r>
  <r>
    <x v="20"/>
    <m/>
    <x v="20"/>
    <x v="60"/>
    <s v="T04435240001"/>
    <s v="DEV"/>
    <n v="443524"/>
    <m/>
    <s v="CONTABILIZACION ORDENES DE TRANSFERENCIA GRACOS"/>
    <m/>
    <m/>
    <m/>
    <m/>
    <m/>
    <m/>
    <n v="42162673.240000002"/>
    <n v="0"/>
    <s v="NO_CONCILIADO"/>
  </r>
  <r>
    <x v="20"/>
    <m/>
    <x v="20"/>
    <x v="60"/>
    <s v="T04435260001"/>
    <s v="DEV"/>
    <n v="443526"/>
    <m/>
    <s v="CONTABILIZACION ORDENES DE TRANSFERENCIA GRACOS"/>
    <m/>
    <m/>
    <m/>
    <m/>
    <m/>
    <m/>
    <n v="7435469.1399999997"/>
    <n v="0"/>
    <s v="NO_CONCILIADO"/>
  </r>
  <r>
    <x v="20"/>
    <m/>
    <x v="20"/>
    <x v="60"/>
    <s v="T04435280001"/>
    <s v="DEV"/>
    <n v="443528"/>
    <m/>
    <s v="CONTABILIZACION ORDENES DE TRANSFERENCIA GRACOS"/>
    <m/>
    <m/>
    <m/>
    <m/>
    <m/>
    <m/>
    <n v="17283.02"/>
    <n v="0"/>
    <s v="NO_CONCILIADO"/>
  </r>
  <r>
    <x v="20"/>
    <m/>
    <x v="20"/>
    <x v="60"/>
    <s v="T04435300001"/>
    <s v="DEV"/>
    <n v="443530"/>
    <m/>
    <s v="CONTABILIZACION ORDENES DE TRANSFERENCIA GRACOS"/>
    <m/>
    <m/>
    <m/>
    <m/>
    <m/>
    <m/>
    <n v="598.26"/>
    <n v="0"/>
    <s v="NO_CONCILIADO"/>
  </r>
  <r>
    <x v="20"/>
    <m/>
    <x v="20"/>
    <x v="60"/>
    <s v="T04435320001"/>
    <s v="DEV"/>
    <n v="443532"/>
    <m/>
    <s v="CONTABILIZACION ORDENES DE TRANSFERENCIA GRACOS"/>
    <m/>
    <m/>
    <m/>
    <m/>
    <m/>
    <m/>
    <n v="621.04"/>
    <n v="0"/>
    <s v="NO_CONCILIADO"/>
  </r>
  <r>
    <x v="20"/>
    <m/>
    <x v="20"/>
    <x v="60"/>
    <s v="T04435340001"/>
    <s v="DEV"/>
    <n v="443534"/>
    <m/>
    <s v="CONTABILIZACION ORDENES DE TRANSFERENCIA GRACOS"/>
    <m/>
    <m/>
    <m/>
    <m/>
    <m/>
    <m/>
    <n v="15112.58"/>
    <n v="0"/>
    <s v="NO_CONCILIADO"/>
  </r>
  <r>
    <x v="20"/>
    <m/>
    <x v="20"/>
    <x v="60"/>
    <s v="T04435420001"/>
    <s v="DEV"/>
    <n v="443542"/>
    <m/>
    <s v="CONTABILIZACION ORDENES DE TRANSFERENCIA GRACOS"/>
    <m/>
    <m/>
    <m/>
    <m/>
    <m/>
    <m/>
    <n v="6108.21"/>
    <n v="0"/>
    <s v="NO_CONCILIADO"/>
  </r>
  <r>
    <x v="20"/>
    <m/>
    <x v="20"/>
    <x v="60"/>
    <s v="T04435360001"/>
    <s v="DEV"/>
    <n v="443536"/>
    <m/>
    <s v="CONTABILIZACION ORDENES DE TRANSFERENCIA GRACOS"/>
    <m/>
    <m/>
    <m/>
    <m/>
    <m/>
    <m/>
    <n v="15112.58"/>
    <n v="0"/>
    <s v="NO_CONCILIADO"/>
  </r>
  <r>
    <x v="20"/>
    <m/>
    <x v="20"/>
    <x v="60"/>
    <s v="T04435380001"/>
    <s v="DEV"/>
    <n v="443538"/>
    <m/>
    <s v="CONTABILIZACION ORDENES DE TRANSFERENCIA GRACOS"/>
    <m/>
    <m/>
    <m/>
    <m/>
    <m/>
    <m/>
    <n v="15112.58"/>
    <n v="0"/>
    <s v="NO_CONCILIADO"/>
  </r>
  <r>
    <x v="20"/>
    <m/>
    <x v="20"/>
    <x v="60"/>
    <s v="T04435400001"/>
    <s v="DEV"/>
    <n v="443540"/>
    <m/>
    <s v="CONTABILIZACION ORDENES DE TRANSFERENCIA GRACOS"/>
    <m/>
    <m/>
    <m/>
    <m/>
    <m/>
    <m/>
    <n v="15112.58"/>
    <n v="0"/>
    <s v="NO_CONCILIADO"/>
  </r>
  <r>
    <x v="20"/>
    <m/>
    <x v="20"/>
    <x v="60"/>
    <s v="T04435440001"/>
    <s v="DEV"/>
    <n v="443544"/>
    <m/>
    <s v="CONTABILIZACION ORDENES DE TRANSFERENCIA GRACOS"/>
    <m/>
    <m/>
    <m/>
    <m/>
    <m/>
    <m/>
    <n v="4143.17"/>
    <n v="0"/>
    <s v="NO_CONCILIADO"/>
  </r>
  <r>
    <x v="20"/>
    <m/>
    <x v="20"/>
    <x v="60"/>
    <s v="T04435460001"/>
    <s v="DEV"/>
    <n v="443546"/>
    <m/>
    <s v="CONTABILIZACION ORDENES DE TRANSFERENCIA GRACOS"/>
    <m/>
    <m/>
    <m/>
    <m/>
    <m/>
    <m/>
    <n v="211.43"/>
    <n v="0"/>
    <s v="NO_CONCILIADO"/>
  </r>
  <r>
    <x v="20"/>
    <m/>
    <x v="20"/>
    <x v="60"/>
    <s v="T04435480001"/>
    <s v="DEV"/>
    <n v="443548"/>
    <m/>
    <s v="CONTABILIZACION ORDENES DE TRANSFERENCIA GRACOS"/>
    <m/>
    <m/>
    <m/>
    <m/>
    <m/>
    <m/>
    <n v="5341.13"/>
    <n v="0"/>
    <s v="NO_CONCILIADO"/>
  </r>
  <r>
    <x v="20"/>
    <m/>
    <x v="20"/>
    <x v="60"/>
    <s v="T04435500001"/>
    <s v="DEV"/>
    <n v="443550"/>
    <m/>
    <s v="CONTABILIZACION ORDENES DE TRANSFERENCIA GRACOS"/>
    <m/>
    <m/>
    <m/>
    <m/>
    <m/>
    <m/>
    <n v="5341.13"/>
    <n v="0"/>
    <s v="NO_CONCILIADO"/>
  </r>
  <r>
    <x v="20"/>
    <m/>
    <x v="20"/>
    <x v="60"/>
    <s v="T04435520001"/>
    <s v="DEV"/>
    <n v="443552"/>
    <m/>
    <s v="CONTABILIZACION ORDENES DE TRANSFERENCIA GRACOS"/>
    <m/>
    <m/>
    <m/>
    <m/>
    <m/>
    <m/>
    <n v="5341.13"/>
    <n v="0"/>
    <s v="NO_CONCILIADO"/>
  </r>
  <r>
    <x v="20"/>
    <m/>
    <x v="20"/>
    <x v="60"/>
    <s v="T04435540001"/>
    <s v="DEV"/>
    <n v="443554"/>
    <m/>
    <s v="CONTABILIZACION ORDENES DE TRANSFERENCIA GRACOS"/>
    <m/>
    <m/>
    <m/>
    <m/>
    <m/>
    <m/>
    <n v="5341.13"/>
    <n v="0"/>
    <s v="NO_CONCILIADO"/>
  </r>
  <r>
    <x v="20"/>
    <m/>
    <x v="20"/>
    <x v="60"/>
    <s v="T04435560001"/>
    <s v="DEV"/>
    <n v="443556"/>
    <m/>
    <s v="CONTABILIZACION ORDENES DE TRANSFERENCIA GRACOS"/>
    <m/>
    <m/>
    <m/>
    <m/>
    <m/>
    <m/>
    <n v="47469.83"/>
    <n v="0"/>
    <s v="NO_CONCILIADO"/>
  </r>
  <r>
    <x v="20"/>
    <m/>
    <x v="20"/>
    <x v="60"/>
    <s v="T04435580001"/>
    <s v="DEV"/>
    <n v="443558"/>
    <m/>
    <s v="CONTABILIZACION ORDENES DE TRANSFERENCIA GRACOS"/>
    <m/>
    <m/>
    <m/>
    <m/>
    <m/>
    <m/>
    <n v="32198.37"/>
    <n v="0"/>
    <s v="NO_CONCILIADO"/>
  </r>
  <r>
    <x v="20"/>
    <m/>
    <x v="20"/>
    <x v="60"/>
    <s v="T04435600001"/>
    <s v="DEV"/>
    <n v="443560"/>
    <m/>
    <s v="CONTABILIZACION ORDENES DE TRANSFERENCIA GRACOS"/>
    <m/>
    <m/>
    <m/>
    <m/>
    <m/>
    <m/>
    <n v="1705.67"/>
    <n v="0"/>
    <s v="NO_CONCILIADO"/>
  </r>
  <r>
    <x v="20"/>
    <m/>
    <x v="20"/>
    <x v="60"/>
    <s v="T04435620001"/>
    <s v="DEV"/>
    <n v="443562"/>
    <m/>
    <s v="CONTABILIZACION ORDENES DE TRANSFERENCIA GRACOS"/>
    <m/>
    <m/>
    <m/>
    <m/>
    <m/>
    <m/>
    <n v="41508.49"/>
    <n v="0"/>
    <s v="NO_CONCILIADO"/>
  </r>
  <r>
    <x v="20"/>
    <m/>
    <x v="20"/>
    <x v="60"/>
    <s v="T04435640001"/>
    <s v="DEV"/>
    <n v="443564"/>
    <m/>
    <s v="CONTABILIZACION ORDENES DE TRANSFERENCIA GRACOS"/>
    <m/>
    <m/>
    <m/>
    <m/>
    <m/>
    <m/>
    <n v="41508.49"/>
    <n v="0"/>
    <s v="NO_CONCILIADO"/>
  </r>
  <r>
    <x v="20"/>
    <m/>
    <x v="20"/>
    <x v="60"/>
    <s v="T04435660001"/>
    <s v="DEV"/>
    <n v="443566"/>
    <m/>
    <s v="CONTABILIZACION ORDENES DE TRANSFERENCIA GRACOS"/>
    <m/>
    <m/>
    <m/>
    <m/>
    <m/>
    <m/>
    <n v="41508.49"/>
    <n v="0"/>
    <s v="NO_CONCILIADO"/>
  </r>
  <r>
    <x v="20"/>
    <m/>
    <x v="20"/>
    <x v="60"/>
    <s v="T04435680001"/>
    <s v="DEV"/>
    <n v="443568"/>
    <m/>
    <s v="CONTABILIZACION ORDENES DE TRANSFERENCIA GRACOS"/>
    <m/>
    <m/>
    <m/>
    <m/>
    <m/>
    <m/>
    <n v="41508.49"/>
    <n v="0"/>
    <s v="NO_CONCILIADO"/>
  </r>
  <r>
    <x v="20"/>
    <m/>
    <x v="20"/>
    <x v="60"/>
    <s v="T04435700001"/>
    <s v="DEV"/>
    <n v="443570"/>
    <m/>
    <s v="CONTABILIZACION ORDENES DE TRANSFERENCIA GRACOS"/>
    <m/>
    <m/>
    <m/>
    <m/>
    <m/>
    <m/>
    <n v="49569.81"/>
    <n v="0"/>
    <s v="NO_CONCILIADO"/>
  </r>
  <r>
    <x v="20"/>
    <m/>
    <x v="20"/>
    <x v="60"/>
    <s v="T04435720001"/>
    <s v="DEV"/>
    <n v="443572"/>
    <m/>
    <s v="CONTABILIZACION ORDENES DE TRANSFERENCIA GRACOS"/>
    <m/>
    <m/>
    <m/>
    <m/>
    <m/>
    <m/>
    <n v="5121.68"/>
    <n v="0"/>
    <s v="NO_CONCILIADO"/>
  </r>
  <r>
    <x v="20"/>
    <m/>
    <x v="20"/>
    <x v="60"/>
    <s v="T04435740001"/>
    <s v="DEV"/>
    <n v="443574"/>
    <m/>
    <s v="CONTABILIZACION ORDENES DE TRANSFERENCIA GRACOS"/>
    <m/>
    <m/>
    <m/>
    <m/>
    <m/>
    <m/>
    <n v="1197.96"/>
    <n v="0"/>
    <s v="NO_CONCILIADO"/>
  </r>
  <r>
    <x v="20"/>
    <m/>
    <x v="20"/>
    <x v="60"/>
    <s v="T04435760001"/>
    <s v="DEV"/>
    <n v="443576"/>
    <m/>
    <s v="CONTABILIZACION ORDENES DE TRANSFERENCIA GRACOS"/>
    <m/>
    <m/>
    <m/>
    <m/>
    <m/>
    <m/>
    <n v="14514.39"/>
    <n v="0"/>
    <s v="NO_CONCILIADO"/>
  </r>
  <r>
    <x v="20"/>
    <m/>
    <x v="20"/>
    <x v="60"/>
    <s v="T04435780001"/>
    <s v="DEV"/>
    <n v="443578"/>
    <m/>
    <s v="CONTABILIZACION ORDENES DE TRANSFERENCIA GRACOS"/>
    <m/>
    <m/>
    <m/>
    <m/>
    <m/>
    <m/>
    <n v="3389.66"/>
    <n v="0"/>
    <s v="NO_CONCILIADO"/>
  </r>
  <r>
    <x v="20"/>
    <m/>
    <x v="20"/>
    <x v="60"/>
    <s v="T04435800001"/>
    <s v="DEV"/>
    <n v="443580"/>
    <m/>
    <s v="CONTABILIZACION ORDENES DE TRANSFERENCIA GRACOS"/>
    <m/>
    <m/>
    <m/>
    <m/>
    <m/>
    <m/>
    <n v="9310.1200000000008"/>
    <n v="0"/>
    <s v="NO_CONCILIADO"/>
  </r>
  <r>
    <x v="20"/>
    <m/>
    <x v="20"/>
    <x v="60"/>
    <s v="T04435820001"/>
    <s v="DEV"/>
    <n v="443582"/>
    <m/>
    <s v="CONTABILIZACION ORDENES DE TRANSFERENCIA GRACOS"/>
    <m/>
    <m/>
    <m/>
    <m/>
    <m/>
    <m/>
    <n v="39802.82"/>
    <n v="0"/>
    <s v="NO_CONCILIADO"/>
  </r>
  <r>
    <x v="20"/>
    <m/>
    <x v="20"/>
    <x v="60"/>
    <s v="T04435850001"/>
    <s v="DEV"/>
    <n v="443585"/>
    <m/>
    <s v="CONTABILIZACION ORDENES DE TRANSFERENCIA GRACOS"/>
    <m/>
    <m/>
    <m/>
    <m/>
    <m/>
    <m/>
    <n v="2266888.65"/>
    <n v="0"/>
    <s v="NO_CONCILIADO"/>
  </r>
  <r>
    <x v="20"/>
    <m/>
    <x v="20"/>
    <x v="60"/>
    <s v="T04435870001"/>
    <s v="DEV"/>
    <n v="443587"/>
    <m/>
    <s v="CONTABILIZACION ORDENES DE TRANSFERENCIA GRACOS"/>
    <m/>
    <m/>
    <m/>
    <m/>
    <m/>
    <m/>
    <n v="2266888.65"/>
    <n v="0"/>
    <s v="NO_CONCILIADO"/>
  </r>
  <r>
    <x v="20"/>
    <m/>
    <x v="20"/>
    <x v="60"/>
    <s v="T04435890001"/>
    <s v="DEV"/>
    <n v="443589"/>
    <m/>
    <s v="CONTABILIZACION ORDENES DE TRANSFERENCIA GRACOS"/>
    <m/>
    <m/>
    <m/>
    <m/>
    <m/>
    <m/>
    <n v="2266888.65"/>
    <n v="0"/>
    <s v="NO_CONCILIADO"/>
  </r>
  <r>
    <x v="20"/>
    <m/>
    <x v="20"/>
    <x v="60"/>
    <s v="T04435910001"/>
    <s v="DEV"/>
    <n v="443591"/>
    <m/>
    <s v="CONTABILIZACION ORDENES DE TRANSFERENCIA GRACOS"/>
    <m/>
    <m/>
    <m/>
    <m/>
    <m/>
    <m/>
    <n v="2266888.65"/>
    <n v="0"/>
    <s v="NO_CONCILIADO"/>
  </r>
  <r>
    <x v="20"/>
    <m/>
    <x v="20"/>
    <x v="60"/>
    <s v="T04435930001"/>
    <s v="DEV"/>
    <n v="443593"/>
    <m/>
    <s v="CONTABILIZACION ORDENES DE TRANSFERENCIA GRACOS"/>
    <m/>
    <m/>
    <m/>
    <m/>
    <m/>
    <m/>
    <n v="6226275.9400000004"/>
    <n v="0"/>
    <s v="NO_CONCILIADO"/>
  </r>
  <r>
    <x v="20"/>
    <m/>
    <x v="20"/>
    <x v="60"/>
    <s v="T04435950001"/>
    <s v="DEV"/>
    <n v="443595"/>
    <m/>
    <s v="CONTABILIZACION ORDENES DE TRANSFERENCIA GRACOS"/>
    <m/>
    <m/>
    <m/>
    <m/>
    <m/>
    <m/>
    <n v="6226275.9400000004"/>
    <n v="0"/>
    <s v="NO_CONCILIADO"/>
  </r>
  <r>
    <x v="20"/>
    <m/>
    <x v="20"/>
    <x v="60"/>
    <s v="T04435970001"/>
    <s v="DEV"/>
    <n v="443597"/>
    <m/>
    <s v="CONTABILIZACION ORDENES DE TRANSFERENCIA GRACOS"/>
    <m/>
    <m/>
    <m/>
    <m/>
    <m/>
    <m/>
    <n v="6226275.9400000004"/>
    <n v="0"/>
    <s v="NO_CONCILIADO"/>
  </r>
  <r>
    <x v="20"/>
    <m/>
    <x v="20"/>
    <x v="60"/>
    <s v="T04435990001"/>
    <s v="DEV"/>
    <n v="443599"/>
    <m/>
    <s v="CONTABILIZACION ORDENES DE TRANSFERENCIA GRACOS"/>
    <m/>
    <m/>
    <m/>
    <m/>
    <m/>
    <m/>
    <n v="6226275.9400000004"/>
    <n v="0"/>
    <s v="NO_CONCILIADO"/>
  </r>
  <r>
    <x v="20"/>
    <m/>
    <x v="20"/>
    <x v="60"/>
    <s v="T04436010001"/>
    <s v="DEV"/>
    <n v="443601"/>
    <m/>
    <s v="CONTABILIZACION ORDENES DE TRANSFERENCIA GRACOS"/>
    <m/>
    <m/>
    <m/>
    <m/>
    <m/>
    <m/>
    <n v="6226275.9400000004"/>
    <n v="0"/>
    <s v="NO_CONCILIADO"/>
  </r>
  <r>
    <x v="20"/>
    <m/>
    <x v="20"/>
    <x v="60"/>
    <s v="T04436030001"/>
    <s v="DEV"/>
    <n v="443603"/>
    <m/>
    <s v="CONTABILIZACION ORDENES DE TRANSFERENCIA GRACOS"/>
    <m/>
    <m/>
    <m/>
    <m/>
    <m/>
    <m/>
    <n v="5274294.26"/>
    <n v="0"/>
    <s v="NO_CONCILIADO"/>
  </r>
  <r>
    <x v="20"/>
    <m/>
    <x v="20"/>
    <x v="60"/>
    <s v="T04436110001"/>
    <s v="DEV"/>
    <n v="443611"/>
    <m/>
    <s v="CONTABILIZACION ORDENES DE TRANSFERENCIA GRACOS"/>
    <m/>
    <m/>
    <m/>
    <m/>
    <m/>
    <m/>
    <n v="5274294.26"/>
    <n v="0"/>
    <s v="NO_CONCILIADO"/>
  </r>
  <r>
    <x v="20"/>
    <m/>
    <x v="20"/>
    <x v="60"/>
    <s v="T04436050001"/>
    <s v="DEV"/>
    <n v="443605"/>
    <m/>
    <s v="CONTABILIZACION ORDENES DE TRANSFERENCIA GRACOS"/>
    <m/>
    <m/>
    <m/>
    <m/>
    <m/>
    <m/>
    <n v="5274294.26"/>
    <n v="0"/>
    <s v="NO_CONCILIADO"/>
  </r>
  <r>
    <x v="20"/>
    <m/>
    <x v="20"/>
    <x v="60"/>
    <s v="T04436070001"/>
    <s v="DEV"/>
    <n v="443607"/>
    <m/>
    <s v="CONTABILIZACION ORDENES DE TRANSFERENCIA GRACOS"/>
    <m/>
    <m/>
    <m/>
    <m/>
    <m/>
    <m/>
    <n v="5274294.26"/>
    <n v="0"/>
    <s v="NO_CONCILIADO"/>
  </r>
  <r>
    <x v="20"/>
    <m/>
    <x v="20"/>
    <x v="60"/>
    <s v="T04436090001"/>
    <s v="DEV"/>
    <n v="443609"/>
    <m/>
    <s v="CONTABILIZACION ORDENES DE TRANSFERENCIA GRACOS"/>
    <m/>
    <m/>
    <m/>
    <m/>
    <m/>
    <m/>
    <n v="5274294.26"/>
    <n v="0"/>
    <s v="NO_CONCILIADO"/>
  </r>
  <r>
    <x v="20"/>
    <m/>
    <x v="20"/>
    <x v="60"/>
    <s v="T04436130001"/>
    <s v="DEV"/>
    <n v="443613"/>
    <m/>
    <s v="CONTABILIZACION ORDENES DE TRANSFERENCIA GRACOS"/>
    <m/>
    <m/>
    <m/>
    <m/>
    <m/>
    <m/>
    <n v="14486468.689999999"/>
    <n v="0"/>
    <s v="NO_CONCILIADO"/>
  </r>
  <r>
    <x v="20"/>
    <m/>
    <x v="20"/>
    <x v="60"/>
    <s v="T04436150001"/>
    <s v="DEV"/>
    <n v="443615"/>
    <m/>
    <s v="CONTABILIZACION ORDENES DE TRANSFERENCIA GRACOS"/>
    <m/>
    <m/>
    <m/>
    <m/>
    <m/>
    <m/>
    <n v="14486468.689999999"/>
    <n v="0"/>
    <s v="NO_CONCILIADO"/>
  </r>
  <r>
    <x v="20"/>
    <m/>
    <x v="20"/>
    <x v="60"/>
    <s v="T04436170001"/>
    <s v="DEV"/>
    <n v="443617"/>
    <m/>
    <s v="CONTABILIZACION ORDENES DE TRANSFERENCIA GRACOS"/>
    <m/>
    <m/>
    <m/>
    <m/>
    <m/>
    <m/>
    <n v="14486468.689999999"/>
    <n v="0"/>
    <s v="NO_CONCILIADO"/>
  </r>
  <r>
    <x v="20"/>
    <m/>
    <x v="20"/>
    <x v="60"/>
    <s v="T04436190001"/>
    <s v="DEV"/>
    <n v="443619"/>
    <m/>
    <s v="CONTABILIZACION ORDENES DE TRANSFERENCIA GRACOS"/>
    <m/>
    <m/>
    <m/>
    <m/>
    <m/>
    <m/>
    <n v="14486468.689999999"/>
    <n v="0"/>
    <s v="NO_CONCILIADO"/>
  </r>
  <r>
    <x v="20"/>
    <m/>
    <x v="20"/>
    <x v="60"/>
    <s v="T04436210001"/>
    <s v="DEV"/>
    <n v="443621"/>
    <m/>
    <s v="CONTABILIZACION ORDENES DE TRANSFERENCIA GRACOS"/>
    <m/>
    <m/>
    <m/>
    <m/>
    <m/>
    <m/>
    <n v="14486468.689999999"/>
    <n v="0"/>
    <s v="NO_CONCILIADO"/>
  </r>
  <r>
    <x v="20"/>
    <m/>
    <x v="20"/>
    <x v="60"/>
    <s v="T04436230001"/>
    <s v="DEV"/>
    <n v="443623"/>
    <m/>
    <s v="CONTABILIZACION ORDENES DE TRANSFERENCIA GRACOS"/>
    <m/>
    <m/>
    <m/>
    <m/>
    <m/>
    <m/>
    <n v="2665231.4900000002"/>
    <n v="0"/>
    <s v="NO_CONCILIADO"/>
  </r>
  <r>
    <x v="20"/>
    <m/>
    <x v="20"/>
    <x v="60"/>
    <s v="T04436250001"/>
    <s v="DEV"/>
    <n v="443625"/>
    <m/>
    <s v="CONTABILIZACION ORDENES DE TRANSFERENCIA GRACOS"/>
    <m/>
    <m/>
    <m/>
    <m/>
    <m/>
    <m/>
    <n v="2665231.4900000002"/>
    <n v="0"/>
    <s v="NO_CONCILIADO"/>
  </r>
  <r>
    <x v="20"/>
    <m/>
    <x v="20"/>
    <x v="60"/>
    <s v="T04436270001"/>
    <s v="DEV"/>
    <n v="443627"/>
    <m/>
    <s v="CONTABILIZACION ORDENES DE TRANSFERENCIA GRACOS"/>
    <m/>
    <m/>
    <m/>
    <m/>
    <m/>
    <m/>
    <n v="2592451.56"/>
    <n v="0"/>
    <s v="NO_CONCILIADO"/>
  </r>
  <r>
    <x v="20"/>
    <m/>
    <x v="20"/>
    <x v="60"/>
    <s v="T04436290001"/>
    <s v="DEV"/>
    <n v="443629"/>
    <m/>
    <s v="CONTABILIZACION ORDENES DE TRANSFERENCIA GRACOS"/>
    <m/>
    <m/>
    <m/>
    <m/>
    <m/>
    <m/>
    <n v="7120472.6200000001"/>
    <n v="0"/>
    <s v="NO_CONCILIADO"/>
  </r>
  <r>
    <x v="20"/>
    <m/>
    <x v="20"/>
    <x v="60"/>
    <s v="T04436310001"/>
    <s v="DEV"/>
    <n v="443631"/>
    <m/>
    <s v="CONTABILIZACION ORDENES DE TRANSFERENCIA GRACOS"/>
    <m/>
    <m/>
    <m/>
    <m/>
    <m/>
    <m/>
    <n v="6031770.5199999996"/>
    <n v="0"/>
    <s v="NO_CONCILIADO"/>
  </r>
  <r>
    <x v="20"/>
    <m/>
    <x v="20"/>
    <x v="60"/>
    <s v="T04436330001"/>
    <s v="DEV"/>
    <n v="443633"/>
    <m/>
    <s v="CONTABILIZACION ORDENES DE TRANSFERENCIA GRACOS"/>
    <m/>
    <m/>
    <m/>
    <m/>
    <m/>
    <m/>
    <n v="595285.14"/>
    <n v="0"/>
    <s v="NO_CONCILIADO"/>
  </r>
  <r>
    <x v="20"/>
    <m/>
    <x v="20"/>
    <x v="60"/>
    <s v="T04436350001"/>
    <s v="DEV"/>
    <n v="443635"/>
    <m/>
    <s v="CONTABILIZACION ORDENES DE TRANSFERENCIA GRACOS"/>
    <m/>
    <m/>
    <m/>
    <m/>
    <m/>
    <m/>
    <n v="105502.89"/>
    <n v="0"/>
    <s v="NO_CONCILIADO"/>
  </r>
  <r>
    <x v="20"/>
    <m/>
    <x v="20"/>
    <x v="60"/>
    <s v="T04436370001"/>
    <s v="DEV"/>
    <n v="443637"/>
    <m/>
    <s v="CONTABILIZACION ORDENES DE TRANSFERENCIA GRACOS"/>
    <m/>
    <m/>
    <m/>
    <m/>
    <m/>
    <m/>
    <n v="2173736.5699999998"/>
    <n v="0"/>
    <s v="NO_CONCILIADO"/>
  </r>
  <r>
    <x v="20"/>
    <m/>
    <x v="20"/>
    <x v="60"/>
    <s v="T04436390001"/>
    <s v="DEV"/>
    <n v="443639"/>
    <m/>
    <s v="CONTABILIZACION ORDENES DE TRANSFERENCIA GRACOS"/>
    <m/>
    <m/>
    <m/>
    <m/>
    <m/>
    <m/>
    <n v="5979809.5199999996"/>
    <n v="0"/>
    <s v="NO_CONCILIADO"/>
  </r>
  <r>
    <x v="20"/>
    <m/>
    <x v="20"/>
    <x v="60"/>
    <s v="T04436410001"/>
    <s v="DEV"/>
    <n v="443641"/>
    <m/>
    <s v="CONTABILIZACION ORDENES DE TRANSFERENCIA GRACOS"/>
    <m/>
    <m/>
    <m/>
    <m/>
    <m/>
    <m/>
    <n v="13913023.52"/>
    <n v="0"/>
    <s v="NO_CONCILIADO"/>
  </r>
  <r>
    <x v="20"/>
    <m/>
    <x v="20"/>
    <x v="60"/>
    <s v="T04436430001"/>
    <s v="DEV"/>
    <n v="443643"/>
    <m/>
    <s v="CONTABILIZACION ORDENES DE TRANSFERENCIA GRACOS"/>
    <m/>
    <m/>
    <m/>
    <m/>
    <m/>
    <m/>
    <n v="2559728.6"/>
    <n v="0"/>
    <s v="NO_CONCILIADO"/>
  </r>
  <r>
    <x v="20"/>
    <m/>
    <x v="20"/>
    <x v="60"/>
    <s v="T04436450001"/>
    <s v="DEV"/>
    <n v="443645"/>
    <m/>
    <s v="CONTABILIZACION ORDENES DE TRANSFERENCIA GRACOS"/>
    <m/>
    <m/>
    <m/>
    <m/>
    <m/>
    <m/>
    <n v="8377543.0599999996"/>
    <n v="0"/>
    <s v="NO_CONCILIADO"/>
  </r>
  <r>
    <x v="20"/>
    <m/>
    <x v="20"/>
    <x v="60"/>
    <s v="T04436470001"/>
    <s v="DEV"/>
    <n v="443647"/>
    <m/>
    <s v="CONTABILIZACION ORDENES DE TRANSFERENCIA GRACOS"/>
    <m/>
    <m/>
    <m/>
    <m/>
    <m/>
    <m/>
    <n v="11722.92"/>
    <n v="0"/>
    <s v="NO_CONCILIADO"/>
  </r>
  <r>
    <x v="20"/>
    <m/>
    <x v="20"/>
    <x v="60"/>
    <s v="T04436490001"/>
    <s v="DEV"/>
    <n v="443649"/>
    <m/>
    <s v="CONTABILIZACION ORDENES DE TRANSFERENCIA GRACOS"/>
    <m/>
    <m/>
    <m/>
    <m/>
    <m/>
    <m/>
    <n v="15112.58"/>
    <n v="0"/>
    <s v="NO_CONCILIADO"/>
  </r>
  <r>
    <x v="20"/>
    <m/>
    <x v="20"/>
    <x v="60"/>
    <s v="T04436510001"/>
    <s v="DEV"/>
    <n v="443651"/>
    <m/>
    <s v="CONTABILIZACION ORDENES DE TRANSFERENCIA GRACOS"/>
    <m/>
    <m/>
    <m/>
    <m/>
    <m/>
    <m/>
    <n v="281084.52"/>
    <n v="0"/>
    <s v="NO_CONCILIADO"/>
  </r>
  <r>
    <x v="20"/>
    <m/>
    <x v="20"/>
    <x v="60"/>
    <s v="T04436530001"/>
    <s v="DEV"/>
    <n v="443653"/>
    <m/>
    <s v="CONTABILIZACION ORDENES DE TRANSFERENCIA GRACOS"/>
    <m/>
    <m/>
    <m/>
    <m/>
    <m/>
    <m/>
    <n v="219.45"/>
    <n v="0"/>
    <s v="NO_CONCILIADO"/>
  </r>
  <r>
    <x v="20"/>
    <m/>
    <x v="20"/>
    <x v="60"/>
    <s v="T04436550001"/>
    <s v="DEV"/>
    <n v="443655"/>
    <m/>
    <s v="CONTABILIZACION ORDENES DE TRANSFERENCIA GRACOS"/>
    <m/>
    <m/>
    <m/>
    <m/>
    <m/>
    <m/>
    <n v="5341.13"/>
    <n v="0"/>
    <s v="NO_CONCILIADO"/>
  </r>
  <r>
    <x v="20"/>
    <m/>
    <x v="20"/>
    <x v="60"/>
    <s v="T04436570001"/>
    <s v="DEV"/>
    <n v="443657"/>
    <m/>
    <s v="CONTABILIZACION ORDENES DE TRANSFERENCIA GRACOS"/>
    <m/>
    <m/>
    <m/>
    <m/>
    <m/>
    <m/>
    <n v="1643.11"/>
    <n v="0"/>
    <s v="NO_CONCILIADO"/>
  </r>
  <r>
    <x v="20"/>
    <m/>
    <x v="20"/>
    <x v="60"/>
    <s v="T04436590001"/>
    <s v="DEV"/>
    <n v="443659"/>
    <m/>
    <s v="CONTABILIZACION ORDENES DE TRANSFERENCIA GRACOS"/>
    <m/>
    <m/>
    <m/>
    <m/>
    <m/>
    <m/>
    <n v="41508.49"/>
    <n v="0"/>
    <s v="NO_CONCILIADO"/>
  </r>
  <r>
    <x v="20"/>
    <m/>
    <x v="20"/>
    <x v="60"/>
    <s v="T04436610001"/>
    <s v="DEV"/>
    <n v="443661"/>
    <m/>
    <s v="CONTABILIZACION ORDENES DE TRANSFERENCIA GRACOS"/>
    <m/>
    <m/>
    <m/>
    <m/>
    <m/>
    <m/>
    <n v="5129.7"/>
    <n v="0"/>
    <s v="NO_CONCILIADO"/>
  </r>
  <r>
    <x v="20"/>
    <m/>
    <x v="20"/>
    <x v="60"/>
    <s v="T04436630001"/>
    <s v="DEV"/>
    <n v="443663"/>
    <m/>
    <s v="CONTABILIZACION ORDENES DE TRANSFERENCIA GRACOS"/>
    <m/>
    <m/>
    <m/>
    <m/>
    <m/>
    <m/>
    <n v="14491.54"/>
    <n v="0"/>
    <s v="NO_CONCILIADO"/>
  </r>
  <r>
    <x v="20"/>
    <m/>
    <x v="20"/>
    <x v="60"/>
    <s v="T04436650001"/>
    <s v="DEV"/>
    <n v="443665"/>
    <m/>
    <s v="CONTABILIZACION ORDENES DE TRANSFERENCIA GRACOS"/>
    <m/>
    <m/>
    <m/>
    <m/>
    <m/>
    <m/>
    <n v="39865.379999999997"/>
    <n v="0"/>
    <s v="NO_CONCILIADO"/>
  </r>
  <r>
    <x v="21"/>
    <m/>
    <x v="21"/>
    <x v="60"/>
    <s v="G22225030001"/>
    <s v="CVD"/>
    <n v="2222503"/>
    <m/>
    <s v="COBRO COSTOS DE PAPELERIA SEGUN TRANSFERENCIA DEL EXTERIOR POR ORDEN DE ECONOMET SPA (LAS CONDES) REF.: CRED ANTICIPO 10 POR CIENTO LIB. 00597012001 RECURSOS PROPIOS VENTAS YLB"/>
    <m/>
    <m/>
    <m/>
    <m/>
    <m/>
    <m/>
    <n v="50"/>
    <n v="0"/>
    <s v="NO_CONCILIADO"/>
  </r>
  <r>
    <x v="20"/>
    <m/>
    <x v="20"/>
    <x v="60"/>
    <s v="T04435020001"/>
    <s v="DEV"/>
    <n v="443502"/>
    <m/>
    <s v="CONTABILIZACION ORDENES DE TRANSFERENCIA GRACOS"/>
    <m/>
    <m/>
    <m/>
    <m/>
    <m/>
    <m/>
    <n v="5057560.38"/>
    <n v="0"/>
    <s v="NO_CONCILIADO"/>
  </r>
  <r>
    <x v="20"/>
    <m/>
    <x v="20"/>
    <x v="60"/>
    <s v="T04435040001"/>
    <s v="DEV"/>
    <n v="443504"/>
    <m/>
    <s v="CONTABILIZACION ORDENES DE TRANSFERENCIA GRACOS"/>
    <m/>
    <m/>
    <m/>
    <m/>
    <m/>
    <m/>
    <n v="5065511.95"/>
    <n v="0"/>
    <s v="NO_CONCILIADO"/>
  </r>
  <r>
    <x v="20"/>
    <m/>
    <x v="20"/>
    <x v="60"/>
    <s v="T04435060001"/>
    <s v="DEV"/>
    <n v="443506"/>
    <m/>
    <s v="CONTABILIZACION ORDENES DE TRANSFERENCIA GRACOS"/>
    <m/>
    <m/>
    <m/>
    <m/>
    <m/>
    <m/>
    <n v="1182992.53"/>
    <n v="0"/>
    <s v="NO_CONCILIADO"/>
  </r>
  <r>
    <x v="20"/>
    <m/>
    <x v="20"/>
    <x v="60"/>
    <s v="T04435080001"/>
    <s v="DEV"/>
    <n v="443508"/>
    <m/>
    <s v="CONTABILIZACION ORDENES DE TRANSFERENCIA GRACOS"/>
    <m/>
    <m/>
    <m/>
    <m/>
    <m/>
    <m/>
    <n v="3249227.96"/>
    <n v="0"/>
    <s v="NO_CONCILIADO"/>
  </r>
  <r>
    <x v="20"/>
    <m/>
    <x v="20"/>
    <x v="60"/>
    <s v="T04435100001"/>
    <s v="DEV"/>
    <n v="443510"/>
    <m/>
    <s v="CONTABILIZACION ORDENES DE TRANSFERENCIA GRACOS"/>
    <m/>
    <m/>
    <m/>
    <m/>
    <m/>
    <m/>
    <n v="13891183.619999999"/>
    <n v="0"/>
    <s v="NO_CONCILIADO"/>
  </r>
  <r>
    <x v="20"/>
    <m/>
    <x v="20"/>
    <x v="60"/>
    <s v="T04435120001"/>
    <s v="DEV"/>
    <n v="443512"/>
    <m/>
    <s v="CONTABILIZACION ORDENES DE TRANSFERENCIA GRACOS"/>
    <m/>
    <m/>
    <m/>
    <m/>
    <m/>
    <m/>
    <n v="2555710.4900000002"/>
    <n v="0"/>
    <s v="NO_CONCILIADO"/>
  </r>
  <r>
    <x v="20"/>
    <m/>
    <x v="20"/>
    <x v="60"/>
    <s v="T04435140001"/>
    <s v="DEV"/>
    <n v="443514"/>
    <m/>
    <s v="CONTABILIZACION ORDENES DE TRANSFERENCIA GRACOS"/>
    <m/>
    <m/>
    <m/>
    <m/>
    <m/>
    <m/>
    <n v="597795.42000000004"/>
    <n v="0"/>
    <s v="NO_CONCILIADO"/>
  </r>
  <r>
    <x v="20"/>
    <m/>
    <x v="20"/>
    <x v="60"/>
    <s v="T04435160001"/>
    <s v="DEV"/>
    <n v="443516"/>
    <m/>
    <s v="CONTABILIZACION ORDENES DE TRANSFERENCIA GRACOS"/>
    <m/>
    <m/>
    <m/>
    <m/>
    <m/>
    <m/>
    <n v="17299858.140000001"/>
    <n v="0"/>
    <s v="NO_CONCILIADO"/>
  </r>
  <r>
    <x v="20"/>
    <m/>
    <x v="20"/>
    <x v="60"/>
    <s v="T04435180001"/>
    <s v="DEV"/>
    <n v="443518"/>
    <m/>
    <s v="CONTABILIZACION ORDENES DE TRANSFERENCIA GRACOS"/>
    <m/>
    <m/>
    <m/>
    <m/>
    <m/>
    <m/>
    <n v="16962287.829999998"/>
    <n v="0"/>
    <s v="NO_CONCILIADO"/>
  </r>
  <r>
    <x v="20"/>
    <m/>
    <x v="20"/>
    <x v="60"/>
    <s v="T04435200001"/>
    <s v="DEV"/>
    <n v="443520"/>
    <m/>
    <s v="CONTABILIZACION ORDENES DE TRANSFERENCIA GRACOS"/>
    <m/>
    <m/>
    <m/>
    <m/>
    <m/>
    <m/>
    <n v="21751473.489999998"/>
    <n v="0"/>
    <s v="NO_CONCILIADO"/>
  </r>
  <r>
    <x v="20"/>
    <m/>
    <x v="20"/>
    <x v="60"/>
    <s v="T04435220001"/>
    <s v="DEV"/>
    <n v="443522"/>
    <m/>
    <s v="CONTABILIZACION ORDENES DE TRANSFERENCIA GRACOS"/>
    <m/>
    <m/>
    <m/>
    <m/>
    <m/>
    <m/>
    <n v="98098486.719999999"/>
    <n v="0"/>
    <s v="NO_CONCILIADO"/>
  </r>
  <r>
    <x v="86"/>
    <m/>
    <x v="86"/>
    <x v="60"/>
    <s v="S10576670003"/>
    <s v="COB"/>
    <n v="1057667"/>
    <m/>
    <s v="||REGULARIZACION DE NUESTRA OPERACION NRO.1054808 DE FECHA 22/2/2023 EN ATENCION A CORREO ELECTRONICO Y NOTA ABEN/DGE/NE/N°447/2023 DE FECHA 29/3/2023 (HRE-TGL-5384) POR LA AGENCIA BOLIVIANA DE ENERGIA NUCLEAR. DEBITO DE LA LIBRETA N°00099021001 TGN-RECURSOS ORDINARIOS, COBRO DE UTILES DE ESCRITORIO."/>
    <m/>
    <m/>
    <m/>
    <m/>
    <m/>
    <m/>
    <n v="50"/>
    <n v="0"/>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
  <r>
    <x v="0"/>
    <m/>
    <x v="0"/>
    <x v="0"/>
    <s v="D00228500012"/>
    <s v="RVL"/>
    <n v="22850"/>
    <m/>
    <s v="AJUSTE COMPLEMENTARIO POR REVALORIZACION SALDOS DE ACTIVOS DE RESERVA Y OBLIGACIONES MONEDA EXTRANJERA (DOLARES) Saldo MO = -88504383.87 ;Bs/Mo: 6.86000000000 ;Saldo Bs: -607140073.36"/>
    <m/>
    <m/>
    <m/>
    <m/>
    <n v="0"/>
    <n v="0"/>
    <n v="0.01"/>
    <n v="0"/>
    <s v="NO_CONCILIADO"/>
  </r>
  <r>
    <x v="0"/>
    <m/>
    <x v="0"/>
    <x v="1"/>
    <s v="D00228660013"/>
    <s v="RVL"/>
    <n v="22866"/>
    <m/>
    <s v="AJUSTE COMPLEMENTARIO POR REVALORIZACION SALDOS DE ACTIVOS DE RESERVA Y OBLIGACIONES MONEDA EXTRANJERA (DOLARES) Saldo MO = -70588398.15 ;Bs/Mo: 6.86000000000 ;Saldo Bs: -484236411.32"/>
    <m/>
    <m/>
    <m/>
    <m/>
    <n v="0"/>
    <n v="0"/>
    <n v="0.01"/>
    <n v="0"/>
    <s v="NO_CONCILIADO"/>
  </r>
  <r>
    <x v="0"/>
    <m/>
    <x v="0"/>
    <x v="2"/>
    <s v="D00228700015"/>
    <s v="RVL"/>
    <n v="22870"/>
    <m/>
    <s v="AJUSTE COMPLEMENTARIO POR REVALORIZACION SALDOS DE ACTIVOS DE RESERVA Y OBLIGACIONES MONEDA EXTRANJERA (DOLARES) Saldo MO = -70742946.23 ;Bs/Mo: 6.86000000000 ;Saldo Bs: -485296611.15"/>
    <m/>
    <m/>
    <m/>
    <m/>
    <n v="0"/>
    <n v="0"/>
    <n v="0.01"/>
    <n v="0"/>
    <s v="NO_CONCILIADO"/>
  </r>
  <r>
    <x v="1"/>
    <m/>
    <x v="1"/>
    <x v="3"/>
    <s v="S10519400002"/>
    <s v="CRV"/>
    <n v="1051940"/>
    <m/>
    <s v="||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
    <m/>
    <m/>
    <m/>
    <m/>
    <n v="0"/>
    <n v="943.11"/>
    <n v="0"/>
    <n v="6469.73"/>
    <s v="NO_CONCILIADO"/>
  </r>
  <r>
    <x v="0"/>
    <m/>
    <x v="0"/>
    <x v="4"/>
    <s v="D00228830008"/>
    <s v="RVL"/>
    <n v="22883"/>
    <m/>
    <s v="AJUSTE COMPLEMENTARIO POR REVALORIZACION SALDOS DE ACTIVOS DE RESERVA Y OBLIGACIONES MONEDA EXTRANJERA (DOLARES) Saldo MO = -67934961.76 ;Bs/Mo: 6.86000000000 ;Saldo Bs: -466033837.68"/>
    <m/>
    <m/>
    <m/>
    <m/>
    <n v="0"/>
    <n v="0"/>
    <n v="0.01"/>
    <n v="0"/>
    <s v="NO_CONCILIADO"/>
  </r>
  <r>
    <x v="2"/>
    <m/>
    <x v="2"/>
    <x v="5"/>
    <s v="S10523690002"/>
    <s v="CRV"/>
    <n v="1052369"/>
    <m/>
    <s v="||TRANSFERENCIA DE FONDOS SEGÚN NOTA CITE: MEFP/VTCP/DGCP/UODP/N°73/2023 DE LA FECHA ENVIADA POR EL MINISTERIO DE ECONOMÍA Y FINANZAS PÚBLICAS. PAGO CUOTA PARTE DEL CRÉDITO IDA 3507-BO A CARGO DEL FNDR - VENCIMIENTO DE 15 DE ENERO DE 2023 (HRE-TSO-93) ABONO A LA CUT EN ME, LIBRETA N° 00099021001 &quot;TGN-RECURSOS ORDINARIOS-DÓLARES AMERICANOS (5970)&quot;"/>
    <m/>
    <m/>
    <m/>
    <m/>
    <n v="0"/>
    <n v="13767.24"/>
    <n v="0"/>
    <n v="94443.27"/>
    <s v="NO_CONCILIADO"/>
  </r>
  <r>
    <x v="2"/>
    <m/>
    <x v="2"/>
    <x v="5"/>
    <s v="S10523680002"/>
    <s v="CRV"/>
    <n v="1052368"/>
    <m/>
    <s v="||TRANSFERENCIA DE FONDOS SEGÚN NOTA CITE: MEFP/VTCP/DGCP/UODP/N°73/2023 DE LA FECHA ENVIADA POR EL MINISTERIO DE ECONOMÍA Y FINANZAS PÚBLICAS. PAGO CUOTA PARTE DEL CRÉDITO IDA 3507-BO A CARGO DEL FNDR - VENCIMIENTO DE 15 DE ENERO DE 2023 (HRE-TSO-93) ABONO A LA CUT EN ME, LIBRETA N° 00099021001 &quot;TGN-RECURSOS ORDINARIOS-DÓLARES AMERICANOS (5970)&quot;"/>
    <m/>
    <m/>
    <m/>
    <m/>
    <n v="0"/>
    <n v="36399.870000000003"/>
    <n v="0"/>
    <n v="249703.11"/>
    <s v="NO_CONCILIADO"/>
  </r>
  <r>
    <x v="0"/>
    <m/>
    <x v="0"/>
    <x v="5"/>
    <s v="D00228870007"/>
    <s v="RVL"/>
    <n v="22887"/>
    <m/>
    <s v="AJUSTE COMPLEMENTARIO POR REVALORIZACION SALDOS DE ACTIVOS DE RESERVA Y OBLIGACIONES MONEDA EXTRANJERA (DOLARES) Saldo MO = -67944358.15 ;Bs/Mo: 6.86000000000 ;Saldo Bs: -466098296.90"/>
    <m/>
    <m/>
    <m/>
    <m/>
    <n v="0"/>
    <n v="0"/>
    <n v="0"/>
    <n v="0.01"/>
    <s v="NO_CONCILIADO"/>
  </r>
  <r>
    <x v="2"/>
    <m/>
    <x v="2"/>
    <x v="6"/>
    <s v="G21418230001"/>
    <s v="NTI"/>
    <n v="16920"/>
    <m/>
    <s v="PAGO A BID PRÉSTAMO 3797/BL-BO VCTO. 15-01-2023 POR CUENTA DE TGN , NTI. 016920 VALOR 17-01-2023 INTERESES USD 1.125,65 CTA. 5970 CUENTA UNICA DEL TESORO DOLARES AMERICANOS LIB. 00099021001"/>
    <m/>
    <m/>
    <m/>
    <m/>
    <n v="1125.6500000000001"/>
    <n v="0"/>
    <n v="7721.96"/>
    <n v="0"/>
    <s v="NO_CONCILIADO"/>
  </r>
  <r>
    <x v="2"/>
    <m/>
    <x v="2"/>
    <x v="6"/>
    <s v="G21418370001"/>
    <s v="NTI"/>
    <n v="16954"/>
    <m/>
    <s v="PAGO A IDA PRÉSTAMO 5745-BO VCTO. 15-01-2023 POR CUENTA DE TGN , NTI. 016954 VALOR 17-01-2023 CAPITAL USD 37.574,33 CTA. 5970 CUENTA UNICA DEL TESORO DOLARES AMERICANOS LIB. 00099021001"/>
    <m/>
    <m/>
    <m/>
    <m/>
    <n v="37574.33"/>
    <n v="0"/>
    <n v="257759.9"/>
    <n v="0"/>
    <s v="NO_CONCILIADO"/>
  </r>
  <r>
    <x v="0"/>
    <m/>
    <x v="0"/>
    <x v="7"/>
    <s v="D00228950012"/>
    <s v="RVL"/>
    <n v="22895"/>
    <m/>
    <s v="AJUSTE COMPLEMENTARIO POR REVALORIZACION SALDOS DE ACTIVOS DE RESERVA Y OBLIGACIONES MONEDA EXTRANJERA (DOLARES) Saldo MO = -19257980.59 ;Bs/Mo: 6.86000000000 ;Saldo Bs: -132109746.84"/>
    <m/>
    <m/>
    <m/>
    <m/>
    <n v="0"/>
    <n v="0"/>
    <n v="0"/>
    <n v="0.01"/>
    <s v="NO_CONCILIADO"/>
  </r>
  <r>
    <x v="0"/>
    <m/>
    <x v="0"/>
    <x v="8"/>
    <s v="D00228990011"/>
    <s v="RVL"/>
    <n v="22899"/>
    <m/>
    <s v="AJUSTE COMPLEMENTARIO POR REVALORIZACION SALDOS DE ACTIVOS DE RESERVA Y OBLIGACIONES MONEDA EXTRANJERA (DOLARES) Saldo MO = -20068348.70 ;Bs/Mo: 6.86000000000 ;Saldo Bs: -137668872.09"/>
    <m/>
    <m/>
    <m/>
    <m/>
    <n v="0"/>
    <n v="0"/>
    <n v="0.01"/>
    <n v="0"/>
    <s v="NO_CONCILIADO"/>
  </r>
  <r>
    <x v="2"/>
    <m/>
    <x v="2"/>
    <x v="9"/>
    <s v="G21461360008"/>
    <s v="DEV"/>
    <n v="16976"/>
    <m/>
    <s v="PAGO A EXIMBANK CHINA POPUL PRÉSTAMO PBC 2016 (38) 426 VCTO. 21-01-2023 POR CUENTA DE TGN , NTI. 016976 VALOR 20-01-2023 INTERESES USD 5.128.030,21 COMISIONES USD 70.974,44 CTA. 5970 CUENTA UNICA DEL TESORO DOLARES AMERICANOS LIB. 00099021001 REF. COMISION DEL BANQUERO"/>
    <m/>
    <m/>
    <m/>
    <m/>
    <n v="10"/>
    <n v="0"/>
    <n v="68.599999999999994"/>
    <n v="0"/>
    <s v="NO_CONCILIADO"/>
  </r>
  <r>
    <x v="2"/>
    <m/>
    <x v="2"/>
    <x v="9"/>
    <s v="G21461360001"/>
    <s v="NTI"/>
    <n v="16976"/>
    <m/>
    <s v="PAGO A EXIMBANK CHINA POPUL PRÉSTAMO PBC 2016 (38) 426 VCTO. 21-01-2023 POR CUENTA DE TGN , NTI. 016976 VALOR 20-01-2023 INTERESES USD 5.128.030,21 COMISIONES USD 70.974,44 CTA. 5970 CUENTA UNICA DEL TESORO DOLARES AMERICANOS LIB. 00099021001"/>
    <m/>
    <m/>
    <m/>
    <m/>
    <n v="5199004.6500000004"/>
    <n v="0"/>
    <n v="35665171.899999999"/>
    <n v="0"/>
    <s v="NO_CONCILIADO"/>
  </r>
  <r>
    <x v="2"/>
    <m/>
    <x v="2"/>
    <x v="9"/>
    <s v="G21461350008"/>
    <s v="DEV"/>
    <n v="16960"/>
    <m/>
    <s v="PAGO A EXIMBANK CHINA POPUL PRÉSTAMO PBC 2016 (22) 410 VCTO. 21-01-2023 POR CUENTA DE TGN , NTI. 016960 VALOR 20-01-2023 CAPITAL USD 10.752.500,00 INTERESES USD 2.870.032,01 COMISIONES USD 71.233,55 CTA. 5970 CUENTA UNICA DEL TESORO DOLARES AMERICANOS LIB. 00099021001 REF. COMISION DEL BANQUERO"/>
    <m/>
    <m/>
    <m/>
    <m/>
    <n v="10"/>
    <n v="0"/>
    <n v="68.599999999999994"/>
    <n v="0"/>
    <s v="NO_CONCILIADO"/>
  </r>
  <r>
    <x v="2"/>
    <m/>
    <x v="2"/>
    <x v="9"/>
    <s v="S10526270002"/>
    <s v="DEV"/>
    <n v="16977"/>
    <m/>
    <s v="PAGO A EXIMBANK CHINA POPUL PRÉSTAMO PBC 2015 (08) 350 VCTO. 21-01-2023 POR CUENTA DE TGN , NTI. 016977 VALOR 20-01-2023 USD 7.612.031,64 CTA. 5970 CUENTA UNICA DEL TESORO DOLARES AMERICANOS LIB. 00099021001 REF. COMISION DEL BANQUERO"/>
    <m/>
    <m/>
    <m/>
    <m/>
    <n v="10"/>
    <n v="0"/>
    <n v="68.599999999999994"/>
    <n v="0"/>
    <s v="NO_CONCILIADO"/>
  </r>
  <r>
    <x v="0"/>
    <m/>
    <x v="0"/>
    <x v="9"/>
    <s v="G21462630008"/>
    <s v="RVL"/>
    <n v="22903"/>
    <m/>
    <s v="AJUSTE COMPLEMENTARIO POR REVALORIZACION SALDOS DE ACTIVOS DE RESERVA Y OBLIGACIONES MONEDA EXTRANJERA (DOLARES) Saldo MO = -42067613.08 ;Bs/Mo: 6.86000000000 ;Saldo Bs: -288583825.72"/>
    <m/>
    <m/>
    <m/>
    <m/>
    <n v="0"/>
    <n v="0"/>
    <n v="0"/>
    <n v="0.01"/>
    <s v="NO_CONCILIADO"/>
  </r>
  <r>
    <x v="3"/>
    <m/>
    <x v="3"/>
    <x v="10"/>
    <s v="S10526270003"/>
    <s v="COB"/>
    <n v="1052791"/>
    <m/>
    <s v="'TRANSFERENCIA'||RECIBIDA DEL EXTERIOR SEGUN MENSAJE SWIFT N° 1160 DE LA FECHA (REM.EXT.) POR DESEMBOLSO DE AFD PRESTAMO CBO 1009 01 J REF..AOPVI23024010067 LIBRETA NRO. 00514017005 ENDE-USD-PROY. CONST. PLANTA SOLAR ORURO REF.. UTILES DE ESCRITORIO"/>
    <m/>
    <m/>
    <m/>
    <m/>
    <n v="7.29"/>
    <n v="0"/>
    <n v="50.01"/>
    <n v="0"/>
    <s v="NO_CONCILIADO"/>
  </r>
  <r>
    <x v="0"/>
    <m/>
    <x v="0"/>
    <x v="10"/>
    <s v="D00229030009"/>
    <s v="RVL"/>
    <n v="22907"/>
    <m/>
    <s v="AJUSTE COMPLEMENTARIO POR REVALORIZACION SALDOS DE ACTIVOS DE RESERVA Y OBLIGACIONES MONEDA EXTRANJERA (DOLARES) Saldo MO = -46212272.68 ;Bs/Mo: 6.86000000000 ;Saldo Bs: -317016190.59"/>
    <m/>
    <m/>
    <m/>
    <m/>
    <n v="0"/>
    <n v="0"/>
    <n v="0.01"/>
    <n v="0"/>
    <s v="NO_CONCILIADO"/>
  </r>
  <r>
    <x v="0"/>
    <m/>
    <x v="0"/>
    <x v="11"/>
    <s v="S10527910002"/>
    <s v="RVL"/>
    <n v="22911"/>
    <m/>
    <s v="AJUSTE COMPLEMENTARIO POR REVALORIZACION SALDOS DE ACTIVOS DE RESERVA Y OBLIGACIONES MONEDA EXTRANJERA (DOLARES) Saldo MO = -50644910.48 ;Bs/Mo: 6.86000000000 ;Saldo Bs: -347424085.88"/>
    <m/>
    <m/>
    <m/>
    <m/>
    <n v="0"/>
    <n v="0"/>
    <n v="0"/>
    <n v="0.01"/>
    <s v="NO_CONCILIADO"/>
  </r>
  <r>
    <x v="0"/>
    <m/>
    <x v="0"/>
    <x v="12"/>
    <s v="S10527910003"/>
    <s v="RVL"/>
    <n v="22916"/>
    <m/>
    <s v="AJUSTE COMPLEMENTARIO POR REVALORIZACION SALDOS DE ACTIVOS DE RESERVA Y OBLIGACIONES MONEDA EXTRANJERA (DOLARES) Saldo MO = -45509450.29 ;Bs/Mo: 6.86000000000 ;Saldo Bs: -312194828.98"/>
    <m/>
    <m/>
    <m/>
    <m/>
    <n v="0"/>
    <n v="0"/>
    <n v="0"/>
    <n v="0.01"/>
    <s v="NO_CONCILIADO"/>
  </r>
  <r>
    <x v="2"/>
    <m/>
    <x v="2"/>
    <x v="13"/>
    <s v="D00229070009"/>
    <s v="NTI"/>
    <n v="1053092"/>
    <m/>
    <s v="||PAGO A EXIMBANK CHINA POPULAR PRESTAMO PBC 2015 (08) 350 VCTO 21-01-2023 POR CUENTA DE TGN, VALOR 27-01-2023 USD 23.918.770,20 CTA. 5970 CUENTA ÚNICA DEL TESORO DOLARES AMERICANOS LIB. 00099021001"/>
    <m/>
    <m/>
    <m/>
    <m/>
    <n v="23918770.199999999"/>
    <n v="0"/>
    <n v="164082763.56999999"/>
    <n v="0"/>
    <s v="NO_CONCILIADO"/>
  </r>
  <r>
    <x v="2"/>
    <m/>
    <x v="2"/>
    <x v="13"/>
    <s v="D00229110011"/>
    <s v="DEV"/>
    <n v="1053092"/>
    <m/>
    <s v="||PAGO A EXIMBANK CHINA POPULAR PRESTAMO PBC 2015 (08) 350 VCTO 21-01-2023 POR CUENTA DE TGN, VALOR 27-01-2023 USD 23.918.770,20 CTA.5970 CUENTA ÚNICA DEL TESORO DOLARES AMERICANOS LIB. 00099021001 REF. COMISIONES DEL BANQUERO"/>
    <m/>
    <m/>
    <m/>
    <m/>
    <n v="10"/>
    <n v="0"/>
    <n v="68.599999999999994"/>
    <n v="0"/>
    <s v="NO_CONCILIADO"/>
  </r>
  <r>
    <x v="0"/>
    <m/>
    <x v="0"/>
    <x v="13"/>
    <s v="D00229160012"/>
    <s v="RVL"/>
    <n v="22921"/>
    <m/>
    <s v="AJUSTE COMPLEMENTARIO POR REVALORIZACION SALDOS DE ACTIVOS DE RESERVA Y OBLIGACIONES MONEDA EXTRANJERA (DOLARES) Saldo MO = -90528175.22 ;Bs/Mo: 6.86000000000 ;Saldo Bs: -621023282.02"/>
    <m/>
    <m/>
    <m/>
    <m/>
    <n v="0"/>
    <n v="0"/>
    <n v="0.01"/>
    <n v="0"/>
    <s v="NO_CONCILIADO"/>
  </r>
  <r>
    <x v="2"/>
    <m/>
    <x v="2"/>
    <x v="14"/>
    <s v="S10530920001"/>
    <s v="NTI"/>
    <n v="17060"/>
    <m/>
    <s v="PAGO A AFD PRÉSTAMO CBO 1020 01 B VCTO. 31-01-2023 POR CUENTA DE TGN , NTI. 017060 VALOR 31-01-2023 INTERESES EUR 290.106,66 COMISIONES EUR 13.161,39 CTA. 5970 CUENTA UNICA DEL TESORO DOLARES AMERICANOS LIB. 00099021001"/>
    <m/>
    <m/>
    <m/>
    <m/>
    <n v="329166.96999999997"/>
    <n v="0"/>
    <n v="2258085.41"/>
    <n v="0"/>
    <s v="NO_CONCILIADO"/>
  </r>
  <r>
    <x v="0"/>
    <m/>
    <x v="0"/>
    <x v="14"/>
    <s v="S10530920004"/>
    <s v="RVL"/>
    <n v="22929"/>
    <m/>
    <s v="AJUSTE COMPLEMENTARIO POR REVALORIZACION SALDOS DE ACTIVOS DE RESERVA Y OBLIGACIONES MONEDA EXTRANJERA (DOLARES) Saldo MO = -41505968.10 ;Bs/Mo: 6.86000000000 ;Saldo Bs: -284730941.19"/>
    <m/>
    <m/>
    <m/>
    <m/>
    <n v="0"/>
    <n v="0"/>
    <n v="0.02"/>
    <n v="0"/>
    <s v="NO_CONCILIADO"/>
  </r>
  <r>
    <x v="4"/>
    <m/>
    <x v="4"/>
    <x v="15"/>
    <s v="D00229210012"/>
    <s v="CRV"/>
    <n v="1053708"/>
    <m/>
    <s v="||REGISTRO DEVOLUCION DE FONDOS LC I-2022-22 P/C CEASS A/F BRAWN LABORATORIES LIMITED,S/G NOTA CEASS/UAF/CONTA/NOT-EXT 9/2023,30/01/2023. LIB.00099021001 TGN-RECURSOS ORDINARIOS-DOLARES AMERICANOS (5970) REF.:DEV.SLDO.NO UTIL.LC I-2022-22"/>
    <m/>
    <m/>
    <m/>
    <m/>
    <n v="0"/>
    <n v="108189"/>
    <n v="0"/>
    <n v="742176.54"/>
    <s v="NO_CONCILIADO"/>
  </r>
  <r>
    <x v="0"/>
    <m/>
    <x v="0"/>
    <x v="15"/>
    <s v="G21553500001"/>
    <s v="RVL"/>
    <n v="22942"/>
    <m/>
    <s v="AJUSTE COMPLEMENTARIO POR REVALORIZACION SALDOS DE ACTIVOS DE RESERVA Y OBLIGACIONES MONEDA EXTRANJERA (DOLARES) Saldo MO = -26937457.97 ;Bs/Mo: 6.86000000000 ;Saldo Bs: -184790961.66"/>
    <m/>
    <m/>
    <m/>
    <m/>
    <n v="0"/>
    <n v="0"/>
    <n v="0"/>
    <n v="0.01"/>
    <s v="NO_CONCILIADO"/>
  </r>
  <r>
    <x v="2"/>
    <m/>
    <x v="2"/>
    <x v="16"/>
    <s v="D00229290005"/>
    <s v="NTI"/>
    <n v="1053789"/>
    <m/>
    <s v="||COMPLEMENTO AL PAGO REALIZADO A EXIMBANK CHINA POPULAR PRÉSTAMO PBC 2015 (08) 350 VCTO 21-01-2023 POR CUENTA DE TGN, SEGÚN NOTA MEFP/VTCP/DGCP/UODP/N° 137/2023 DE FECHA 03-02-2023, VALOR 06-02-2023 USD 32.895,22. CTA. 5970 CUENTA ÚNICA DEL TESORO DOLARES AMERICANOS LIB. 00099021001"/>
    <m/>
    <m/>
    <m/>
    <m/>
    <n v="32895.22"/>
    <n v="0"/>
    <n v="225661.21"/>
    <n v="0"/>
    <s v="NO_CONCILIADO"/>
  </r>
  <r>
    <x v="2"/>
    <m/>
    <x v="2"/>
    <x v="16"/>
    <s v="G21576460003"/>
    <s v="NTI"/>
    <n v="1053797"/>
    <m/>
    <s v="||COMPLEMENTO AL PAGO REALIZADO A EXIMBANK CHINA POPULAR PRÉSTAMO PBC 2016 (22) 410 VCTO 21-01-2023 POR CUENTA DE TGN, SEGÚN NOTA MEFP/VTCP/DGCP/UODP/N° 137/2023 DE FECHA 03-02-2023, VALOR 06-02-2023 USD 33.993,70. CTA. 5970 CUENTA ÚNICA DEL TESORO DOLARES AMERICANOS LIB. 00099021001"/>
    <m/>
    <m/>
    <m/>
    <m/>
    <n v="33993.699999999997"/>
    <n v="0"/>
    <n v="233196.78"/>
    <n v="0"/>
    <s v="NO_CONCILIADO"/>
  </r>
  <r>
    <x v="0"/>
    <m/>
    <x v="0"/>
    <x v="16"/>
    <s v="S10537080002"/>
    <s v="RVL"/>
    <n v="22946"/>
    <m/>
    <s v="AJUSTE COMPLEMENTARIO POR REVALORIZACION SALDOS DE ACTIVOS DE RESERVA Y OBLIGACIONES MONEDA EXTRANJERA (DOLARES) Saldo MO = -21070715.18 ;Bs/Mo: 6.86000000000 ;Saldo Bs: -144545106.15"/>
    <m/>
    <m/>
    <m/>
    <m/>
    <n v="0"/>
    <n v="0"/>
    <n v="0.02"/>
    <n v="0"/>
    <s v="NO_CONCILIADO"/>
  </r>
  <r>
    <x v="0"/>
    <m/>
    <x v="0"/>
    <x v="17"/>
    <s v="D00229420011"/>
    <s v="RVL"/>
    <n v="22950"/>
    <m/>
    <s v="AJUSTE COMPLEMENTARIO POR REVALORIZACION SALDOS DE ACTIVOS DE RESERVA Y OBLIGACIONES MONEDA EXTRANJERA (DOLARES) Saldo MO = -26693827.81 ;Bs/Mo: 6.86000000000 ;Saldo Bs: -183119658.79"/>
    <m/>
    <m/>
    <m/>
    <m/>
    <n v="0"/>
    <n v="0"/>
    <n v="0.01"/>
    <n v="0"/>
    <s v="NO_CONCILIADO"/>
  </r>
  <r>
    <x v="2"/>
    <m/>
    <x v="2"/>
    <x v="18"/>
    <s v="S10537890001"/>
    <s v="CRV"/>
    <n v="2165376"/>
    <m/>
    <s v="PAGO PRÉSTAMO BID 939-SF-BO VCTO. 08-02-2023 POR CUENTA DE BANCO DE DESARROLLO , VALOR 08-02-2023 CAPITAL USD 651.382,87 INTERESES USD 105.077,87 LIBRETA NRO. 00099021001 TGN - RECURSOS ORDINARIOS DOLARES AMERICANOS - 5970 ALIVIO MDRI"/>
    <m/>
    <m/>
    <m/>
    <m/>
    <n v="0"/>
    <n v="105077.87"/>
    <n v="0"/>
    <n v="720834.19"/>
    <s v="NO_CONCILIADO"/>
  </r>
  <r>
    <x v="0"/>
    <m/>
    <x v="0"/>
    <x v="18"/>
    <s v="S10537970001"/>
    <s v="RVL"/>
    <n v="22955"/>
    <m/>
    <s v="AJUSTE COMPLEMENTARIO POR REVALORIZACION SALDOS DE ACTIVOS DE RESERVA Y OBLIGACIONES MONEDA EXTRANJERA (DOLARES) Saldo MO = -16315587.47 ;Bs/Mo: 6.86000000000 ;Saldo Bs: -111924930.05"/>
    <m/>
    <m/>
    <m/>
    <m/>
    <n v="0"/>
    <n v="0"/>
    <n v="0.01"/>
    <n v="0"/>
    <s v="NO_CONCILIADO"/>
  </r>
  <r>
    <x v="0"/>
    <m/>
    <x v="0"/>
    <x v="19"/>
    <s v="D00229460010"/>
    <s v="RVL"/>
    <n v="22959"/>
    <m/>
    <s v="AJUSTE COMPLEMENTARIO POR REVALORIZACION SALDOS DE ACTIVOS DE RESERVA Y OBLIGACIONES MONEDA EXTRANJERA (DOLARES) Saldo MO = -13403694.54 ;Bs/Mo: 6.86000000000 ;Saldo Bs: -91949344.56"/>
    <m/>
    <m/>
    <m/>
    <m/>
    <n v="0"/>
    <n v="0"/>
    <n v="0.02"/>
    <n v="0"/>
    <s v="NO_CONCILIADO"/>
  </r>
  <r>
    <x v="0"/>
    <m/>
    <x v="0"/>
    <x v="20"/>
    <s v="G21641450002"/>
    <s v="RVL"/>
    <n v="22963"/>
    <m/>
    <s v="AJUSTE COMPLEMENTARIO POR REVALORIZACION SALDOS DE ACTIVOS DE RESERVA Y OBLIGACIONES MONEDA EXTRANJERA (DOLARES) Saldo MO = -13393949.02 ;Bs/Mo: 6.86000000000 ;Saldo Bs: -91882490.27"/>
    <m/>
    <m/>
    <m/>
    <m/>
    <n v="0"/>
    <n v="0"/>
    <n v="0"/>
    <n v="0.01"/>
    <s v="NO_CONCILIADO"/>
  </r>
  <r>
    <x v="0"/>
    <m/>
    <x v="0"/>
    <x v="21"/>
    <s v="D00229500008"/>
    <s v="RVL"/>
    <n v="22967"/>
    <m/>
    <s v="AJUSTE COMPLEMENTARIO POR REVALORIZACION SALDOS DE ACTIVOS DE RESERVA Y OBLIGACIONES MONEDA EXTRANJERA (DOLARES) Saldo MO = -6163002.78 ;Bs/Mo: 6.86000000000 ;Saldo Bs: -42278199.08"/>
    <m/>
    <m/>
    <m/>
    <m/>
    <n v="0"/>
    <n v="0"/>
    <n v="0.01"/>
    <n v="0"/>
    <s v="NO_CONCILIADO"/>
  </r>
  <r>
    <x v="0"/>
    <m/>
    <x v="0"/>
    <x v="22"/>
    <s v="G21653760003"/>
    <s v="RVL"/>
    <n v="22972"/>
    <m/>
    <s v="AJUSTE COMPLEMENTARIO POR REVALORIZACION SALDOS DE ACTIVOS DE RESERVA Y OBLIGACIONES MONEDA EXTRANJERA (DOLARES) Saldo MO = -6228737.33 ;Bs/Mo: 6.86000000000 ;Saldo Bs: -42729138.07"/>
    <m/>
    <m/>
    <m/>
    <m/>
    <n v="0"/>
    <n v="0"/>
    <n v="0"/>
    <n v="0.01"/>
    <s v="NO_CONCILIADO"/>
  </r>
  <r>
    <x v="2"/>
    <m/>
    <x v="2"/>
    <x v="23"/>
    <s v="D00229550010"/>
    <s v="NTI"/>
    <n v="16984"/>
    <m/>
    <s v="PAGO A IDA PRÉSTAMO 3942-BO VCTO. 15-02-2023 POR CUENTA DE TGN , NTI. 016984 VALOR 15-02-2023 CAPITAL USD 1.144.496,59 INTERESES USD 2.867,61 CTA. 5970 CUENTA UNICA DEL TESORO DOLARES AMERICANOS LIB. 00099021001"/>
    <m/>
    <m/>
    <m/>
    <m/>
    <n v="1147364.2"/>
    <n v="0"/>
    <n v="7870918.4100000001"/>
    <n v="0"/>
    <s v="NO_CONCILIADO"/>
  </r>
  <r>
    <x v="2"/>
    <m/>
    <x v="2"/>
    <x v="23"/>
    <s v="D00229590014"/>
    <s v="NTI"/>
    <n v="16981"/>
    <m/>
    <s v="PAGO A IDA PRÉSTAMO 3788-BO VCTO. 15-02-2023 POR CUENTA DE TGN , NTI. 016981 VALOR 15-02-2023 CAPITAL USD 894.585,71 CTA. 5970 CUENTA UNICA DEL TESORO DOLARES AMERICANOS LIB. 00099021001"/>
    <m/>
    <m/>
    <m/>
    <m/>
    <n v="894585.71"/>
    <n v="0"/>
    <n v="6136857.9699999997"/>
    <n v="0"/>
    <s v="NO_CONCILIADO"/>
  </r>
  <r>
    <x v="2"/>
    <m/>
    <x v="2"/>
    <x v="23"/>
    <s v="D00229630011"/>
    <s v="NTI"/>
    <n v="16982"/>
    <m/>
    <s v="PAGO A IDA PRÉSTAMO 3842-BO VCTO. 15-02-2023 POR CUENTA DE TGN , NTI. 016982 VALOR 15-02-2023 CAPITAL USD 74.642,22 CTA. 5970 CUENTA UNICA DEL TESORO DOLARES AMERICANOS LIB. 00099021001"/>
    <m/>
    <m/>
    <m/>
    <m/>
    <n v="74642.22"/>
    <n v="0"/>
    <n v="512045.63"/>
    <n v="0"/>
    <s v="NO_CONCILIADO"/>
  </r>
  <r>
    <x v="2"/>
    <m/>
    <x v="2"/>
    <x v="23"/>
    <s v="D00229670013"/>
    <s v="NTI"/>
    <n v="16983"/>
    <m/>
    <s v="PAGO A IDA PRÉSTAMO 3854-BO VCTO. 15-02-2023 POR CUENTA DE TGN , NTI. 016983 VALOR 15-02-2023 CAPITAL USD 432.109,99 CTA. 5970 CUENTA UNICA DEL TESORO DOLARES AMERICANOS LIB. 00099021001"/>
    <m/>
    <m/>
    <m/>
    <m/>
    <n v="432109.99"/>
    <n v="0"/>
    <n v="2964274.53"/>
    <n v="0"/>
    <s v="NO_CONCILIADO"/>
  </r>
  <r>
    <x v="2"/>
    <m/>
    <x v="2"/>
    <x v="23"/>
    <s v="D00229720012"/>
    <s v="NTI"/>
    <n v="17098"/>
    <m/>
    <s v="PAGO A BID PRÉSTAMO 4414/KI-BO VCTO. 15-02-2023 POR CUENTA DE TGN , NTI. 017098 VALOR 15-02-2023 INTERESES USD 80.632,48 CTA. 5970 CUENTA UNICA DEL TESORO DOLARES AMERICANOS LIB. 00099021001"/>
    <m/>
    <m/>
    <m/>
    <m/>
    <n v="80632.479999999996"/>
    <n v="0"/>
    <n v="553138.81000000006"/>
    <n v="0"/>
    <s v="NO_CONCILIADO"/>
  </r>
  <r>
    <x v="0"/>
    <m/>
    <x v="0"/>
    <x v="23"/>
    <s v="G21737730001"/>
    <s v="RVL"/>
    <n v="22976"/>
    <m/>
    <s v="AJUSTE COMPLEMENTARIO POR REVALORIZACION SALDOS DE ACTIVOS DE RESERVA Y OBLIGACIONES MONEDA EXTRANJERA (DOLARES) Saldo MO = -32048633.19 ;Bs/Mo: 6.86000000000 ;Saldo Bs: -219853623.69"/>
    <m/>
    <m/>
    <m/>
    <m/>
    <n v="0"/>
    <n v="0"/>
    <n v="0.01"/>
    <n v="0"/>
    <s v="NO_CONCILIADO"/>
  </r>
  <r>
    <x v="0"/>
    <m/>
    <x v="0"/>
    <x v="24"/>
    <s v="G21737700001"/>
    <s v="RVL"/>
    <n v="22980"/>
    <m/>
    <s v="AJUSTE COMPLEMENTARIO POR REVALORIZACION SALDOS DE ACTIVOS DE RESERVA Y OBLIGACIONES MONEDA EXTRANJERA (DOLARES) Saldo MO = -32265069.86 ;Bs/Mo: 6.86000000000 ;Saldo Bs: -221338379.23"/>
    <m/>
    <m/>
    <m/>
    <m/>
    <n v="0"/>
    <n v="0"/>
    <n v="0"/>
    <n v="0.01"/>
    <s v="NO_CONCILIADO"/>
  </r>
  <r>
    <x v="0"/>
    <m/>
    <x v="0"/>
    <x v="25"/>
    <s v="G21737710001"/>
    <s v="RVL"/>
    <n v="22984"/>
    <m/>
    <s v="AJUSTE COMPLEMENTARIO POR REVALORIZACION SALDOS DE ACTIVOS DE RESERVA Y OBLIGACIONES MONEDA EXTRANJERA (DOLARES) Saldo MO = -10974169.45 ;Bs/Mo: 6.86000000000 ;Saldo Bs: -75282802.42"/>
    <m/>
    <m/>
    <m/>
    <m/>
    <n v="0"/>
    <n v="0"/>
    <n v="0"/>
    <n v="0.01"/>
    <s v="NO_CONCILIADO"/>
  </r>
  <r>
    <x v="2"/>
    <m/>
    <x v="2"/>
    <x v="26"/>
    <s v="G21737720001"/>
    <s v="NTI"/>
    <n v="17046"/>
    <m/>
    <s v="PAGO A JICA PRÉSTAMO BV-P5 VCTO. 20-02-2023 POR CUENTA DE TGN SEGÚN NOTA MEFP/VTCP/DGCP/UODP/No 192/2023 DEL 17-02-2023, NTI. 017046 VALOR 22-02-2023 INTERESES JPY 721.832,00 COMISIONES JPY 1.007.499,00 CTA. 5970 CUENTA UNICA DEL TESORO DOLARES AMERICANOS LIBRETA NRO.00099021001"/>
    <m/>
    <m/>
    <m/>
    <m/>
    <n v="12889.31"/>
    <n v="0"/>
    <n v="88420.67"/>
    <n v="0"/>
    <s v="NO_CONCILIADO"/>
  </r>
  <r>
    <x v="2"/>
    <m/>
    <x v="2"/>
    <x v="26"/>
    <s v="G21739200001"/>
    <s v="DEV"/>
    <n v="1054823"/>
    <m/>
    <s v="||COBRO DE COMISIONES QUE EFECTÚA EL MUFG BANK LTD. POR PAGO DE PRÉSTAMO BV-P5 VCTO 20/02/2023 SEGÚN MENSAJE SWIFT NRO. 3029 DE LA FECHA Y NOTA MEFP/VTCP/DGCP/UODP/NRO. 192/2023 DEL 17/02/2023 LIBRETA 00099021001 TGN-RECURSOS ORDINARIOS-DÓLARES AMERICANOS (5970)"/>
    <m/>
    <m/>
    <m/>
    <m/>
    <n v="18.63"/>
    <n v="0"/>
    <n v="127.8"/>
    <n v="0"/>
    <s v="NO_CONCILIADO"/>
  </r>
  <r>
    <x v="0"/>
    <m/>
    <x v="0"/>
    <x v="26"/>
    <s v="D00229760016"/>
    <s v="RVL"/>
    <n v="22988"/>
    <m/>
    <s v="AJUSTE COMPLEMENTARIO POR REVALORIZACION SALDOS DE ACTIVOS DE RESERVA Y OBLIGACIONES MONEDA EXTRANJERA (DOLARES) Saldo MO = -526811.28 ;Bs/Mo: 6.86000000000 ;Saldo Bs: -3613925.39"/>
    <m/>
    <m/>
    <m/>
    <m/>
    <n v="0"/>
    <n v="0"/>
    <n v="0.01"/>
    <n v="0"/>
    <s v="NO_CONCILIADO"/>
  </r>
  <r>
    <x v="0"/>
    <m/>
    <x v="0"/>
    <x v="27"/>
    <s v="D00229800011"/>
    <s v="RVL"/>
    <n v="22992"/>
    <m/>
    <s v="AJUSTE COMPLEMENTARIO POR REVALORIZACION SALDOS DE ACTIVOS DE RESERVA Y OBLIGACIONES MONEDA EXTRANJERA (DOLARES) Saldo MO = -1935523.08 ;Bs/Mo: 6.86000000000 ;Saldo Bs: -13277688.31"/>
    <m/>
    <m/>
    <m/>
    <m/>
    <n v="0"/>
    <n v="0"/>
    <n v="0"/>
    <n v="0.02"/>
    <s v="NO_CONCILIADO"/>
  </r>
  <r>
    <x v="5"/>
    <m/>
    <x v="5"/>
    <x v="28"/>
    <s v="D00229840011"/>
    <s v="COB"/>
    <n v="2181862"/>
    <m/>
    <s v="TRANSFERENCIA RECIBIDA DEL EXTERIOR SEGÚN MENSAJES SWIFT Nos. DE ACUERDO A SWIFT ADJUNTO (REM.EXT.) DE FECHA 24-02-2023 POR DESEMBOLSO DE BID PRÉSTAMO 5514/OC-BO REQ 00004 BO 2023136525 LIBRETA N° 00206044301 INE-USD-IMPLEM.CENSO DE POBLACIÓN Y VIVIENDA-BID REF.: UTILES DE ESCRITORIO"/>
    <m/>
    <m/>
    <m/>
    <m/>
    <n v="7.29"/>
    <n v="0"/>
    <n v="50.01"/>
    <n v="0"/>
    <s v="NO_CONCILIADO"/>
  </r>
  <r>
    <x v="2"/>
    <m/>
    <x v="2"/>
    <x v="29"/>
    <s v="G21783880001"/>
    <s v="DEV"/>
    <n v="1055208"/>
    <m/>
    <s v="||TRANSF.DE FONDOS AL EXTERIOR SEGUN SOL. EN NOTA MEFP/VTCP/DGCP/UODP/NO.196/2023, RECIBIDA EN FECHA 22/02/2023 REF:PAGO SERVICIO DE AGENTE COLATERAL, BONOS DE INVERSION DE LA SERIE &quot;B&quot; INVOICE OCTOBER 2022 LIBRETA NO.00099021001 TGN RECURSOS ORDINARIOS-DOLARES AMERICANOS"/>
    <m/>
    <m/>
    <m/>
    <m/>
    <n v="2500"/>
    <n v="0"/>
    <n v="17150"/>
    <n v="0"/>
    <s v="NO_CONCILIADO"/>
  </r>
  <r>
    <x v="2"/>
    <m/>
    <x v="2"/>
    <x v="29"/>
    <s v="S10548230001"/>
    <s v="NTI"/>
    <n v="17103"/>
    <m/>
    <s v="PAGO A BID PRÉSTAMO 3091/BL-BO VCTO. 27-02-2023 SEGUN NOTA MEFP/VTCP/DGCP/UODP/No 222/2023 DE LA FECHA POR CUENTA DE GOB.AUT.DEPT.PANDO, NTI. 017103 VALOR 27-02-2023 CAPITAL USD 102.500,00 INTERESES USD 86.027,26 COMISIONES USD 7.672,38 CTA. 5970 CUENTA UNICA DEL TESORO DOLARES AMERICANOS LIB. 00099021001"/>
    <m/>
    <m/>
    <m/>
    <m/>
    <n v="196199.64"/>
    <n v="0"/>
    <n v="1345929.53"/>
    <n v="0"/>
    <s v="NO_CONCILIADO"/>
  </r>
  <r>
    <x v="0"/>
    <m/>
    <x v="0"/>
    <x v="29"/>
    <s v="D00229880012"/>
    <s v="RVL"/>
    <n v="23001"/>
    <m/>
    <s v="AJUSTE COMPLEMENTARIO POR REVALORIZACION SALDOS DE ACTIVOS DE RESERVA Y OBLIGACIONES MONEDA EXTRANJERA (DOLARES) Saldo MO = -74649454.71 ;Bs/Mo: 6.86000000000 ;Saldo Bs: -512095259.32"/>
    <m/>
    <m/>
    <m/>
    <m/>
    <n v="0"/>
    <n v="0"/>
    <n v="0.01"/>
    <n v="0"/>
    <s v="NO_CONCILIADO"/>
  </r>
  <r>
    <x v="0"/>
    <m/>
    <x v="0"/>
    <x v="30"/>
    <s v="D00229920015"/>
    <s v="RVL"/>
    <n v="23010"/>
    <m/>
    <s v="AJUSTE COMPLEMENTARIO POR REVALORIZACION SALDOS DE ACTIVOS DE RESERVA Y OBLIGACIONES MONEDA EXTRANJERA (DOLARES) Saldo MO = -19318025.90 ;Bs/Mo: 6.86000000000 ;Saldo Bs: -132521657.68"/>
    <m/>
    <m/>
    <m/>
    <m/>
    <n v="0"/>
    <n v="0"/>
    <n v="0.01"/>
    <n v="0"/>
    <s v="NO_CONCILIADO"/>
  </r>
  <r>
    <x v="0"/>
    <m/>
    <x v="0"/>
    <x v="31"/>
    <s v="G21818620003"/>
    <s v="RVL"/>
    <n v="23018"/>
    <m/>
    <s v="AJUSTE COMPLEMENTARIO POR REVALORIZACION SALDOS DE ACTIVOS DE RESERVA Y OBLIGACIONES MONEDA EXTRANJERA (DOLARES) Saldo MO = -10343619.99 ;Bs/Mo: 6.86000000000 ;Saldo Bs: -70957233.14"/>
    <m/>
    <m/>
    <m/>
    <m/>
    <n v="0"/>
    <n v="0"/>
    <n v="0.01"/>
    <n v="0"/>
    <s v="NO_CONCILIADO"/>
  </r>
  <r>
    <x v="0"/>
    <m/>
    <x v="0"/>
    <x v="32"/>
    <s v="S10552080001"/>
    <s v="RVL"/>
    <n v="23026"/>
    <m/>
    <s v="AJUSTE COMPLEMENTARIO POR REVALORIZACION SALDOS DE ACTIVOS DE RESERVA Y OBLIGACIONES MONEDA EXTRANJERA (DOLARES) Saldo MO = -6993827.97 ;Bs/Mo: 6.86000000000 ;Saldo Bs: -47977659.85"/>
    <m/>
    <m/>
    <m/>
    <m/>
    <n v="0"/>
    <n v="0"/>
    <n v="0"/>
    <n v="0.02"/>
    <s v="NO_CONCILIADO"/>
  </r>
  <r>
    <x v="2"/>
    <m/>
    <x v="2"/>
    <x v="33"/>
    <s v="G21837290001"/>
    <s v="DEV"/>
    <n v="1055847"/>
    <m/>
    <s v="||REGULARIZACION DEL COMP. S-1051141 DEL 30/12/2022, SEGUN NOTA MEFP/VTCP/DGCP/UODP/NO.241/2023 DE FECHA 3/03/2023 REF.: COMIS.DE TRANSF.DEL BANQUERO EUR 1,334.- F.V. 28/12/2022 PAGO A PERMANENT COURTOF ARBITRATION POR MEMBRESIA POR EUR 12,50 LIB.NO. 00099021001 TGN RECURSOS ORDINARIOS - DOLARES AMRICANOS (3987) EQUIV.A EUR 12,50"/>
    <m/>
    <m/>
    <m/>
    <m/>
    <n v="13.35"/>
    <n v="0"/>
    <n v="91.58"/>
    <n v="0"/>
    <s v="NO_CONCILIADO"/>
  </r>
  <r>
    <x v="0"/>
    <m/>
    <x v="0"/>
    <x v="33"/>
    <s v="D00230010013"/>
    <s v="RVL"/>
    <n v="23031"/>
    <m/>
    <s v="AJUSTE COMPLEMENTARIO POR REVALORIZACION SALDOS DE ACTIVOS DE RESERVA Y OBLIGACIONES MONEDA EXTRANJERA (DOLARES) Saldo MO = -7765714.27 ;Bs/Mo: 6.86000000000 ;Saldo Bs: -53272799.90"/>
    <m/>
    <m/>
    <m/>
    <m/>
    <n v="0"/>
    <n v="0"/>
    <n v="0.01"/>
    <n v="0"/>
    <s v="NO_CONCILIADO"/>
  </r>
  <r>
    <x v="0"/>
    <m/>
    <x v="0"/>
    <x v="34"/>
    <s v="D00230100011"/>
    <s v="RVL"/>
    <n v="23035"/>
    <m/>
    <s v="AJUSTE COMPLEMENTARIO POR REVALORIZACION SALDOS DE ACTIVOS DE RESERVA Y OBLIGACIONES MONEDA EXTRANJERA (DOLARES) Saldo MO = -5372951.59 ;Bs/Mo: 6.86000000000 ;Saldo Bs: -36858447.90"/>
    <m/>
    <m/>
    <m/>
    <m/>
    <n v="0"/>
    <n v="0"/>
    <n v="0"/>
    <n v="0.01"/>
    <s v="NO_CONCILIADO"/>
  </r>
  <r>
    <x v="0"/>
    <m/>
    <x v="0"/>
    <x v="35"/>
    <s v="G21883000002"/>
    <s v="RVL"/>
    <n v="23045"/>
    <m/>
    <s v="AJUSTE COMPLEMENTARIO POR REVALORIZACION SALDOS DE ACTIVOS DE RESERVA Y OBLIGACIONES MONEDA EXTRANJERA (DOLARES) Saldo MO = -8876008.86 ;Bs/Mo: 6.86000000000 ;Saldo Bs: -60889420.77"/>
    <m/>
    <m/>
    <m/>
    <m/>
    <n v="0"/>
    <n v="0"/>
    <n v="0"/>
    <n v="0.01"/>
    <s v="NO_CONCILIADO"/>
  </r>
  <r>
    <x v="6"/>
    <m/>
    <x v="6"/>
    <x v="36"/>
    <s v="G21886640002"/>
    <s v="BOD"/>
    <n v="2099691"/>
    <m/>
    <s v="00099021001 DEPOSITO DE EFECTIVO, DEPOSITANTE: UCP-PPCR, CONCEPTO: DEVOLUCION AL TGN NRO 1041578 PPCR, CUENTA DE DEPOSITO: CUENTA UNICA DEL TESORO EN DOLARES AMERICANOS"/>
    <m/>
    <m/>
    <m/>
    <m/>
    <n v="0"/>
    <n v="7.29"/>
    <n v="0"/>
    <n v="50.01"/>
    <s v="NO_CONCILIADO"/>
  </r>
  <r>
    <x v="7"/>
    <m/>
    <x v="7"/>
    <x v="36"/>
    <s v="O20965670002"/>
    <s v="CRV"/>
    <n v="1056163"/>
    <m/>
    <s v="||REGULARIZACION DE LA OPERACIÓN N° S-1054932 DE F.23/2/2023 DEL DEPARTAMENTO DE OPERACIONES DE INVERSION, EN ATENCION A NOTA CITE: PGE-DGAA-HSCS-0040-CAR/23 DE F.10/3/2023 (HRE-TGL-4347) ENVIADA POR LA PROCURADURIA GENERAL DEL ESTADO. A LA LIBRETA N°00683010001, POR CUENTA DE DISCHINO + SCHAMY, PLLC IOTA TRUST ACCOUNT"/>
    <m/>
    <m/>
    <m/>
    <m/>
    <n v="0"/>
    <n v="110000"/>
    <n v="0"/>
    <n v="754600"/>
    <s v="NO_CONCILIADO"/>
  </r>
  <r>
    <x v="2"/>
    <m/>
    <x v="2"/>
    <x v="37"/>
    <s v="G21901190002"/>
    <s v="NTI"/>
    <n v="17068"/>
    <m/>
    <s v="PAGO A CAF PRÉSTAMO CFA009545 VCTO. 14-03-2023 POR CUENTA DE TGN , NTI. 017068 VALOR 14-03-2023 CAPITAL USD 71.954,55 INTERESES USD 36.508,24 COMISIONES USD 90.737,85 CTA. 5970 CUENTA UNICA DEL TESORO DOLARES AMERICANOS LIB. 00099021001"/>
    <m/>
    <m/>
    <m/>
    <m/>
    <n v="199200.64000000001"/>
    <n v="0"/>
    <n v="1366516.39"/>
    <n v="0"/>
    <s v="NO_CONCILIADO"/>
  </r>
  <r>
    <x v="2"/>
    <m/>
    <x v="2"/>
    <x v="38"/>
    <s v="G21901210002"/>
    <s v="NTI"/>
    <n v="17192"/>
    <m/>
    <s v="PAGO A FONPLATA PRÉSTAMO BOL32/2018 II VCTO. 15-03-2023 POR CUENTA DE TGN , NTI. 017192 VALOR 15-03-2023 INTERESES USD 913.919,00 COMISIONES USD 6.988,49 CTA. 5970 CUENTA UNICA DEL TESORO DOLARES AMERICANOS LIB. 00099021001"/>
    <m/>
    <m/>
    <m/>
    <m/>
    <n v="920907.49"/>
    <n v="0"/>
    <n v="6317425.3799999999"/>
    <n v="0"/>
    <s v="NO_CONCILIADO"/>
  </r>
  <r>
    <x v="2"/>
    <m/>
    <x v="2"/>
    <x v="38"/>
    <s v="G21903310002"/>
    <s v="NTI"/>
    <n v="17143"/>
    <m/>
    <s v="PAGO A BID PRÉSTAMO 3822/BL-BO VCTO. 15-03-2023 POR CUENTA DE TGN , NTI. 017143 VALOR 15-03-2023 CAPITAL USD 561.371,88 INTERESES USD 513.477,24 COMISIONES USD 15.998,90 CTA. 5970 CUENTA UNICA DEL TESORO DOLARES AMERICANOS LIB. 00099021001"/>
    <m/>
    <m/>
    <m/>
    <m/>
    <n v="1090848.02"/>
    <n v="0"/>
    <n v="7483217.4199999999"/>
    <n v="0"/>
    <s v="NO_CONCILIADO"/>
  </r>
  <r>
    <x v="0"/>
    <m/>
    <x v="0"/>
    <x v="38"/>
    <s v="D00230180012"/>
    <s v="RVL"/>
    <n v="23061"/>
    <m/>
    <s v="AJUSTE COMPLEMENTARIO POR REVALORIZACION SALDOS DE ACTIVOS DE RESERVA Y OBLIGACIONES MONEDA EXTRANJERA (DOLARES) Saldo MO = -3681206.79 ;Bs/Mo: 6.86000000000 ;Saldo Bs: -25253078.62"/>
    <m/>
    <m/>
    <m/>
    <m/>
    <n v="0"/>
    <n v="0"/>
    <n v="0.04"/>
    <n v="0"/>
    <s v="NO_CONCILIADO"/>
  </r>
  <r>
    <x v="0"/>
    <m/>
    <x v="0"/>
    <x v="39"/>
    <s v="G21919920002"/>
    <s v="RVL"/>
    <n v="23065"/>
    <m/>
    <s v="AJUSTE COMPLEMENTARIO POR REVALORIZACION SALDOS DE ACTIVOS DE RESERVA Y OBLIGACIONES MONEDA EXTRANJERA (DOLARES) Saldo MO = -13795749.99 ;Bs/Mo: 6.86000000000 ;Saldo Bs: -94638844.94"/>
    <m/>
    <m/>
    <m/>
    <m/>
    <n v="0"/>
    <n v="0"/>
    <n v="0.01"/>
    <n v="0"/>
    <s v="NO_CONCILIADO"/>
  </r>
  <r>
    <x v="2"/>
    <m/>
    <x v="2"/>
    <x v="40"/>
    <s v="G21919940002"/>
    <s v="NTI"/>
    <n v="17084"/>
    <m/>
    <s v="PAGO A CAF PRÉSTAMO CFA11694 VCTO. 17-03-2023 POR CUENTA DE TGN , NTI. 017084 VALOR 17-03-2023 COMISIONES USD 76.963,78 CTA. 5970 CUENTA UNICA DEL TESORO DOLARES AMERICANOS LIB. 00099021001"/>
    <m/>
    <m/>
    <m/>
    <m/>
    <n v="76963.78"/>
    <n v="0"/>
    <n v="527971.53"/>
    <n v="0"/>
    <s v="NO_CONCILIADO"/>
  </r>
  <r>
    <x v="2"/>
    <m/>
    <x v="2"/>
    <x v="40"/>
    <s v="D00230260010"/>
    <s v="NTI"/>
    <n v="1056712"/>
    <m/>
    <s v="||PAGO A AFD PRÉSTAMO CBO 1037 02 L POR CUENTA DEL TGN VALOR 17/03/2023 COMISION DE EVALUACIÓN POR EUR1.000.000,00 SEGÚN NOTA MEFP/VTCP/DGCP/UODP/N° 275/2023 DEL 17/03/2023 LIBRETA N°00099021001 TGN-RECURSOS ORDINARIOS-DÓLARES AMERICANOS (5970)"/>
    <m/>
    <m/>
    <m/>
    <m/>
    <n v="1061402.33"/>
    <n v="0"/>
    <n v="7281219.9800000004"/>
    <n v="0"/>
    <s v="NO_CONCILIADO"/>
  </r>
  <r>
    <x v="0"/>
    <m/>
    <x v="0"/>
    <x v="40"/>
    <s v="G21937410002"/>
    <s v="RVL"/>
    <n v="23069"/>
    <m/>
    <s v="AJUSTE COMPLEMENTARIO POR REVALORIZACION SALDOS DE ACTIVOS DE RESERVA Y OBLIGACIONES MONEDA EXTRANJERA (DOLARES) Saldo MO = -9641267.69 ;Bs/Mo: 6.86000000000 ;Saldo Bs: -66139096.36"/>
    <m/>
    <m/>
    <m/>
    <m/>
    <n v="0"/>
    <n v="0"/>
    <n v="0.01"/>
    <n v="0"/>
    <s v="NO_CONCILIADO"/>
  </r>
  <r>
    <x v="8"/>
    <m/>
    <x v="8"/>
    <x v="41"/>
    <s v="G21937430002"/>
    <s v="CRV"/>
    <n v="2209739"/>
    <m/>
    <s v="TRANSFERENCIA RECIBIDA DEL EXTERIOR SEGÚN MENSAJES SWIFT Nos. 4480-4479 (REM.EXT.) DE FECHA 21-03-2023 POR DESEMBOLSO DE CAF PRÉSTAMO CFA011250 EMERGENCIA SANITARIA COVID-19 LIBRETA N° 00046057010 MS-USD. EMERGENCIA SANITARIA FORTAL. SISTEMA DE SALUD-CAF"/>
    <m/>
    <m/>
    <m/>
    <m/>
    <n v="0"/>
    <n v="25000000"/>
    <n v="0"/>
    <n v="171500000"/>
    <s v="NO_CONCILIADO"/>
  </r>
  <r>
    <x v="8"/>
    <m/>
    <x v="8"/>
    <x v="42"/>
    <s v="S10558470001"/>
    <s v="CRV"/>
    <n v="2212956"/>
    <m/>
    <s v="TRANSFERENCIA RECIBIDA DEL EXTERIOR SEGÚN MENSAJES SWIFT Nos. 4619-4589 (REM.EXT.) DE FECHA 23-03-2023 POR DESEMBOLSO DE BID PRÉSTAMO 4612/BL-BO REQ 00014 BO 2023140489 LIBRETA N° 00046057009 MS-USD PROG. MEJORA SERV. DE SALUD MATERNA NEONATAL BID4612"/>
    <m/>
    <m/>
    <m/>
    <m/>
    <n v="0"/>
    <n v="2804817"/>
    <n v="0"/>
    <n v="19241044.620000001"/>
    <s v="NO_CONCILIADO"/>
  </r>
  <r>
    <x v="8"/>
    <m/>
    <x v="8"/>
    <x v="42"/>
    <s v="D00230310012"/>
    <s v="COB"/>
    <n v="2212956"/>
    <m/>
    <s v="TRANSFERENCIA RECIBIDA DEL EXTERIOR SEGÚN MENSAJES SWIFT Nos. 4619-4589 (REM.EXT.) DE FECHA 23-03-2023 POR DESEMBOLSO DE BID PRÉSTAMO 4612/BL-BO REQ 00014 BO 2023140489 LIBRETA N° 00046057009 MS-USD PROG. MEJORA SERV. DE SALUD MATERNA NEONATAL BID4612 REF.: UTILES DE ESCRITORIO"/>
    <m/>
    <m/>
    <m/>
    <m/>
    <n v="7.29"/>
    <n v="0"/>
    <n v="50.01"/>
    <n v="0"/>
    <s v="NO_CONCILIADO"/>
  </r>
  <r>
    <x v="2"/>
    <m/>
    <x v="2"/>
    <x v="43"/>
    <s v="G21951780002"/>
    <s v="CRV"/>
    <n v="1057102"/>
    <m/>
    <s v="'TRANSFERENCIA'||RECIBIDA DEL EXTERIOR SEGÚN MENSAJE SWIFT NRO. 4755 (REM. EXT.) DE LA FECHA, POR DESEMBOLSO DE LA AFD, PRÉSTAMO CBO-1037 02 L LIB. 00099021001 TGN-RECURSOS ORDINARIOS-DÓLARES AMERICANOS (5970)"/>
    <m/>
    <m/>
    <m/>
    <m/>
    <n v="0"/>
    <n v="108479883.38"/>
    <n v="0"/>
    <n v="744171999.99000001"/>
    <s v="NO_CONCILIADO"/>
  </r>
  <r>
    <x v="0"/>
    <m/>
    <x v="0"/>
    <x v="43"/>
    <s v="G21951760002"/>
    <s v="RVL"/>
    <n v="23097"/>
    <m/>
    <s v="AJUSTE COMPLEMENTARIO POR REVALORIZACION SALDOS DE ACTIVOS DE RESERVA Y OBLIGACIONES MONEDA EXTRANJERA (DOLARES) Saldo MO = -143648714.88 ;Bs/Mo: 6.86000000000 ;Saldo Bs: -985430184.07"/>
    <m/>
    <m/>
    <m/>
    <m/>
    <n v="0"/>
    <n v="0"/>
    <n v="0"/>
    <n v="0.01"/>
    <s v="NO_CONCILIADO"/>
  </r>
  <r>
    <x v="0"/>
    <m/>
    <x v="0"/>
    <x v="44"/>
    <s v="G21953130002"/>
    <s v="RVL"/>
    <n v="23104"/>
    <m/>
    <s v="AJUSTE COMPLEMENTARIO POR REVALORIZACION SALDOS DE ACTIVOS DE RESERVA Y OBLIGACIONES MONEDA EXTRANJERA (DOLARES) Saldo MO = -128924032.21 ;Bs/Mo: 6.86000000000 ;Saldo Bs: -884418860.95"/>
    <m/>
    <m/>
    <m/>
    <m/>
    <n v="0"/>
    <n v="0"/>
    <n v="0"/>
    <n v="0.01"/>
    <s v="NO_CONCILIADO"/>
  </r>
  <r>
    <x v="0"/>
    <m/>
    <x v="0"/>
    <x v="45"/>
    <s v="D00230350010"/>
    <s v="RVL"/>
    <n v="23108"/>
    <m/>
    <s v="AJUSTE COMPLEMENTARIO POR REVALORIZACION SALDOS DE ACTIVOS DE RESERVA Y OBLIGACIONES MONEDA EXTRANJERA (DOLARES) Saldo MO = -130314182.22 ;Bs/Mo: 6.86000000000 ;Saldo Bs: -893955290.04"/>
    <m/>
    <m/>
    <m/>
    <m/>
    <n v="0"/>
    <n v="0"/>
    <n v="0.01"/>
    <n v="0"/>
    <s v="NO_CONCILIADO"/>
  </r>
  <r>
    <x v="0"/>
    <m/>
    <x v="0"/>
    <x v="46"/>
    <s v="G21965180002"/>
    <s v="RVL"/>
    <n v="23117"/>
    <m/>
    <s v="AJUSTE COMPLEMENTARIO POR REVALORIZACION SALDOS DE ACTIVOS DE RESERVA Y OBLIGACIONES MONEDA EXTRANJERA (DOLARES) Saldo MO = -127816215.53 ;Bs/Mo: 6.86000000000 ;Saldo Bs: -876819238.55"/>
    <m/>
    <m/>
    <m/>
    <m/>
    <n v="0"/>
    <n v="0"/>
    <n v="0.01"/>
    <n v="0"/>
    <s v="NO_CONCILIADO"/>
  </r>
  <r>
    <x v="2"/>
    <m/>
    <x v="2"/>
    <x v="47"/>
    <s v="G21965300002"/>
    <s v="NTI"/>
    <n v="17181"/>
    <m/>
    <s v="PAGO A AFD PRÉSTAMO CBO-1011-02-C VCTO. 31-03-2023 POR CUENTA DE TGN , NTI. 017181 VALOR 31-03-2023 CAPITAL EUR 533.333,34 INTERESES EUR 204.936,97 CTA. 5970 CUENTA UNICA DEL TESORO DOLARES AMERICANOS LIB. 00099021001"/>
    <m/>
    <m/>
    <m/>
    <m/>
    <n v="805013.82"/>
    <n v="0"/>
    <n v="5522394.8099999996"/>
    <n v="0"/>
    <s v="NO_CONCILIADO"/>
  </r>
  <r>
    <x v="2"/>
    <m/>
    <x v="2"/>
    <x v="47"/>
    <s v="G21965280002"/>
    <s v="NTI"/>
    <n v="17169"/>
    <m/>
    <s v="PAGO A AFD PRÉSTAMO CBO-1014-01-E VCTO. 31-03-2023 POR CUENTA DE TGN , NTI. 017169 VALOR 31-03-2023 CAPITAL EUR 5.100.000,00 INTERESES EUR 908.584,45 CTA. 5970 CUENTA UNICA DEL TESORO DOLARES AMERICANOS LIB. 00099021001"/>
    <m/>
    <m/>
    <m/>
    <m/>
    <n v="6551792.0199999996"/>
    <n v="0"/>
    <n v="44945293.259999998"/>
    <n v="0"/>
    <s v="NO_CONCILIADO"/>
  </r>
  <r>
    <x v="9"/>
    <m/>
    <x v="9"/>
    <x v="47"/>
    <s v="G21965200002"/>
    <s v="CRV"/>
    <n v="1057667"/>
    <m/>
    <s v="||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
    <m/>
    <m/>
    <m/>
    <m/>
    <n v="0"/>
    <n v="45873.95"/>
    <n v="0"/>
    <n v="314695.3"/>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x v="0"/>
    <n v="2"/>
    <x v="0"/>
    <x v="0"/>
    <n v="14"/>
    <s v="00099021001"/>
    <s v="De: 00081011101 A:00099021001 De: 00081011101 A:00099021001 Transferencia que realizamos a solicitud de la Dirección General de Crédito Público con nota interna CITE:MEFP/VTCP/DGCP/UODP/Nº930/2022, en cumplimiento a lo establecido en el par"/>
    <m/>
    <m/>
    <m/>
    <m/>
    <m/>
    <m/>
    <n v="0"/>
    <n v="12856.26"/>
    <n v="12856.26"/>
  </r>
  <r>
    <x v="1"/>
    <n v="1"/>
    <x v="0"/>
    <x v="1"/>
    <n v="21"/>
    <s v="00099014102"/>
    <s v="De: 00099014102 A:00290014101 Transferencia que realizamos a solicitud del Servicio de Impuestos Nacionales mediante nota CITE: SIN/GAF/DRF/UC/NOT/422/2022 y de acuerdo a las notas internas CITE:MEFP/VPCF/DGCF/UCCF/Nº298/2022 de la Direcció"/>
    <m/>
    <m/>
    <m/>
    <m/>
    <m/>
    <m/>
    <n v="363.71"/>
    <n v="0"/>
    <n v="363.71"/>
  </r>
  <r>
    <x v="2"/>
    <n v="12"/>
    <x v="1"/>
    <x v="1"/>
    <n v="20"/>
    <s v="00081127001"/>
    <s v="De: 00081127001 A:00099021001 Transferencia que realizamos a solicitud del Ministerio de Obras Públicas, Servicios y Vivienda mediante nota CITE: MOPSV/DGAA/No 001/2022 en el marco del parágrafo I Artículo 15 de la Ley No 1267 de 20 de Dic"/>
    <m/>
    <m/>
    <m/>
    <m/>
    <m/>
    <m/>
    <n v="1378792.77"/>
    <n v="0"/>
    <n v="1378792.77"/>
  </r>
  <r>
    <x v="0"/>
    <n v="2"/>
    <x v="0"/>
    <x v="1"/>
    <n v="20"/>
    <s v="00099021001"/>
    <s v="De: 00081127001 A:00099021001 Transferencia que realizamos a solicitud del Ministerio de Obras Públicas, Servicios y Vivienda mediante nota CITE: MOPSV/DGAA/No 001/2022 en el marco del parágrafo I Artículo 15 de la Ley No 1267 de 20 de Dic"/>
    <m/>
    <m/>
    <m/>
    <m/>
    <m/>
    <m/>
    <n v="0"/>
    <n v="1378792.77"/>
    <n v="1378792.77"/>
  </r>
  <r>
    <x v="3"/>
    <n v="1"/>
    <x v="2"/>
    <x v="2"/>
    <n v="27"/>
    <s v="00513012004"/>
    <s v="De: 00513012004 A:00099021001 Transferencia de recursos a solicitud de Yacimientos Petrolíferos Fiscales Bolivianos mediante nota CITE: GAFC/DFC-0010/2023 (operación bimonetarias) destinados a pagos en moneda extranjera por importación de h"/>
    <m/>
    <m/>
    <m/>
    <m/>
    <m/>
    <m/>
    <n v="216593812.59"/>
    <n v="0"/>
    <n v="216593812.59"/>
  </r>
  <r>
    <x v="0"/>
    <n v="2"/>
    <x v="0"/>
    <x v="2"/>
    <n v="27"/>
    <s v="00099021001"/>
    <s v="De: 00513012004 A:00099021001 Transferencia de recursos a solicitud de Yacimientos Petrolíferos Fiscales Bolivianos mediante nota CITE: GAFC/DFC-0010/2023 (operación bimonetarias) destinados a pagos en moneda extranjera por importación de h"/>
    <m/>
    <m/>
    <m/>
    <m/>
    <m/>
    <m/>
    <n v="0"/>
    <n v="216593812.59"/>
    <n v="216593812.59"/>
  </r>
  <r>
    <x v="4"/>
    <n v="8"/>
    <x v="3"/>
    <x v="3"/>
    <n v="73"/>
    <s v="00047081101"/>
    <s v="De: 00047081101 A:00099021001 De: 00047081101 A 00099021001 A fin de atender el requerimiento de SENASAG dependiente del Ministerio de Desarrollo Rural y Tierras con nota CITE: SENASG/DN/N°014/2022 y CITE: MEFP/VTCP/DGCP/UODP/N°69/2023 de e"/>
    <m/>
    <m/>
    <m/>
    <m/>
    <m/>
    <m/>
    <n v="257098.26"/>
    <n v="0"/>
    <n v="257098.26"/>
  </r>
  <r>
    <x v="0"/>
    <n v="2"/>
    <x v="0"/>
    <x v="3"/>
    <n v="73"/>
    <s v="00099021001"/>
    <s v="De: 00047081101 A:00099021001 De: 00047081101 A 00099021001 A fin de atender el requerimiento de SENASAG dependiente del Ministerio de Desarrollo Rural y Tierras con nota CITE: SENASG/DN/N°014/2022 y CITE: MEFP/VTCP/DGCP/UODP/N°69/2023 de e"/>
    <m/>
    <m/>
    <m/>
    <m/>
    <m/>
    <m/>
    <n v="0"/>
    <n v="257098.26"/>
    <n v="257098.26"/>
  </r>
  <r>
    <x v="0"/>
    <n v="2"/>
    <x v="0"/>
    <x v="4"/>
    <n v="209"/>
    <s v="00099021001"/>
    <s v="De: 00016011101 A:00099021001 De: 00016011101 A: 00099021001 Transferencia que realizamos en virtud a la nota CITE: ME/DGAA/UF No.0052/2023 e Informe IN/DGAA/UF/ET/No. 0012/2023 con la finalidad de efectuar la devolución de saldo de los ga"/>
    <m/>
    <m/>
    <m/>
    <m/>
    <m/>
    <m/>
    <n v="0"/>
    <n v="1431726.03"/>
    <n v="1431726.03"/>
  </r>
  <r>
    <x v="0"/>
    <n v="2"/>
    <x v="0"/>
    <x v="5"/>
    <n v="256"/>
    <s v="00099021001"/>
    <s v="De: 00081014202 A:00099021001 Transferencia que realizamos a solicitud del Ministerio de Obras Públicas, Servicios y Vivienda mediante nota CITE: MOPSV/DGAA/No 059/2023, Informe INF/MOPSV/VMTEL/UEPP No 0328/2022 I/2022-08715 H.R. 6-2390-R"/>
    <m/>
    <m/>
    <m/>
    <m/>
    <m/>
    <m/>
    <n v="0"/>
    <n v="8466291"/>
    <n v="8466291"/>
  </r>
  <r>
    <x v="0"/>
    <n v="2"/>
    <x v="0"/>
    <x v="6"/>
    <n v="325"/>
    <s v="00099021001"/>
    <s v="De: 00046041101 A:00099021001 De: 00046041101 A: 00099021001 Transferencia que realizamos en virtud a la nota CITE: MSyD/ENS/DIR/ 046/2022 e Informe MSyD/ENS/DIR/ADM/TEC.CONT/004/2023 con el fin de proceder la devolución de recursos por in"/>
    <m/>
    <m/>
    <m/>
    <m/>
    <m/>
    <m/>
    <n v="0"/>
    <n v="4072.08"/>
    <n v="4072.08"/>
  </r>
  <r>
    <x v="0"/>
    <n v="2"/>
    <x v="0"/>
    <x v="7"/>
    <n v="358"/>
    <s v="00099021001"/>
    <s v="De: 00006114201 A:00099021001 A: 00099021001 Transferencia que realizamos en virtud a la nota CITE: VPEP-SG-DGAA-UF-NE-0008/2023 e Informe VPEP-SG-DGAA-UFI-PRE-INF-0006/2023 y CIF PIU 004/2019 Programa de Intervenciones Urbanas, para dar c"/>
    <m/>
    <m/>
    <m/>
    <m/>
    <m/>
    <m/>
    <n v="0"/>
    <n v="15409.92"/>
    <n v="15409.92"/>
  </r>
  <r>
    <x v="5"/>
    <n v="2"/>
    <x v="4"/>
    <x v="8"/>
    <n v="560"/>
    <s v="00078027005"/>
    <s v="De: 00078027005 A:00099021001 Transferencia que realizamos a solicitud del Viceministerio de Electricidad y Energías Alternativas dependiente del Ministerio de Hidrocarburos y Energías mediante nota CITE: MHE-VMEER-PEVD-PCASL/2023/0023 Info"/>
    <m/>
    <m/>
    <m/>
    <m/>
    <m/>
    <m/>
    <n v="585462.65"/>
    <n v="0"/>
    <n v="585462.65"/>
  </r>
  <r>
    <x v="5"/>
    <n v="2"/>
    <x v="4"/>
    <x v="8"/>
    <n v="561"/>
    <s v="00078027005"/>
    <s v="De: 00078027005 A:00086097001 Transferencia que realizamos a solicitud del Viceministerio de Electricidad y Energías Alternativas dependiente del Ministerio de Hidrocarburos y Energías mediante nota CITE: MHE-VMEER-PEVD-PCASL/2023/0024 Info"/>
    <m/>
    <m/>
    <m/>
    <m/>
    <m/>
    <m/>
    <n v="142181.35999999999"/>
    <n v="0"/>
    <n v="142181.35999999999"/>
  </r>
  <r>
    <x v="0"/>
    <n v="2"/>
    <x v="0"/>
    <x v="8"/>
    <n v="560"/>
    <s v="00099021001"/>
    <s v="De: 00078027005 A:00099021001 Transferencia que realizamos a solicitud del Viceministerio de Electricidad y Energías Alternativas dependiente del Ministerio de Hidrocarburos y Energías mediante nota CITE: MHE-VMEER-PEVD-PCASL/2023/0023 Info"/>
    <m/>
    <m/>
    <m/>
    <m/>
    <m/>
    <m/>
    <n v="0"/>
    <n v="585462.65"/>
    <n v="585462.65"/>
  </r>
  <r>
    <x v="6"/>
    <n v="9"/>
    <x v="5"/>
    <x v="8"/>
    <n v="561"/>
    <s v="00086097001"/>
    <s v="De: 00078027005 A:00086097001 Transferencia que realizamos a solicitud del Viceministerio de Electricidad y Energías Alternativas dependiente del Ministerio de Hidrocarburos y Energías mediante nota CITE: MHE-VMEER-PEVD-PCASL/2023/0024 Info"/>
    <m/>
    <m/>
    <m/>
    <m/>
    <m/>
    <m/>
    <n v="0"/>
    <n v="142181.35999999999"/>
    <n v="142181.35999999999"/>
  </r>
  <r>
    <x v="1"/>
    <n v="1"/>
    <x v="0"/>
    <x v="9"/>
    <n v="641"/>
    <s v="00099014102"/>
    <s v="De: 00099014102 A:00287102001 Transferencia que realizamos a solicitud de la Unidad de Administración e Información Salarial mediante nota CITE: MEFP/VTCP/DGPOT/UAIS/No 390/2023, nota interna CITE:MEFP/VPCF/DGCF/UCCF/No 072/2023 de la DGCF"/>
    <m/>
    <m/>
    <m/>
    <m/>
    <m/>
    <m/>
    <n v="292.27"/>
    <n v="0"/>
    <n v="292.27"/>
  </r>
  <r>
    <x v="1"/>
    <n v="1"/>
    <x v="0"/>
    <x v="9"/>
    <n v="642"/>
    <s v="00099014102"/>
    <s v="De: 00099014102 A:00287102001 Transferencia que realizamos a solicitud de la Unidad de Administración e Información Salarial mediante nota CITE: MEFP/VTCP/DGPOT/UAIS/No 390/2023, nota interna CITE:MEFP/VPCF/DGCF/UCCF/No 072/2023 de la DGCF"/>
    <m/>
    <m/>
    <m/>
    <m/>
    <m/>
    <m/>
    <n v="1162.3800000000001"/>
    <n v="0"/>
    <n v="1162.3800000000001"/>
  </r>
  <r>
    <x v="7"/>
    <n v="4"/>
    <x v="6"/>
    <x v="9"/>
    <n v="646"/>
    <s v="00206044301"/>
    <s v="De: 00099021001 A:00206044301 De: 00099021001 A: 00206044301 Transferencia de recursos a solicitud del Instituto Nacional de Estadística mediante nota CITE: INE-DGE-CGP-JNAP-CPV N°0465 y 0466/2023 (operación bimonetarias) destinados a la"/>
    <m/>
    <m/>
    <m/>
    <m/>
    <m/>
    <m/>
    <n v="0"/>
    <n v="21502744.91"/>
    <n v="21502744.91"/>
  </r>
  <r>
    <x v="7"/>
    <n v="5"/>
    <x v="6"/>
    <x v="9"/>
    <n v="648"/>
    <s v="00206054301"/>
    <s v="De: 00099021001 A:00206054301 De: 00099021001 A: 00206054301 Transferencia de recursos a solicitud del Instituto Nacional de Estadística mediante nota CITE: INE-DGE-CGP-JNAP-CPV N°0465 y 0466/2023 (operación bimonetarias) destinados a la e"/>
    <m/>
    <m/>
    <m/>
    <m/>
    <m/>
    <m/>
    <n v="0"/>
    <n v="561220.78"/>
    <n v="561220.78"/>
  </r>
  <r>
    <x v="2"/>
    <n v="9"/>
    <x v="1"/>
    <x v="10"/>
    <n v="690"/>
    <s v="00081094301"/>
    <s v="De: 00081094301 A:00099021001 De: 00081094301 A:00099021001 Transferencia de recursos a requerimiento del Ministerio de Obras Públicas Servicio y Vivienda, con nota CITE: MOPSV/DGAA/N°135/2023 en el marco del Articulo 15 de la Ley N°1267 de"/>
    <m/>
    <m/>
    <m/>
    <m/>
    <m/>
    <m/>
    <n v="723399.47"/>
    <n v="0"/>
    <n v="723399.47"/>
  </r>
  <r>
    <x v="0"/>
    <n v="2"/>
    <x v="0"/>
    <x v="10"/>
    <n v="690"/>
    <s v="00099021001"/>
    <s v="De: 00081094301 A:00099021001 De: 00081094301 A:00099021001 Transferencia de recursos a requerimiento del Ministerio de Obras Públicas Servicio y Vivienda, con nota CITE: MOPSV/DGAA/N°135/2023 en el marco del Articulo 15 de la Ley N°1267 de"/>
    <m/>
    <m/>
    <m/>
    <m/>
    <m/>
    <m/>
    <n v="0"/>
    <n v="723399.47"/>
    <n v="723399.47"/>
  </r>
  <r>
    <x v="0"/>
    <n v="2"/>
    <x v="0"/>
    <x v="11"/>
    <n v="738"/>
    <s v="00099021001"/>
    <s v="De: 00099021001 A:00291014353 De: 00099021001 A: 00291014353 Transferencia de recursos a solicitud de la Administración Boliviana de Carreteras mediante nota CITE: ABC/GNA/SAF/ATE/2023-0503 y 0564(operación bimonetarias) para atención de ce"/>
    <m/>
    <m/>
    <m/>
    <m/>
    <m/>
    <m/>
    <n v="2881200"/>
    <n v="0"/>
    <n v="2881200"/>
  </r>
  <r>
    <x v="0"/>
    <n v="2"/>
    <x v="0"/>
    <x v="11"/>
    <n v="739"/>
    <s v="00099021001"/>
    <s v="De: 00099021001 A:00291014359 De: 00099021001 A: 00291014359 Transferencia de recursos a solicitud de la Administración Boliviana de Carreteras mediante nota CITE: ABC/GNA/SAF/ATE/2023-0503 y 0564(operación bimonetarias) para atención de c"/>
    <m/>
    <m/>
    <m/>
    <m/>
    <m/>
    <m/>
    <n v="9604000"/>
    <n v="0"/>
    <n v="9604000"/>
  </r>
  <r>
    <x v="0"/>
    <n v="2"/>
    <x v="0"/>
    <x v="11"/>
    <n v="740"/>
    <s v="00099021001"/>
    <s v="De: 00099021001 A:00291014369 De: 00099021001 A: 00291014369 Transferencia de recursos a solicitud de la Administración Boliviana de Carreteras mediante nota CITE: ABC/GNA/SAF/ATE/2023-0503 y 0564(operación bimonetarias) para atención de c"/>
    <m/>
    <m/>
    <m/>
    <m/>
    <m/>
    <m/>
    <n v="3430000"/>
    <n v="0"/>
    <n v="3430000"/>
  </r>
  <r>
    <x v="0"/>
    <n v="2"/>
    <x v="0"/>
    <x v="11"/>
    <n v="741"/>
    <s v="00099021001"/>
    <s v="De: 00099021001 A:00291014372 De: 00099021001 A: 00291014372 Transferencia de recursos a solicitud de la Administración Boliviana de Carreteras mediante nota CITE: ABC/GNA/SAF/ATE/2023-0503 y 0564(operación bimonetarias) para atención de c"/>
    <m/>
    <m/>
    <m/>
    <m/>
    <m/>
    <m/>
    <n v="9892120"/>
    <n v="0"/>
    <n v="9892120"/>
  </r>
  <r>
    <x v="0"/>
    <n v="2"/>
    <x v="0"/>
    <x v="11"/>
    <n v="742"/>
    <s v="00099021001"/>
    <s v="De: 00099021001 A:00291084302 De: 00099021001 A: 00291084302 Transferencia de recursos a solicitud de la Administración Boliviana de Carreteras mediante nota CITE: ABC/GNA/SAF/ATE/2023-0503 y 0564(operación bimonetarias) para atención de c"/>
    <m/>
    <m/>
    <m/>
    <m/>
    <m/>
    <m/>
    <n v="17150000"/>
    <n v="0"/>
    <n v="17150000"/>
  </r>
  <r>
    <x v="0"/>
    <n v="2"/>
    <x v="0"/>
    <x v="12"/>
    <n v="796"/>
    <s v="00099021001"/>
    <s v="De: 00099021001 A:00383012001 Transferencia que realizamos a solicitud de la Agencia Boliviana de Correos mediante nota CITE: AGBC-AGBC/DAF/TFC-CPRV-0058-CAR/2023, Informe Técnico INF/AGBC/DAF/TFC Nº 0014/2023 (operación bimonetaria), (TC 6"/>
    <m/>
    <m/>
    <m/>
    <m/>
    <m/>
    <m/>
    <n v="207582.16"/>
    <n v="0"/>
    <n v="207582.16"/>
  </r>
  <r>
    <x v="0"/>
    <n v="2"/>
    <x v="0"/>
    <x v="12"/>
    <n v="800"/>
    <s v="00099021001"/>
    <s v="De: 00099021001 A:00514012002 De: 00099021001 A: 00514012002Transferencia de recursos a solicitud de Ende Corporación mediante nota CITE: ENDE- DEEM-3/18 y 12-23(operación bimonetarios) para atención de comisiones bancarias de dólares (TC"/>
    <m/>
    <m/>
    <m/>
    <m/>
    <m/>
    <m/>
    <n v="50.01"/>
    <n v="0"/>
    <n v="50.01"/>
  </r>
  <r>
    <x v="8"/>
    <n v="1"/>
    <x v="7"/>
    <x v="12"/>
    <n v="796"/>
    <s v="00383012001"/>
    <s v="De: 00099021001 A:00383012001 Transferencia que realizamos a solicitud de la Agencia Boliviana de Correos mediante nota CITE: AGBC-AGBC/DAF/TFC-CPRV-0058-CAR/2023, Informe Técnico INF/AGBC/DAF/TFC Nº 0014/2023 (operación bimonetaria), (TC 6"/>
    <m/>
    <m/>
    <m/>
    <m/>
    <m/>
    <m/>
    <n v="0"/>
    <n v="207582.16"/>
    <n v="207582.16"/>
  </r>
  <r>
    <x v="9"/>
    <n v="1"/>
    <x v="8"/>
    <x v="12"/>
    <n v="800"/>
    <s v="00514012002"/>
    <s v="De: 00099021001 A:00514012002 De: 00099021001 A: 00514012002Transferencia de recursos a solicitud de Ende Corporación mediante nota CITE: ENDE- DEEM-3/18 y 12-23(operación bimonetarios) para atención de comisiones bancarias de dólares (TC"/>
    <m/>
    <m/>
    <m/>
    <m/>
    <m/>
    <m/>
    <n v="0"/>
    <n v="50.01"/>
    <n v="50.01"/>
  </r>
  <r>
    <x v="10"/>
    <n v="2"/>
    <x v="9"/>
    <x v="12"/>
    <n v="798"/>
    <s v="00046024204"/>
    <s v="De: 00020024201 A:00046024204 Transferencia que realizamos a solicitud del Comando en Jefes de las Fuerzas Aéreas del Estado dependiente del Ministerio de Defensa mediante nota CITE: DAF Secc. Tesorería No.021/2023 Informe Técnico Sec. Teso"/>
    <m/>
    <m/>
    <m/>
    <m/>
    <m/>
    <m/>
    <n v="0"/>
    <n v="2776"/>
    <n v="2776"/>
  </r>
  <r>
    <x v="11"/>
    <n v="10"/>
    <x v="10"/>
    <x v="13"/>
    <n v="822"/>
    <s v="00287104327"/>
    <s v="De: 00099021001 A:00287104327 Transferencia que realizamos a solicitud del Fondo Nacional de Inversión Productiva y Social mediante nota CITE: FPS/GAF/UFI/TES/TRL/00103/2023 en el marco del Convenio de Préstamo CFA 9757-Programa Mas Inversi"/>
    <m/>
    <m/>
    <m/>
    <m/>
    <m/>
    <m/>
    <n v="0"/>
    <n v="20580000"/>
    <n v="20580000"/>
  </r>
  <r>
    <x v="0"/>
    <n v="2"/>
    <x v="0"/>
    <x v="13"/>
    <n v="821"/>
    <s v="00099021001"/>
    <s v="De: 00099021001 A:00035017002 Transferencia que realizamos a solicitud de la Dirección General de Asuntos Administrativos mediante nota CITE: MEFP/DGAA/UF/No 161/2023, en virtud a la Resolución Ministerial No 048 de 15 de febrero de 2023, R"/>
    <m/>
    <m/>
    <m/>
    <m/>
    <m/>
    <m/>
    <n v="18884950.600000001"/>
    <n v="0"/>
    <n v="18884950.600000001"/>
  </r>
  <r>
    <x v="0"/>
    <n v="2"/>
    <x v="0"/>
    <x v="13"/>
    <n v="825"/>
    <s v="00099021001"/>
    <s v="De: 00099021001 A:00046057006 Transferencia bimonetaria que realizamos a solicitud del Ministerio de Salud y Deportes mediante nota CITE: MSyD/VGSS/DGGH/UGESPRO/PGBID3151/CE/44/2023 en el marco del contrato de préstamo Nº3151 aprobado media"/>
    <m/>
    <m/>
    <m/>
    <m/>
    <m/>
    <m/>
    <n v="686000"/>
    <n v="0"/>
    <n v="686000"/>
  </r>
  <r>
    <x v="12"/>
    <n v="1"/>
    <x v="11"/>
    <x v="13"/>
    <n v="821"/>
    <s v="00035017002"/>
    <s v="De: 00099021001 A:00035017002 Transferencia que realizamos a solicitud de la Dirección General de Asuntos Administrativos mediante nota CITE: MEFP/DGAA/UF/No 161/2023, en virtud a la Resolución Ministerial No 048 de 15 de febrero de 2023, R"/>
    <m/>
    <m/>
    <m/>
    <m/>
    <m/>
    <m/>
    <n v="0"/>
    <n v="18884950.600000001"/>
    <n v="18884950.600000001"/>
  </r>
  <r>
    <x v="10"/>
    <n v="5"/>
    <x v="9"/>
    <x v="13"/>
    <n v="825"/>
    <s v="00046057006"/>
    <s v="De: 00099021001 A:00046057006 Transferencia bimonetaria que realizamos a solicitud del Ministerio de Salud y Deportes mediante nota CITE: MSyD/VGSS/DGGH/UGESPRO/PGBID3151/CE/44/2023 en el marco del contrato de préstamo Nº3151 aprobado media"/>
    <m/>
    <m/>
    <m/>
    <m/>
    <m/>
    <m/>
    <n v="0"/>
    <n v="686000"/>
    <n v="686000"/>
  </r>
  <r>
    <x v="13"/>
    <n v="1"/>
    <x v="12"/>
    <x v="14"/>
    <n v="831"/>
    <s v="00389014301"/>
    <s v="De: 00099021001 A:00389014301 Transferencia que realizamos a solicitud de la Navegación Aérea y Aeropuertos Bolivianos dependiente del Ministerio de Obras Públicas, Servicios y Vivienda mediante nota CITE:CAR/DGE-DNAF Nº 0061/2023 para el p"/>
    <m/>
    <m/>
    <m/>
    <m/>
    <m/>
    <m/>
    <n v="0"/>
    <n v="1905055.13"/>
    <n v="1905055.13"/>
  </r>
  <r>
    <x v="0"/>
    <n v="2"/>
    <x v="0"/>
    <x v="14"/>
    <n v="845"/>
    <s v="00099021001"/>
    <s v="De: 00389012001 A:00099021001 Transferencia que realizamos a solicitud de la Dirección General de Administración y Finanzas Territoriales mediante nota interna CITE: MEFP/VTCP/DGAFT/USCFT/N°50/2023, por concepto de recuperaciones de la deud"/>
    <m/>
    <m/>
    <m/>
    <m/>
    <m/>
    <m/>
    <n v="0"/>
    <n v="140543.63"/>
    <n v="140543.63"/>
  </r>
  <r>
    <x v="0"/>
    <n v="2"/>
    <x v="0"/>
    <x v="14"/>
    <n v="830"/>
    <s v="00099021001"/>
    <s v="De: 00099021001 A:00015051101 Transferencia que realizamos a solicitud de la Unidad de Administración e Información Salarial mediante nota CITE: MEFP/VTCP/DGPOT/UAIS/No. 576/2023 y en virtud a las notas CITE: MEFP/VPCF/DGCF/UCCF/Nos. 76 y 1"/>
    <m/>
    <m/>
    <m/>
    <m/>
    <m/>
    <m/>
    <n v="3233.6"/>
    <n v="0"/>
    <n v="3233.6"/>
  </r>
  <r>
    <x v="14"/>
    <n v="5"/>
    <x v="13"/>
    <x v="14"/>
    <n v="830"/>
    <s v="00015051101"/>
    <s v="De: 00099021001 A:00015051101 Transferencia que realizamos a solicitud de la Unidad de Administración e Información Salarial mediante nota CITE: MEFP/VTCP/DGPOT/UAIS/No. 576/2023 y en virtud a las notas CITE: MEFP/VPCF/DGCF/UCCF/Nos. 76 y 1"/>
    <m/>
    <m/>
    <m/>
    <m/>
    <m/>
    <m/>
    <n v="0"/>
    <n v="3233.6"/>
    <n v="3233.6"/>
  </r>
  <r>
    <x v="0"/>
    <n v="2"/>
    <x v="0"/>
    <x v="15"/>
    <n v="955"/>
    <s v="00099021001"/>
    <s v="De: 00099021001 A:00287104321 Transferencia de recursos a solicitud del Fondo Nacional de Inversión Productiva y Social mediante nota CITE: FPS/GFA/UFI/TES/TRL/00106/2023 (operación bimonetaria), para el pago de comprobantes C-31, en el ma"/>
    <m/>
    <m/>
    <m/>
    <m/>
    <m/>
    <m/>
    <n v="17150000"/>
    <n v="0"/>
    <n v="17150000"/>
  </r>
  <r>
    <x v="0"/>
    <n v="2"/>
    <x v="0"/>
    <x v="16"/>
    <n v="1112"/>
    <s v="00099021001"/>
    <s v="De: 00099021001 A:00291014380 Transferencia de recursos a solicitud de la Administradora Boliviana de Carreteras mediante nota CITE: ABC/GNA/SAF/ATE/2023-0577 (operación bimonetaria), para la atención de certificados de pago AIF 5744 en pla"/>
    <m/>
    <m/>
    <m/>
    <m/>
    <m/>
    <m/>
    <n v="5831000"/>
    <n v="0"/>
    <n v="5831000"/>
  </r>
  <r>
    <x v="0"/>
    <n v="2"/>
    <x v="0"/>
    <x v="16"/>
    <n v="1114"/>
    <s v="00099021001"/>
    <s v="De: 00099021001 A:00291084302 Transferencia de recursos a solicitud de la Administradora Boliviana de Carreteras mediante nota CITE: ABC/GNA/SAF/ATE/2023-0577 (operación bimonetaria), para la atención de certificados de pago BIRF 8648 en pl"/>
    <m/>
    <m/>
    <m/>
    <m/>
    <m/>
    <m/>
    <n v="10290000"/>
    <n v="0"/>
    <n v="10290000"/>
  </r>
  <r>
    <x v="0"/>
    <n v="2"/>
    <x v="0"/>
    <x v="16"/>
    <n v="1116"/>
    <s v="00099021001"/>
    <s v="De: 00099021001 A:00291014343 Transferencia de recursos a solicitud de la Administradora Boliviana de Carreteras mediante nota CITE: ABC/GNA/SAF/ATE/2023-0577(operación bimonetaria), para la atención de certificados de pago AIF 4923 en plaz"/>
    <m/>
    <m/>
    <m/>
    <m/>
    <m/>
    <m/>
    <n v="6860000"/>
    <n v="0"/>
    <n v="6860000"/>
  </r>
  <r>
    <x v="0"/>
    <n v="2"/>
    <x v="0"/>
    <x v="16"/>
    <n v="1118"/>
    <s v="00099021001"/>
    <s v="De: 00099021001 A:00291014381 Transferencia de recursos a solicitud de la Administradora Boliviana de Carreteras mediante nota CITE: ABC/GNA/SAF/ATE/2023-0577(operación bimonetaria), para la atención de certificados de pago bol-33/2019 en p"/>
    <m/>
    <m/>
    <m/>
    <m/>
    <m/>
    <m/>
    <n v="393764"/>
    <n v="0"/>
    <n v="393764"/>
  </r>
  <r>
    <x v="9"/>
    <n v="1"/>
    <x v="8"/>
    <x v="17"/>
    <n v="1122"/>
    <s v="00514012002"/>
    <s v="De: 00514012002 A:00099021001 Transferencia BI - Monetaria que realizamos a solicitud de la Empresa Nacional de Electricidad mediante nota CITE: ENDE-DEEM-3/42-23 Informe Técnico ENDE-IT-DEEM-3/2-23 H.R. 6-6262-R"/>
    <m/>
    <m/>
    <m/>
    <m/>
    <m/>
    <m/>
    <n v="50.74"/>
    <n v="0"/>
    <n v="50.74"/>
  </r>
  <r>
    <x v="9"/>
    <n v="1"/>
    <x v="8"/>
    <x v="17"/>
    <n v="1124"/>
    <s v="00514012002"/>
    <s v="De: 00514012002 A:00099021001 Transferencia BI - Monetaria que realizamos a solicitud de la Empresa Nacional de Electricidad mediante nota CITE: ENDE-DEEM-3/43-23 Informe Técnico ENDE-IT-DEEM-3/3-23 H.R. 6-6375-R"/>
    <m/>
    <m/>
    <m/>
    <m/>
    <m/>
    <m/>
    <n v="50.74"/>
    <n v="0"/>
    <n v="50.74"/>
  </r>
  <r>
    <x v="0"/>
    <n v="2"/>
    <x v="0"/>
    <x v="17"/>
    <n v="1122"/>
    <s v="00099021001"/>
    <s v="De: 00514012002 A:00099021001 Transferencia BI - Monetaria que realizamos a solicitud de la Empresa Nacional de Electricidad mediante nota CITE: ENDE-DEEM-3/42-23 Informe Técnico ENDE-IT-DEEM-3/2-23 H.R. 6-6262-R"/>
    <m/>
    <m/>
    <m/>
    <m/>
    <m/>
    <m/>
    <n v="0"/>
    <n v="50.74"/>
    <n v="50.74"/>
  </r>
  <r>
    <x v="0"/>
    <n v="2"/>
    <x v="0"/>
    <x v="17"/>
    <n v="1124"/>
    <s v="00099021001"/>
    <s v="De: 00514012002 A:00099021001 Transferencia BI - Monetaria que realizamos a solicitud de la Empresa Nacional de Electricidad mediante nota CITE: ENDE-DEEM-3/43-23 Informe Técnico ENDE-IT-DEEM-3/3-23 H.R. 6-6375-R"/>
    <m/>
    <m/>
    <m/>
    <m/>
    <m/>
    <m/>
    <n v="0"/>
    <n v="50.74"/>
    <n v="50.74"/>
  </r>
  <r>
    <x v="0"/>
    <n v="2"/>
    <x v="0"/>
    <x v="17"/>
    <n v="1120"/>
    <s v="00099021001"/>
    <s v="De: 00099021001 A:00046057010 Transferencia de recursos bi-monetaria a solicitud del Ministerio de Salud y Deportes mediante nota CITE: MSyD/VGSS/DGGH/UGESPRO/PCAF/CE/39/2023, para atender la emergencia sanitaria ocasionada por la pandemia"/>
    <m/>
    <m/>
    <m/>
    <m/>
    <m/>
    <m/>
    <n v="171500000"/>
    <n v="0"/>
    <n v="171500000"/>
  </r>
  <r>
    <x v="10"/>
    <n v="5"/>
    <x v="9"/>
    <x v="17"/>
    <n v="1120"/>
    <s v="00046057010"/>
    <s v="De: 00099021001 A:00046057010 Transferencia de recursos bi-monetaria a solicitud del Ministerio de Salud y Deportes mediante nota CITE: MSyD/VGSS/DGGH/UGESPRO/PCAF/CE/39/2023, para atender la emergencia sanitaria ocasionada por la pandemia"/>
    <m/>
    <m/>
    <m/>
    <m/>
    <m/>
    <m/>
    <n v="0"/>
    <n v="171500000"/>
    <n v="171500000"/>
  </r>
  <r>
    <x v="0"/>
    <n v="2"/>
    <x v="0"/>
    <x v="18"/>
    <n v="1184"/>
    <s v="00099021001"/>
    <s v="De: 00099021001 A:00117012001 Transferencia bi-monetaria que realizamos a solicitud de la Dirección General de Aeronáutica Civil mediante nota CITE: DAF-0548/2023 DGAC-01622/2023 recursos depositados por la IATA correspondiente a Tasas Aero"/>
    <m/>
    <m/>
    <m/>
    <m/>
    <m/>
    <m/>
    <n v="1087638.53"/>
    <n v="0"/>
    <n v="1087638.53"/>
  </r>
  <r>
    <x v="11"/>
    <n v="10"/>
    <x v="10"/>
    <x v="18"/>
    <n v="1186"/>
    <s v="00287102007"/>
    <s v="De: 00287102007 A:00099021001 Transferencia que realizamos a solicitud del Fondo Nacional de Inversión Productiva y Social mediante nota CITE: CAR/FPS/GFA-UFI Nº 0107/2023 por concepto de multas, en favor del TGN en cumplimiento al artículo"/>
    <m/>
    <m/>
    <m/>
    <m/>
    <m/>
    <m/>
    <n v="106635.83"/>
    <n v="0"/>
    <n v="106635.83"/>
  </r>
  <r>
    <x v="0"/>
    <n v="2"/>
    <x v="0"/>
    <x v="18"/>
    <n v="1186"/>
    <s v="00099021001"/>
    <s v="De: 00287102007 A:00099021001 Transferencia que realizamos a solicitud del Fondo Nacional de Inversión Productiva y Social mediante nota CITE: CAR/FPS/GFA-UFI Nº 0107/2023 por concepto de multas, en favor del TGN en cumplimiento al artículo"/>
    <m/>
    <m/>
    <m/>
    <m/>
    <m/>
    <m/>
    <n v="0"/>
    <n v="106635.83"/>
    <n v="106635.83"/>
  </r>
  <r>
    <x v="0"/>
    <n v="2"/>
    <x v="0"/>
    <x v="18"/>
    <n v="1161"/>
    <s v="00099021001"/>
    <s v="De: 00099021001 A:00046057009 Transferencia de recursos a solicitud del Ministerio de Salud y Deportes mediante nota CITE: MSyD/VGSS/DGGH/UGESPRO/FRISDP/CE/106/2023 (operación bimonetaria) por el desembolso realizado por el BID, correspondi"/>
    <m/>
    <m/>
    <m/>
    <m/>
    <m/>
    <m/>
    <n v="4116000"/>
    <n v="0"/>
    <n v="4116000"/>
  </r>
  <r>
    <x v="10"/>
    <n v="5"/>
    <x v="9"/>
    <x v="18"/>
    <n v="1161"/>
    <s v="00046057009"/>
    <s v="De: 00099021001 A:00046057009 Transferencia de recursos a solicitud del Ministerio de Salud y Deportes mediante nota CITE: MSyD/VGSS/DGGH/UGESPRO/FRISDP/CE/106/2023 (operación bimonetaria) por el desembolso realizado por el BID, correspondi"/>
    <m/>
    <m/>
    <m/>
    <m/>
    <m/>
    <m/>
    <n v="0"/>
    <n v="4116000"/>
    <n v="4116000"/>
  </r>
  <r>
    <x v="0"/>
    <n v="2"/>
    <x v="0"/>
    <x v="19"/>
    <n v="1206"/>
    <s v="00099021001"/>
    <s v="De: 00099021001 A:00573012001 Transferencia de recursos a solicitud de la Empresa Siderúrgica del Mutún mediante nota CITE: ESM/GAF/UCPT/Nº067/2023 (operación bimonetaria), para el pago del 40% de la adquisición de una Planta Fija de Tritur"/>
    <m/>
    <m/>
    <m/>
    <m/>
    <m/>
    <m/>
    <n v="7591967.9699999997"/>
    <n v="0"/>
    <n v="7591967.9699999997"/>
  </r>
  <r>
    <x v="15"/>
    <n v="1"/>
    <x v="14"/>
    <x v="19"/>
    <n v="1206"/>
    <s v="00573012001"/>
    <s v="De: 00099021001 A:00573012001 Transferencia de recursos a solicitud de la Empresa Siderúrgica del Mutún mediante nota CITE: ESM/GAF/UCPT/Nº067/2023 (operación bimonetaria), para el pago del 40% de la adquisición de una Planta Fija de Tritur"/>
    <m/>
    <m/>
    <m/>
    <m/>
    <m/>
    <m/>
    <n v="0"/>
    <n v="7591967.9699999997"/>
    <n v="7591967.9699999997"/>
  </r>
  <r>
    <x v="0"/>
    <n v="2"/>
    <x v="0"/>
    <x v="19"/>
    <n v="1203"/>
    <s v="00099021001"/>
    <s v="De: 00099021001 A:00086108004 Transferencia bi-monetaria que realizamos a solicitud de la UCP - PPCR entidad ejecutora dependiente del Ministerio de Medio Ambiente y Agua mediante nota CITE: CAR/UCP-PPCR No 0073/2023 UCP PPCR/2023-00695 par"/>
    <m/>
    <m/>
    <m/>
    <m/>
    <m/>
    <m/>
    <n v="865631.78"/>
    <n v="0"/>
    <n v="865631.7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
  <r>
    <x v="0"/>
    <n v="2"/>
    <x v="0"/>
    <x v="0"/>
    <n v="28"/>
    <s v="00099021001"/>
    <s v="De: 00099021001 A:00513012005 Transferencia de recursos a solicitud de Yacimientos Petrolíferos Fiscales Bolivianos mediante nota CITE: GAFC/DFC-0010/2023 (operación bimonetarias) destinados a pagos en moneda extranjera por importación de h"/>
    <m/>
    <m/>
    <m/>
    <m/>
    <n v="31119800.66"/>
    <n v="0"/>
    <n v="213481832.52760002"/>
    <n v="0"/>
    <n v="213481832.52760002"/>
  </r>
  <r>
    <x v="0"/>
    <n v="2"/>
    <x v="0"/>
    <x v="1"/>
    <n v="314"/>
    <s v="00099021001"/>
    <s v="De: 00099021001 A:00010011102 Transferencia que realizamos a solicitud del Ministerio de Relaciones Exteriores mediante nota CITE: GM-DGAA-UFI-Cs-40/2023 y la nota interna CITE: MEFP/VTCP/DGPOT/UOTGN Nº99/2023 H.R. 6-2270-R"/>
    <m/>
    <m/>
    <m/>
    <m/>
    <n v="128607.61"/>
    <n v="0"/>
    <n v="882248.20460000006"/>
    <n v="0"/>
    <n v="882248.20460000006"/>
  </r>
  <r>
    <x v="0"/>
    <n v="2"/>
    <x v="0"/>
    <x v="2"/>
    <n v="645"/>
    <s v="00099021001"/>
    <s v="De: 00206044301 A:00099021001 De: 00206044301 A: 00099021001 Transferencia de recursos a solicitud del Instituto Nacional de Estadística mediante nota CITE: INE-DGE-CGP-JNAP-CPV N°0465 y 0466/2023 (operación bimonetarias) destinados a la"/>
    <m/>
    <m/>
    <m/>
    <m/>
    <n v="0"/>
    <n v="3134510.92"/>
    <n v="0"/>
    <n v="21502744.911200002"/>
    <n v="21502744.911200002"/>
  </r>
  <r>
    <x v="0"/>
    <n v="2"/>
    <x v="0"/>
    <x v="2"/>
    <n v="647"/>
    <s v="00099021001"/>
    <s v="De: 00206044301 A:00099021001 De: 00206044301 A: 00099021001 Transferencia de recursos a solicitud del Instituto Nacional de Estadística mediante nota CITE: INE-DGE-CGP-JNAP-CPV N°0465 y 0466/2023 (operación bimonetarias) destinados a la"/>
    <m/>
    <m/>
    <m/>
    <m/>
    <n v="0"/>
    <n v="81810.61"/>
    <n v="0"/>
    <n v="561220.78460000001"/>
    <n v="561220.78460000001"/>
  </r>
  <r>
    <x v="0"/>
    <n v="2"/>
    <x v="0"/>
    <x v="3"/>
    <n v="743"/>
    <s v="00099021001"/>
    <s v="De: 00291014346 A:00099021001 De: 00291014346 A: 00099021001 Transferencia de recursos a solicitud de la Administración Boliviana de Carreteras mediante nota CITE: ABC/GNA/SAF/ATE/2023-0503 y 0564 (operación bimonetarias) para atención de"/>
    <m/>
    <m/>
    <m/>
    <m/>
    <n v="0"/>
    <n v="420000"/>
    <n v="0"/>
    <n v="2881200"/>
    <n v="2881200"/>
  </r>
  <r>
    <x v="0"/>
    <n v="2"/>
    <x v="0"/>
    <x v="3"/>
    <n v="744"/>
    <s v="00099021001"/>
    <s v="De: 00291084302 A:00099021001 De: 00291084302 A: 00099021001 Transferencia de recursos a solicitud de la Administración Boliviana de Carreteras mediante nota CITE: ABC/GNA/SAF/ATE/2023-0503 y 0564 (operación bimonetarias) para atención de"/>
    <m/>
    <m/>
    <m/>
    <m/>
    <n v="0"/>
    <n v="2500000"/>
    <n v="0"/>
    <n v="17150000"/>
    <n v="17150000"/>
  </r>
  <r>
    <x v="0"/>
    <n v="2"/>
    <x v="0"/>
    <x v="3"/>
    <n v="746"/>
    <s v="00099021001"/>
    <s v="De: 00291014371 A:00099021001 De: 00291014371 A: 00099021001 Transferencia de recursos a solicitud de la Administración Boliviana de Carreteras mediante nota CITE: ABC/GNA/SAF/ATE/2023-0503 y 0564 (operación bimonetarias) para atención de"/>
    <m/>
    <m/>
    <m/>
    <m/>
    <n v="0"/>
    <n v="1442000"/>
    <n v="0"/>
    <n v="9892120"/>
    <n v="9892120"/>
  </r>
  <r>
    <x v="0"/>
    <n v="2"/>
    <x v="0"/>
    <x v="3"/>
    <n v="747"/>
    <s v="00099021001"/>
    <s v="De: 00291014362 A:00099021001 De: 00291014362 A: 00099021001 Transferencia de recursos a solicitud de la Administración Boliviana de Carreteras mediante nota CITE: ABC/GNA/SAF/ATE/2023-0503 y 0564 (operación bimonetarias) para atención de"/>
    <m/>
    <m/>
    <m/>
    <m/>
    <n v="0"/>
    <n v="500000"/>
    <n v="0"/>
    <n v="3430000"/>
    <n v="3430000"/>
  </r>
  <r>
    <x v="0"/>
    <n v="2"/>
    <x v="0"/>
    <x v="3"/>
    <n v="748"/>
    <s v="00099021001"/>
    <s v="De: 00291014352 A:00099021001 De: 00291014352 A: 00099021001 Transferencia de recursos a solicitud de la Administración Boliviana de Carreteras mediante nota CITE: ABC/GNA/SAF/ATE/2023-0503 y 0564 (operación bimonetarias) para atención de"/>
    <m/>
    <m/>
    <m/>
    <m/>
    <n v="0"/>
    <n v="1400000"/>
    <n v="0"/>
    <n v="9604000"/>
    <n v="9604000"/>
  </r>
  <r>
    <x v="0"/>
    <n v="2"/>
    <x v="0"/>
    <x v="4"/>
    <n v="797"/>
    <s v="00099021001"/>
    <s v="De: 00383012002 A:00099021001 Transferencia que realizamos a solicitud de la Agencia Boliviana de Correos mediante nota CITE: AGBC-AGBC/DAF/TFC-CPRV-0058-CAR/2023, Inorme Técnico INF/AGBC/DAF/TFC Nº 0014/2023 (operación bimonetaria), (TC 6"/>
    <m/>
    <m/>
    <m/>
    <m/>
    <n v="0"/>
    <n v="30259.79"/>
    <n v="0"/>
    <n v="207582.1594"/>
    <n v="207582.1594"/>
  </r>
  <r>
    <x v="0"/>
    <n v="2"/>
    <x v="0"/>
    <x v="4"/>
    <n v="799"/>
    <s v="00099021001"/>
    <s v="De: 00514017005 A:00099021001 De: 00514017005 A: 00099021001 Transferencia de recursos a solicitud de Ende Corporación mediante nota CITE: ENDE- DEEM-3/18 y 12-23(operación bimonetarios) para atención de comisiones bancarias de dólares (TC"/>
    <m/>
    <m/>
    <m/>
    <m/>
    <n v="0"/>
    <n v="7.29"/>
    <n v="0"/>
    <n v="50.009399999999999"/>
    <n v="50.009399999999999"/>
  </r>
  <r>
    <x v="0"/>
    <n v="2"/>
    <x v="0"/>
    <x v="5"/>
    <n v="823"/>
    <s v="00099021001"/>
    <s v="De: 00287104322 A:00099021001 Transferencia que realizamos a solicitud del Fondo Nacional de Inversión Productiva y Social mediante nota CITE: FPS/GAF/UFI/TES/TRL/00103/2023 en el marco del Convenio de Préstamo CFA 9757-Programa Mas Inversi"/>
    <m/>
    <m/>
    <m/>
    <m/>
    <n v="0"/>
    <n v="3000000"/>
    <n v="0"/>
    <n v="20580000"/>
    <n v="20580000"/>
  </r>
  <r>
    <x v="0"/>
    <n v="2"/>
    <x v="0"/>
    <x v="5"/>
    <n v="824"/>
    <s v="00099021001"/>
    <s v="De: 00046057006 A:00099021001 Transferencia bimonetaria que realizamos a solicitud del Ministerio de Salud y Deportes mediante nota CITE: MSyD/VGSS/DGGH/UGESPRO/PGBID3151/CE/44/2023 en el marco del contrato de préstamo Nº3151 aprobado media"/>
    <m/>
    <m/>
    <m/>
    <m/>
    <n v="0"/>
    <n v="100000"/>
    <n v="0"/>
    <n v="686000"/>
    <n v="686000"/>
  </r>
  <r>
    <x v="0"/>
    <n v="2"/>
    <x v="0"/>
    <x v="5"/>
    <n v="815"/>
    <s v="00099021001"/>
    <s v="De: 00035017002 A:00099021001 Transferencia que realizamos a solicitud de la Dirección General de Asuntos Administrativos mediante nota CITE: MEFP/DGAA/UF/No 161/2023, en virtud a la Resolución Ministerial No 048 de 15 de febrero de 2023, R"/>
    <m/>
    <m/>
    <m/>
    <m/>
    <n v="0"/>
    <n v="2752908.25"/>
    <n v="0"/>
    <n v="18884950.595000003"/>
    <n v="18884950.595000003"/>
  </r>
  <r>
    <x v="0"/>
    <n v="2"/>
    <x v="0"/>
    <x v="6"/>
    <n v="832"/>
    <s v="00099021001"/>
    <s v="De: 00389014301 A:00099021001 Transferencia que realizamos a solicitud de la Navegación Aérea y Aeropuertos Bolivianos dependiente del Ministerio de Obras Públicas, Servicios y Vivienda mediante nota CITE:CAR/DGE-DNAF Nº 0061/2023 para el p"/>
    <m/>
    <m/>
    <m/>
    <m/>
    <n v="0"/>
    <n v="277704.83"/>
    <n v="0"/>
    <n v="1905055.1338000002"/>
    <n v="1905055.1338000002"/>
  </r>
  <r>
    <x v="0"/>
    <n v="2"/>
    <x v="0"/>
    <x v="7"/>
    <n v="956"/>
    <s v="00099021001"/>
    <s v="De: 00287104317 A:00099021001 Transferencia de recursos a solicitud del Fondo Nacional de Inversión Productiva y Social mediante nota CITE: FPS/GFA/UFI/TES/TRL/00106/2023 (operación bimonetaria), para el pago de comprobantes C-31, en el ma"/>
    <m/>
    <m/>
    <m/>
    <m/>
    <n v="0"/>
    <n v="2500000"/>
    <n v="0"/>
    <n v="17150000"/>
    <n v="17150000"/>
  </r>
  <r>
    <x v="0"/>
    <n v="2"/>
    <x v="0"/>
    <x v="8"/>
    <n v="1111"/>
    <s v="00099021001"/>
    <s v="De: 00291014379 A:00099021001 Transferencia de recursos a solicitud de la Administradora Boliviana de Carreteras mediante nota CITE: ABC/GNA/SAF/ATE/2023-0577 (operación bimonetaria), para la atención de certificados de pago AIF 5744 en pl"/>
    <m/>
    <m/>
    <m/>
    <m/>
    <n v="0"/>
    <n v="850000"/>
    <n v="0"/>
    <n v="5831000"/>
    <n v="5831000"/>
  </r>
  <r>
    <x v="0"/>
    <n v="2"/>
    <x v="0"/>
    <x v="8"/>
    <n v="1113"/>
    <s v="00099021001"/>
    <s v="De: 00291084302 A:00099021001 Transferencia de recursos a solicitud de la Administradora Boliviana de Carreteras mediante nota CITE: ABC/GNA/SAF/ATE/2023-0577 (operación bimonetaria), para la atención de certificados de pago BIRF 8648 en pl"/>
    <m/>
    <m/>
    <m/>
    <m/>
    <n v="0"/>
    <n v="1500000"/>
    <n v="0"/>
    <n v="10290000"/>
    <n v="10290000"/>
  </r>
  <r>
    <x v="0"/>
    <n v="2"/>
    <x v="0"/>
    <x v="8"/>
    <n v="1115"/>
    <s v="00099021001"/>
    <s v="De: 00291014336 A:00099021001 Transferencia de recursos a solicitud de la Administradora Boliviana de Carreteras mediante nota CITE: ABC/GNA/SAF/ATE/2023-0577 (operación bimonetaria), para la atención de certificados de pago AIF 4923 en pla"/>
    <m/>
    <m/>
    <m/>
    <m/>
    <n v="0"/>
    <n v="1000000"/>
    <n v="0"/>
    <n v="6860000"/>
    <n v="6860000"/>
  </r>
  <r>
    <x v="0"/>
    <n v="2"/>
    <x v="0"/>
    <x v="8"/>
    <n v="1117"/>
    <s v="00099021001"/>
    <s v="De: 00291014380 A:00099021001 Transferencia de recursos a solicitud de la Administradora Boliviana de Carreteras mediante nota CITE: ABC/GNA/SAF/ATE/2023-0577 (operación bimonetaria), para la atención de certificados de pago bol-33/2019 en"/>
    <m/>
    <m/>
    <m/>
    <m/>
    <n v="0"/>
    <n v="57400"/>
    <n v="0"/>
    <n v="393764"/>
    <n v="393764"/>
  </r>
  <r>
    <x v="0"/>
    <n v="2"/>
    <x v="0"/>
    <x v="9"/>
    <n v="1121"/>
    <s v="00099021001"/>
    <s v="De: 00099021001 A:00514017005 Transferencia BI - Monetaria que realizamos a solicitud de la Empresa Nacional de Electricidad mediante nota CITE: ENDE-DEEM-3/42-23 Informe Técnico ENDE-IT-DEEM-3/2-23 H.R. 6-6262-R"/>
    <m/>
    <m/>
    <m/>
    <m/>
    <n v="7.29"/>
    <n v="0"/>
    <n v="50.009399999999999"/>
    <n v="0"/>
    <n v="50.009399999999999"/>
  </r>
  <r>
    <x v="0"/>
    <n v="2"/>
    <x v="0"/>
    <x v="9"/>
    <n v="1123"/>
    <s v="00099021001"/>
    <s v="De: 00099021001 A:00514017005 Transferencia BI - Monetaria que realizamos a solicitud de la Empresa Nacional de Electricidad mediante nota CITE: ENDE-DEEM-3/43-23 Informe Técnico ENDE-IT-DEEM-3/3-23 H.R. 6-6375-R"/>
    <m/>
    <m/>
    <m/>
    <m/>
    <n v="7.29"/>
    <n v="0"/>
    <n v="50.009399999999999"/>
    <n v="0"/>
    <n v="50.009399999999999"/>
  </r>
  <r>
    <x v="0"/>
    <n v="2"/>
    <x v="0"/>
    <x v="9"/>
    <n v="1119"/>
    <s v="00099021001"/>
    <s v="De: 00046057010 A:00099021001 Transferencia de recursos bi-monetaria a solicitud del Ministerio de Salud y Deportes mediante nota CITE: MSyD/VGSS/DGGH/UGESPRO/PCAF/CE/39/2023, para atender la emergencia sanitaria ocasionada por la pandemia"/>
    <m/>
    <m/>
    <m/>
    <m/>
    <n v="0"/>
    <n v="25000000"/>
    <n v="0"/>
    <n v="171500000"/>
    <n v="171500000"/>
  </r>
  <r>
    <x v="0"/>
    <n v="2"/>
    <x v="0"/>
    <x v="10"/>
    <n v="1185"/>
    <s v="00099021001"/>
    <s v="De: 00117012001 A:00099021001 Transferencia bi-monetaria que realizamos a solicitud de la Dirección General de Aeronáutica Civil mediante nota CITE: DAF-0548/2023 DGAC-01622/2023 recursos depositados por la IATA correspondiente a Tasas Aero"/>
    <m/>
    <m/>
    <m/>
    <m/>
    <n v="0"/>
    <n v="158547.89000000001"/>
    <n v="0"/>
    <n v="1087638.5254000002"/>
    <n v="1087638.5254000002"/>
  </r>
  <r>
    <x v="0"/>
    <n v="2"/>
    <x v="0"/>
    <x v="10"/>
    <n v="1160"/>
    <s v="00099021001"/>
    <s v="De: 00046057009 A:00099021001 Transferencia de recursos a solicitud del Ministerio de Salud y Deportes mediante nota CITE: MSyD/VGSS/DGGH/UGESPRO/FRISDP/CE/106/2023 (operación bimonetaria) por el desembolso realizado por el BID, correspondi"/>
    <m/>
    <m/>
    <m/>
    <m/>
    <n v="0"/>
    <n v="600000"/>
    <n v="0"/>
    <n v="4116000"/>
    <n v="4116000"/>
  </r>
  <r>
    <x v="0"/>
    <n v="2"/>
    <x v="0"/>
    <x v="11"/>
    <n v="1207"/>
    <s v="00099021001"/>
    <s v="De: 00573012001 A:00099021001 Transferencia de recursos a solicitud de la Empresa Siderúrgica del Mutún mediante nota CITE: ESM/GAF/UCPT/Nº067/2023 (operación bimonetaria), para el pago del 40% de la adquisición de una Planta Fija de Tritur"/>
    <m/>
    <m/>
    <m/>
    <m/>
    <n v="0"/>
    <n v="1106700.8700000001"/>
    <n v="0"/>
    <n v="7591967.9682000009"/>
    <n v="7591967.9682000009"/>
  </r>
  <r>
    <x v="0"/>
    <n v="2"/>
    <x v="0"/>
    <x v="11"/>
    <n v="1204"/>
    <s v="00099021001"/>
    <s v="De: 00086108004 A:00099021001 Transferencia bi-monetaria que realizamos a solicitud de la UCP - PPCR entidad ejecutora dependiente del Ministerio de Medio Ambiente y Agua mediante nota CITE: CAR/UCP-PPCR No 0073/2023 UCP PPCR/2023-00695 par"/>
    <m/>
    <m/>
    <m/>
    <m/>
    <n v="0"/>
    <n v="126185.39"/>
    <n v="0"/>
    <n v="865631.77540000004"/>
    <n v="865631.77540000004"/>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
  <r>
    <x v="0"/>
    <n v="1"/>
    <x v="0"/>
    <n v="0"/>
    <n v="0"/>
    <n v="1579.5"/>
    <n v="0"/>
    <n v="1579.5"/>
  </r>
  <r>
    <x v="1"/>
    <n v="3"/>
    <x v="1"/>
    <n v="0"/>
    <n v="0"/>
    <n v="364960.63"/>
    <n v="0"/>
    <n v="364960.63"/>
  </r>
  <r>
    <x v="1"/>
    <n v="4"/>
    <x v="1"/>
    <n v="0"/>
    <n v="0"/>
    <n v="205909.89"/>
    <n v="0"/>
    <n v="205909.89"/>
  </r>
  <r>
    <x v="1"/>
    <n v="5"/>
    <x v="1"/>
    <n v="0"/>
    <n v="0"/>
    <n v="31055.93"/>
    <n v="0"/>
    <n v="31055.93"/>
  </r>
  <r>
    <x v="2"/>
    <n v="1"/>
    <x v="2"/>
    <n v="0"/>
    <n v="0"/>
    <n v="1981866.399999999"/>
    <n v="0"/>
    <n v="1981866.399999999"/>
  </r>
  <r>
    <x v="3"/>
    <n v="4"/>
    <x v="3"/>
    <n v="9236757.4299999997"/>
    <n v="0"/>
    <n v="0"/>
    <n v="0"/>
    <n v="9236757.4299999997"/>
  </r>
  <r>
    <x v="4"/>
    <n v="2"/>
    <x v="4"/>
    <n v="10250750.84"/>
    <n v="0"/>
    <n v="0"/>
    <n v="0"/>
    <n v="10250750.84"/>
  </r>
  <r>
    <x v="5"/>
    <n v="26"/>
    <x v="5"/>
    <n v="0"/>
    <n v="0"/>
    <n v="106965.90999999999"/>
    <n v="0"/>
    <n v="106965.90999999999"/>
  </r>
  <r>
    <x v="5"/>
    <n v="36"/>
    <x v="5"/>
    <n v="770000"/>
    <n v="0"/>
    <n v="0"/>
    <n v="0"/>
    <n v="770000"/>
  </r>
  <r>
    <x v="6"/>
    <n v="3"/>
    <x v="6"/>
    <n v="0"/>
    <n v="0"/>
    <n v="244.82999999999998"/>
    <n v="0"/>
    <n v="244.82999999999998"/>
  </r>
  <r>
    <x v="7"/>
    <n v="1"/>
    <x v="7"/>
    <n v="39000000"/>
    <n v="0"/>
    <n v="0"/>
    <n v="0"/>
    <n v="39000000"/>
  </r>
  <r>
    <x v="7"/>
    <n v="17"/>
    <x v="7"/>
    <n v="5000000"/>
    <n v="0"/>
    <n v="0"/>
    <n v="0"/>
    <n v="5000000"/>
  </r>
  <r>
    <x v="8"/>
    <n v="2"/>
    <x v="8"/>
    <n v="588612021.80999994"/>
    <n v="0"/>
    <n v="0"/>
    <n v="0"/>
    <n v="588612021.80999994"/>
  </r>
  <r>
    <x v="9"/>
    <n v="1"/>
    <x v="9"/>
    <n v="0"/>
    <n v="0"/>
    <n v="0"/>
    <n v="40905.5"/>
    <n v="40905.5"/>
  </r>
  <r>
    <x v="10"/>
    <n v="1"/>
    <x v="10"/>
    <n v="0"/>
    <n v="0"/>
    <n v="0"/>
    <n v="103500"/>
    <n v="103500"/>
  </r>
  <r>
    <x v="11"/>
    <n v="1"/>
    <x v="11"/>
    <n v="0"/>
    <n v="0"/>
    <n v="0"/>
    <n v="1331038.1399999999"/>
    <n v="1331038.1399999999"/>
  </r>
  <r>
    <x v="12"/>
    <n v="1"/>
    <x v="12"/>
    <n v="0"/>
    <n v="0"/>
    <n v="0"/>
    <n v="14646333.090000002"/>
    <n v="14646333.090000002"/>
  </r>
  <r>
    <x v="13"/>
    <n v="1"/>
    <x v="13"/>
    <n v="881286.73"/>
    <n v="0"/>
    <n v="0"/>
    <n v="1253747.21"/>
    <n v="2135033.94"/>
  </r>
  <r>
    <x v="14"/>
    <n v="1"/>
    <x v="14"/>
    <n v="0"/>
    <n v="0"/>
    <n v="0"/>
    <n v="176.04"/>
    <n v="176.04"/>
  </r>
  <r>
    <x v="15"/>
    <n v="1"/>
    <x v="15"/>
    <n v="0"/>
    <n v="0"/>
    <n v="0"/>
    <n v="2366352.37"/>
    <n v="2366352.37"/>
  </r>
  <r>
    <x v="16"/>
    <n v="1"/>
    <x v="16"/>
    <n v="4627859.87"/>
    <n v="0"/>
    <n v="0"/>
    <n v="0"/>
    <n v="4627859.87"/>
  </r>
  <r>
    <x v="17"/>
    <n v="1"/>
    <x v="17"/>
    <n v="800000"/>
    <n v="0"/>
    <n v="0"/>
    <n v="0"/>
    <n v="800000"/>
  </r>
  <r>
    <x v="18"/>
    <n v="1"/>
    <x v="18"/>
    <n v="0"/>
    <n v="0"/>
    <n v="0"/>
    <n v="10"/>
    <n v="10"/>
  </r>
  <r>
    <x v="19"/>
    <n v="2"/>
    <x v="19"/>
    <n v="0"/>
    <n v="0"/>
    <n v="0"/>
    <n v="138392"/>
    <n v="138392"/>
  </r>
  <r>
    <x v="20"/>
    <n v="1"/>
    <x v="20"/>
    <n v="0"/>
    <n v="0"/>
    <n v="0"/>
    <n v="190"/>
    <n v="190"/>
  </r>
  <r>
    <x v="21"/>
    <n v="1"/>
    <x v="21"/>
    <n v="0"/>
    <n v="0"/>
    <n v="0"/>
    <n v="53507"/>
    <n v="53507"/>
  </r>
  <r>
    <x v="22"/>
    <n v="1"/>
    <x v="22"/>
    <n v="245742.59"/>
    <n v="0"/>
    <n v="0"/>
    <n v="0"/>
    <n v="245742.59"/>
  </r>
  <r>
    <x v="23"/>
    <n v="1"/>
    <x v="23"/>
    <n v="0"/>
    <n v="0"/>
    <n v="0"/>
    <n v="69405"/>
    <n v="69405"/>
  </r>
  <r>
    <x v="24"/>
    <n v="1"/>
    <x v="24"/>
    <n v="1589864"/>
    <n v="0"/>
    <n v="0"/>
    <n v="0"/>
    <n v="1589864"/>
  </r>
  <r>
    <x v="25"/>
    <n v="1"/>
    <x v="25"/>
    <n v="1803000"/>
    <n v="0"/>
    <n v="0"/>
    <n v="0"/>
    <n v="1803000"/>
  </r>
  <r>
    <x v="26"/>
    <n v="1"/>
    <x v="26"/>
    <n v="0"/>
    <n v="0"/>
    <n v="0"/>
    <n v="345"/>
    <n v="345"/>
  </r>
  <r>
    <x v="27"/>
    <n v="1"/>
    <x v="27"/>
    <n v="0"/>
    <n v="0"/>
    <n v="0"/>
    <n v="1182486.1100000001"/>
    <n v="1182486.1100000001"/>
  </r>
  <r>
    <x v="27"/>
    <n v="2"/>
    <x v="27"/>
    <n v="0"/>
    <n v="0"/>
    <n v="0"/>
    <n v="2396722.04"/>
    <n v="2396722.04"/>
  </r>
  <r>
    <x v="27"/>
    <n v="3"/>
    <x v="27"/>
    <n v="0"/>
    <n v="0"/>
    <n v="0"/>
    <n v="5876.04"/>
    <n v="5876.04"/>
  </r>
  <r>
    <x v="27"/>
    <n v="4"/>
    <x v="27"/>
    <n v="0"/>
    <n v="0"/>
    <n v="0"/>
    <n v="111945.41"/>
    <n v="111945.41"/>
  </r>
  <r>
    <x v="27"/>
    <n v="5"/>
    <x v="27"/>
    <n v="0"/>
    <n v="0"/>
    <n v="0"/>
    <n v="169053.41"/>
    <n v="169053.41"/>
  </r>
  <r>
    <x v="28"/>
    <n v="1"/>
    <x v="28"/>
    <n v="1023000"/>
    <n v="0"/>
    <n v="0"/>
    <n v="0"/>
    <n v="1023000"/>
  </r>
  <r>
    <x v="29"/>
    <n v="1"/>
    <x v="29"/>
    <n v="0"/>
    <n v="0"/>
    <n v="0"/>
    <n v="696373.9"/>
    <n v="696373.9"/>
  </r>
  <r>
    <x v="29"/>
    <n v="2"/>
    <x v="29"/>
    <n v="0"/>
    <n v="0"/>
    <n v="0"/>
    <n v="424410.5"/>
    <n v="424410.5"/>
  </r>
  <r>
    <x v="29"/>
    <n v="8"/>
    <x v="29"/>
    <n v="0"/>
    <n v="0"/>
    <n v="0"/>
    <n v="50000"/>
    <n v="50000"/>
  </r>
  <r>
    <x v="29"/>
    <n v="13"/>
    <x v="29"/>
    <n v="0"/>
    <n v="0"/>
    <n v="0"/>
    <n v="616.98"/>
    <n v="616.98"/>
  </r>
  <r>
    <x v="30"/>
    <n v="1"/>
    <x v="30"/>
    <n v="57714"/>
    <n v="0"/>
    <n v="0"/>
    <n v="0"/>
    <n v="57714"/>
  </r>
  <r>
    <x v="31"/>
    <n v="1"/>
    <x v="31"/>
    <n v="0"/>
    <n v="0"/>
    <n v="0"/>
    <n v="10064"/>
    <n v="10064"/>
  </r>
  <r>
    <x v="32"/>
    <n v="1"/>
    <x v="32"/>
    <n v="0"/>
    <n v="0"/>
    <n v="0"/>
    <n v="400"/>
    <n v="400"/>
  </r>
  <r>
    <x v="33"/>
    <n v="1"/>
    <x v="33"/>
    <n v="96500"/>
    <n v="0"/>
    <n v="0"/>
    <n v="0"/>
    <n v="96500"/>
  </r>
  <r>
    <x v="34"/>
    <n v="2"/>
    <x v="34"/>
    <n v="8099734.29"/>
    <n v="0"/>
    <n v="0"/>
    <n v="0"/>
    <n v="8099734.29"/>
  </r>
  <r>
    <x v="34"/>
    <n v="3"/>
    <x v="34"/>
    <n v="12653370"/>
    <n v="0"/>
    <n v="0"/>
    <n v="0"/>
    <n v="12653370"/>
  </r>
  <r>
    <x v="34"/>
    <n v="7"/>
    <x v="34"/>
    <n v="3628425"/>
    <n v="0"/>
    <n v="0"/>
    <n v="0"/>
    <n v="3628425"/>
  </r>
  <r>
    <x v="35"/>
    <n v="1"/>
    <x v="35"/>
    <n v="0"/>
    <n v="0"/>
    <n v="0"/>
    <n v="74278.100000000006"/>
    <n v="74278.1000000000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7714F3-64E1-4D54-97F7-DDA2068B56DC}" name="TablaDinámica9" cacheId="68"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39" firstHeaderRow="1" firstDataRow="1" firstDataCol="2"/>
  <pivotFields count="8">
    <pivotField axis="axisRow" compact="0" outline="0" showAll="0" defaultSubtotal="0">
      <items count="57">
        <item x="4"/>
        <item m="1" x="36"/>
        <item x="9"/>
        <item x="13"/>
        <item x="15"/>
        <item x="31"/>
        <item m="1" x="49"/>
        <item x="2"/>
        <item m="1" x="41"/>
        <item x="7"/>
        <item m="1" x="45"/>
        <item x="6"/>
        <item x="14"/>
        <item m="1" x="38"/>
        <item x="12"/>
        <item x="20"/>
        <item m="1" x="46"/>
        <item m="1" x="54"/>
        <item x="21"/>
        <item x="11"/>
        <item x="17"/>
        <item m="1" x="53"/>
        <item x="19"/>
        <item x="27"/>
        <item m="1" x="48"/>
        <item m="1" x="50"/>
        <item x="3"/>
        <item x="8"/>
        <item m="1" x="40"/>
        <item x="16"/>
        <item m="1" x="51"/>
        <item x="29"/>
        <item m="1" x="52"/>
        <item x="34"/>
        <item x="10"/>
        <item x="5"/>
        <item x="35"/>
        <item m="1" x="37"/>
        <item m="1" x="44"/>
        <item x="18"/>
        <item m="1" x="55"/>
        <item x="22"/>
        <item m="1" x="47"/>
        <item x="32"/>
        <item x="1"/>
        <item m="1" x="56"/>
        <item m="1" x="43"/>
        <item m="1" x="42"/>
        <item x="23"/>
        <item m="1" x="39"/>
        <item x="24"/>
        <item x="25"/>
        <item x="28"/>
        <item x="30"/>
        <item x="33"/>
        <item x="0"/>
        <item x="26"/>
      </items>
    </pivotField>
    <pivotField compact="0" outline="0" showAll="0" defaultSubtotal="0"/>
    <pivotField axis="axisRow" compact="0" outline="0" showAll="0" defaultSubtotal="0">
      <items count="57">
        <item m="1" x="43"/>
        <item x="9"/>
        <item x="13"/>
        <item x="15"/>
        <item x="31"/>
        <item m="1" x="39"/>
        <item x="2"/>
        <item x="4"/>
        <item m="1" x="45"/>
        <item x="7"/>
        <item m="1" x="42"/>
        <item x="6"/>
        <item x="14"/>
        <item m="1" x="46"/>
        <item x="12"/>
        <item x="20"/>
        <item m="1" x="56"/>
        <item m="1" x="38"/>
        <item x="21"/>
        <item x="11"/>
        <item x="17"/>
        <item m="1" x="47"/>
        <item x="19"/>
        <item x="27"/>
        <item m="1" x="51"/>
        <item m="1" x="44"/>
        <item x="3"/>
        <item x="8"/>
        <item m="1" x="52"/>
        <item x="16"/>
        <item m="1" x="54"/>
        <item x="29"/>
        <item m="1" x="55"/>
        <item x="34"/>
        <item x="10"/>
        <item x="5"/>
        <item x="35"/>
        <item m="1" x="36"/>
        <item m="1" x="40"/>
        <item x="18"/>
        <item m="1" x="37"/>
        <item x="22"/>
        <item m="1" x="41"/>
        <item x="32"/>
        <item x="1"/>
        <item m="1" x="50"/>
        <item m="1" x="49"/>
        <item m="1" x="53"/>
        <item x="23"/>
        <item m="1" x="48"/>
        <item x="24"/>
        <item x="25"/>
        <item x="28"/>
        <item x="30"/>
        <item x="33"/>
        <item x="0"/>
        <item x="26"/>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36">
    <i>
      <x/>
      <x v="7"/>
    </i>
    <i>
      <x v="2"/>
      <x v="1"/>
    </i>
    <i>
      <x v="3"/>
      <x v="2"/>
    </i>
    <i>
      <x v="4"/>
      <x v="3"/>
    </i>
    <i>
      <x v="5"/>
      <x v="4"/>
    </i>
    <i>
      <x v="7"/>
      <x v="6"/>
    </i>
    <i>
      <x v="9"/>
      <x v="9"/>
    </i>
    <i>
      <x v="11"/>
      <x v="11"/>
    </i>
    <i>
      <x v="12"/>
      <x v="12"/>
    </i>
    <i>
      <x v="14"/>
      <x v="14"/>
    </i>
    <i>
      <x v="15"/>
      <x v="15"/>
    </i>
    <i>
      <x v="18"/>
      <x v="18"/>
    </i>
    <i>
      <x v="19"/>
      <x v="19"/>
    </i>
    <i>
      <x v="20"/>
      <x v="20"/>
    </i>
    <i>
      <x v="22"/>
      <x v="22"/>
    </i>
    <i>
      <x v="23"/>
      <x v="23"/>
    </i>
    <i>
      <x v="26"/>
      <x v="26"/>
    </i>
    <i>
      <x v="27"/>
      <x v="27"/>
    </i>
    <i>
      <x v="29"/>
      <x v="29"/>
    </i>
    <i>
      <x v="31"/>
      <x v="31"/>
    </i>
    <i>
      <x v="33"/>
      <x v="33"/>
    </i>
    <i>
      <x v="34"/>
      <x v="34"/>
    </i>
    <i>
      <x v="35"/>
      <x v="35"/>
    </i>
    <i>
      <x v="36"/>
      <x v="36"/>
    </i>
    <i>
      <x v="39"/>
      <x v="39"/>
    </i>
    <i>
      <x v="41"/>
      <x v="41"/>
    </i>
    <i>
      <x v="43"/>
      <x v="43"/>
    </i>
    <i>
      <x v="44"/>
      <x v="44"/>
    </i>
    <i>
      <x v="48"/>
      <x v="48"/>
    </i>
    <i>
      <x v="50"/>
      <x v="50"/>
    </i>
    <i>
      <x v="51"/>
      <x v="51"/>
    </i>
    <i>
      <x v="52"/>
      <x v="52"/>
    </i>
    <i>
      <x v="53"/>
      <x v="53"/>
    </i>
    <i>
      <x v="54"/>
      <x v="54"/>
    </i>
    <i>
      <x v="55"/>
      <x v="55"/>
    </i>
    <i>
      <x v="56"/>
      <x v="56"/>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C137FBB-BB1B-4876-B242-15A72BD2F108}" name="TablaDinámica3" cacheId="6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I15" firstHeaderRow="1" firstDataRow="3" firstDataCol="2"/>
  <pivotFields count="18">
    <pivotField axis="axisRow" compact="0" outline="0" subtotalTop="0" showAll="0" defaultSubtotal="0">
      <items count="17">
        <item x="0"/>
        <item m="1" x="15"/>
        <item m="1" x="13"/>
        <item x="2"/>
        <item x="6"/>
        <item m="1" x="12"/>
        <item m="1" x="11"/>
        <item x="4"/>
        <item x="5"/>
        <item x="3"/>
        <item x="1"/>
        <item m="1" x="14"/>
        <item m="1" x="10"/>
        <item x="7"/>
        <item x="8"/>
        <item m="1" x="16"/>
        <item x="9"/>
      </items>
    </pivotField>
    <pivotField compact="0" outline="0" subtotalTop="0" showAll="0" defaultSubtotal="0"/>
    <pivotField axis="axisRow" compact="0" outline="0" subtotalTop="0" showAll="0" defaultSubtotal="0">
      <items count="17">
        <item x="2"/>
        <item x="0"/>
        <item m="1" x="16"/>
        <item m="1" x="15"/>
        <item x="6"/>
        <item m="1" x="12"/>
        <item m="1" x="11"/>
        <item x="4"/>
        <item x="5"/>
        <item x="3"/>
        <item x="1"/>
        <item m="1" x="14"/>
        <item m="1" x="13"/>
        <item x="7"/>
        <item x="8"/>
        <item m="1" x="10"/>
        <item x="9"/>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10">
    <i>
      <x/>
      <x v="1"/>
    </i>
    <i>
      <x v="3"/>
      <x/>
    </i>
    <i>
      <x v="4"/>
      <x v="4"/>
    </i>
    <i>
      <x v="7"/>
      <x v="7"/>
    </i>
    <i>
      <x v="8"/>
      <x v="8"/>
    </i>
    <i>
      <x v="9"/>
      <x v="9"/>
    </i>
    <i>
      <x v="10"/>
      <x v="10"/>
    </i>
    <i>
      <x v="13"/>
      <x v="13"/>
    </i>
    <i>
      <x v="14"/>
      <x v="14"/>
    </i>
    <i>
      <x v="16"/>
      <x v="16"/>
    </i>
  </rowItems>
  <colFields count="2">
    <field x="3"/>
    <field x="-2"/>
  </colFields>
  <colItems count="6">
    <i>
      <x v="1"/>
      <x/>
    </i>
    <i r="1" i="1">
      <x v="1"/>
    </i>
    <i>
      <x v="2"/>
      <x/>
    </i>
    <i r="1" i="1">
      <x v="1"/>
    </i>
    <i>
      <x v="3"/>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8C15F5F-C5A7-48D3-9CA5-A541764CC0DE}" name="TablaDinámica7" cacheId="67"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K6" firstHeaderRow="1" firstDataRow="3" firstDataCol="2"/>
  <pivotFields count="16">
    <pivotField axis="axisRow" compact="0" outline="0" showAll="0" defaultSubtotal="0">
      <items count="14">
        <item x="0"/>
        <item m="1" x="8"/>
        <item m="1" x="11"/>
        <item m="1" x="1"/>
        <item m="1" x="2"/>
        <item m="1" x="10"/>
        <item m="1" x="5"/>
        <item m="1" x="7"/>
        <item m="1" x="4"/>
        <item m="1" x="9"/>
        <item m="1" x="12"/>
        <item m="1" x="13"/>
        <item m="1" x="3"/>
        <item m="1" x="6"/>
      </items>
    </pivotField>
    <pivotField compact="0" outline="0" showAll="0" defaultSubtotal="0"/>
    <pivotField axis="axisRow" compact="0" outline="0" showAll="0" defaultSubtotal="0">
      <items count="14">
        <item x="0"/>
        <item m="1" x="7"/>
        <item m="1" x="12"/>
        <item m="1" x="5"/>
        <item m="1" x="4"/>
        <item m="1" x="8"/>
        <item m="1" x="6"/>
        <item m="1" x="11"/>
        <item m="1" x="3"/>
        <item m="1" x="9"/>
        <item m="1" x="1"/>
        <item m="1" x="13"/>
        <item m="1" x="2"/>
        <item m="1" x="10"/>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
    <i>
      <x/>
      <x/>
    </i>
  </rowItems>
  <colFields count="2">
    <field x="3"/>
    <field x="-2"/>
  </colFields>
  <colItems count="6">
    <i>
      <x v="1"/>
      <x/>
    </i>
    <i r="1" i="1">
      <x v="1"/>
    </i>
    <i>
      <x v="2"/>
      <x/>
    </i>
    <i r="1" i="1">
      <x v="1"/>
    </i>
    <i>
      <x v="3"/>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7AA6BA-564A-49D6-B5BB-093E4F069B78}" name="TablaDinámica5" cacheId="66"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J21" firstHeaderRow="1" firstDataRow="3" firstDataCol="2"/>
  <pivotFields count="16">
    <pivotField axis="axisRow" compact="0" outline="0" showAll="0" defaultSubtotal="0">
      <items count="19">
        <item x="1"/>
        <item x="6"/>
        <item x="13"/>
        <item m="1" x="16"/>
        <item x="0"/>
        <item x="3"/>
        <item x="2"/>
        <item x="10"/>
        <item x="4"/>
        <item x="5"/>
        <item m="1" x="17"/>
        <item x="11"/>
        <item x="7"/>
        <item x="8"/>
        <item x="9"/>
        <item x="12"/>
        <item x="14"/>
        <item m="1" x="18"/>
        <item x="15"/>
      </items>
    </pivotField>
    <pivotField compact="0" outline="0" showAll="0" defaultSubtotal="0"/>
    <pivotField axis="axisRow" compact="0" outline="0" showAll="0" defaultSubtotal="0">
      <items count="18">
        <item x="0"/>
        <item x="5"/>
        <item x="12"/>
        <item m="1" x="15"/>
        <item x="2"/>
        <item x="1"/>
        <item x="9"/>
        <item x="3"/>
        <item x="4"/>
        <item m="1" x="16"/>
        <item x="10"/>
        <item x="6"/>
        <item x="7"/>
        <item x="8"/>
        <item x="11"/>
        <item x="13"/>
        <item m="1" x="17"/>
        <item x="14"/>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6">
    <i>
      <x/>
      <x/>
    </i>
    <i>
      <x v="1"/>
      <x v="1"/>
    </i>
    <i>
      <x v="2"/>
      <x v="2"/>
    </i>
    <i>
      <x v="4"/>
      <x/>
    </i>
    <i>
      <x v="5"/>
      <x v="4"/>
    </i>
    <i>
      <x v="6"/>
      <x v="5"/>
    </i>
    <i>
      <x v="7"/>
      <x v="6"/>
    </i>
    <i>
      <x v="8"/>
      <x v="7"/>
    </i>
    <i>
      <x v="9"/>
      <x v="8"/>
    </i>
    <i>
      <x v="11"/>
      <x v="10"/>
    </i>
    <i>
      <x v="12"/>
      <x v="11"/>
    </i>
    <i>
      <x v="13"/>
      <x v="12"/>
    </i>
    <i>
      <x v="14"/>
      <x v="13"/>
    </i>
    <i>
      <x v="15"/>
      <x v="14"/>
    </i>
    <i>
      <x v="16"/>
      <x v="15"/>
    </i>
    <i>
      <x v="18"/>
      <x v="17"/>
    </i>
  </rowItems>
  <colFields count="2">
    <field x="3"/>
    <field x="-2"/>
  </colFields>
  <colItems count="6">
    <i>
      <x v="1"/>
      <x/>
    </i>
    <i r="1" i="1">
      <x v="1"/>
    </i>
    <i>
      <x v="2"/>
      <x/>
    </i>
    <i r="1" i="1">
      <x v="1"/>
    </i>
    <i>
      <x v="3"/>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8289357-F6D1-421B-9E2B-A0B30E027D3C}" name="TablaDinámica1" cacheId="6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H92" firstHeaderRow="1" firstDataRow="3" firstDataCol="2"/>
  <pivotFields count="18">
    <pivotField axis="axisRow" compact="0" outline="0" showAll="0" defaultSubtotal="0">
      <items count="119">
        <item x="76"/>
        <item x="12"/>
        <item x="75"/>
        <item x="7"/>
        <item x="44"/>
        <item x="23"/>
        <item x="31"/>
        <item x="2"/>
        <item x="70"/>
        <item x="4"/>
        <item x="16"/>
        <item m="1" x="100"/>
        <item m="1" x="94"/>
        <item x="19"/>
        <item x="30"/>
        <item m="1" x="91"/>
        <item x="8"/>
        <item x="48"/>
        <item x="82"/>
        <item x="42"/>
        <item x="81"/>
        <item x="71"/>
        <item x="60"/>
        <item x="56"/>
        <item m="1" x="108"/>
        <item m="1" x="103"/>
        <item x="24"/>
        <item x="3"/>
        <item x="9"/>
        <item x="0"/>
        <item x="21"/>
        <item x="34"/>
        <item x="37"/>
        <item x="14"/>
        <item m="1" x="89"/>
        <item x="66"/>
        <item m="1" x="106"/>
        <item x="67"/>
        <item m="1" x="107"/>
        <item x="63"/>
        <item m="1" x="102"/>
        <item x="41"/>
        <item x="13"/>
        <item m="1" x="97"/>
        <item x="68"/>
        <item m="1" x="109"/>
        <item m="1" x="88"/>
        <item m="1" x="116"/>
        <item x="51"/>
        <item x="52"/>
        <item x="15"/>
        <item x="27"/>
        <item x="40"/>
        <item m="1" x="114"/>
        <item m="1" x="105"/>
        <item x="1"/>
        <item x="17"/>
        <item m="1" x="115"/>
        <item x="86"/>
        <item x="36"/>
        <item m="1" x="111"/>
        <item x="46"/>
        <item x="25"/>
        <item m="1" x="118"/>
        <item x="26"/>
        <item x="22"/>
        <item x="5"/>
        <item x="28"/>
        <item x="47"/>
        <item x="6"/>
        <item m="1" x="93"/>
        <item x="72"/>
        <item m="1" x="117"/>
        <item x="10"/>
        <item x="32"/>
        <item m="1" x="99"/>
        <item m="1" x="92"/>
        <item x="43"/>
        <item x="57"/>
        <item m="1" x="90"/>
        <item x="18"/>
        <item x="59"/>
        <item x="78"/>
        <item x="80"/>
        <item x="20"/>
        <item m="1" x="110"/>
        <item x="29"/>
        <item x="33"/>
        <item x="35"/>
        <item x="38"/>
        <item x="39"/>
        <item x="11"/>
        <item x="45"/>
        <item m="1" x="98"/>
        <item x="49"/>
        <item x="50"/>
        <item x="53"/>
        <item x="54"/>
        <item m="1" x="101"/>
        <item x="55"/>
        <item x="58"/>
        <item x="61"/>
        <item x="62"/>
        <item m="1" x="113"/>
        <item x="64"/>
        <item x="65"/>
        <item m="1" x="95"/>
        <item m="1" x="112"/>
        <item m="1" x="96"/>
        <item x="69"/>
        <item x="73"/>
        <item m="1" x="87"/>
        <item x="74"/>
        <item x="84"/>
        <item x="77"/>
        <item m="1" x="104"/>
        <item x="79"/>
        <item x="83"/>
        <item x="85"/>
      </items>
    </pivotField>
    <pivotField compact="0" outline="0" showAll="0" defaultSubtotal="0"/>
    <pivotField axis="axisRow" compact="0" outline="0" showAll="0" defaultSubtotal="0">
      <items count="119">
        <item x="8"/>
        <item x="82"/>
        <item m="1" x="87"/>
        <item x="56"/>
        <item x="81"/>
        <item x="9"/>
        <item m="1" x="92"/>
        <item x="17"/>
        <item x="3"/>
        <item x="60"/>
        <item x="71"/>
        <item m="1" x="111"/>
        <item x="24"/>
        <item x="20"/>
        <item x="30"/>
        <item x="7"/>
        <item x="31"/>
        <item x="70"/>
        <item x="23"/>
        <item x="12"/>
        <item x="44"/>
        <item x="16"/>
        <item x="4"/>
        <item x="76"/>
        <item x="0"/>
        <item m="1" x="94"/>
        <item m="1" x="102"/>
        <item x="19"/>
        <item x="48"/>
        <item x="42"/>
        <item x="21"/>
        <item x="34"/>
        <item x="2"/>
        <item x="75"/>
        <item x="37"/>
        <item x="14"/>
        <item m="1" x="104"/>
        <item x="66"/>
        <item m="1" x="93"/>
        <item x="67"/>
        <item m="1" x="98"/>
        <item x="63"/>
        <item m="1" x="88"/>
        <item x="41"/>
        <item x="13"/>
        <item m="1" x="106"/>
        <item x="68"/>
        <item m="1" x="89"/>
        <item m="1" x="97"/>
        <item m="1" x="105"/>
        <item x="51"/>
        <item x="52"/>
        <item x="15"/>
        <item x="27"/>
        <item x="40"/>
        <item m="1" x="113"/>
        <item m="1" x="101"/>
        <item x="1"/>
        <item m="1" x="90"/>
        <item x="86"/>
        <item x="36"/>
        <item m="1" x="91"/>
        <item x="46"/>
        <item x="25"/>
        <item m="1" x="110"/>
        <item x="26"/>
        <item x="22"/>
        <item x="5"/>
        <item x="28"/>
        <item x="47"/>
        <item x="6"/>
        <item m="1" x="108"/>
        <item x="72"/>
        <item m="1" x="107"/>
        <item x="10"/>
        <item x="32"/>
        <item m="1" x="112"/>
        <item m="1" x="99"/>
        <item x="43"/>
        <item x="57"/>
        <item m="1" x="116"/>
        <item x="18"/>
        <item x="59"/>
        <item x="78"/>
        <item x="80"/>
        <item m="1" x="117"/>
        <item x="29"/>
        <item x="33"/>
        <item x="35"/>
        <item x="38"/>
        <item x="39"/>
        <item x="11"/>
        <item x="45"/>
        <item m="1" x="114"/>
        <item x="49"/>
        <item x="50"/>
        <item x="53"/>
        <item x="54"/>
        <item m="1" x="95"/>
        <item x="55"/>
        <item x="58"/>
        <item x="61"/>
        <item x="62"/>
        <item m="1" x="103"/>
        <item x="64"/>
        <item x="65"/>
        <item m="1" x="118"/>
        <item m="1" x="109"/>
        <item m="1" x="115"/>
        <item x="69"/>
        <item x="73"/>
        <item m="1" x="100"/>
        <item x="74"/>
        <item x="84"/>
        <item x="77"/>
        <item m="1" x="96"/>
        <item x="79"/>
        <item x="83"/>
        <item x="85"/>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87">
    <i>
      <x/>
      <x v="23"/>
    </i>
    <i>
      <x v="1"/>
      <x v="19"/>
    </i>
    <i>
      <x v="2"/>
      <x v="33"/>
    </i>
    <i>
      <x v="3"/>
      <x v="15"/>
    </i>
    <i>
      <x v="4"/>
      <x v="20"/>
    </i>
    <i>
      <x v="5"/>
      <x v="18"/>
    </i>
    <i>
      <x v="6"/>
      <x v="16"/>
    </i>
    <i>
      <x v="7"/>
      <x v="32"/>
    </i>
    <i>
      <x v="8"/>
      <x v="17"/>
    </i>
    <i>
      <x v="9"/>
      <x v="22"/>
    </i>
    <i>
      <x v="10"/>
      <x v="21"/>
    </i>
    <i>
      <x v="13"/>
      <x v="27"/>
    </i>
    <i>
      <x v="14"/>
      <x v="14"/>
    </i>
    <i>
      <x v="16"/>
      <x/>
    </i>
    <i>
      <x v="17"/>
      <x v="28"/>
    </i>
    <i>
      <x v="18"/>
      <x v="1"/>
    </i>
    <i>
      <x v="19"/>
      <x v="29"/>
    </i>
    <i>
      <x v="20"/>
      <x v="4"/>
    </i>
    <i>
      <x v="21"/>
      <x v="10"/>
    </i>
    <i>
      <x v="22"/>
      <x v="9"/>
    </i>
    <i>
      <x v="23"/>
      <x v="3"/>
    </i>
    <i>
      <x v="26"/>
      <x v="12"/>
    </i>
    <i>
      <x v="27"/>
      <x v="8"/>
    </i>
    <i>
      <x v="28"/>
      <x v="5"/>
    </i>
    <i>
      <x v="29"/>
      <x v="24"/>
    </i>
    <i>
      <x v="30"/>
      <x v="30"/>
    </i>
    <i>
      <x v="31"/>
      <x v="31"/>
    </i>
    <i>
      <x v="32"/>
      <x v="34"/>
    </i>
    <i>
      <x v="33"/>
      <x v="35"/>
    </i>
    <i>
      <x v="35"/>
      <x v="37"/>
    </i>
    <i>
      <x v="37"/>
      <x v="39"/>
    </i>
    <i>
      <x v="39"/>
      <x v="41"/>
    </i>
    <i>
      <x v="41"/>
      <x v="43"/>
    </i>
    <i>
      <x v="42"/>
      <x v="44"/>
    </i>
    <i>
      <x v="44"/>
      <x v="46"/>
    </i>
    <i>
      <x v="48"/>
      <x v="50"/>
    </i>
    <i>
      <x v="49"/>
      <x v="51"/>
    </i>
    <i>
      <x v="50"/>
      <x v="52"/>
    </i>
    <i>
      <x v="51"/>
      <x v="53"/>
    </i>
    <i>
      <x v="52"/>
      <x v="54"/>
    </i>
    <i>
      <x v="55"/>
      <x v="57"/>
    </i>
    <i>
      <x v="56"/>
      <x v="7"/>
    </i>
    <i>
      <x v="58"/>
      <x v="59"/>
    </i>
    <i>
      <x v="59"/>
      <x v="60"/>
    </i>
    <i>
      <x v="61"/>
      <x v="62"/>
    </i>
    <i>
      <x v="62"/>
      <x v="63"/>
    </i>
    <i>
      <x v="64"/>
      <x v="65"/>
    </i>
    <i>
      <x v="65"/>
      <x v="66"/>
    </i>
    <i>
      <x v="66"/>
      <x v="67"/>
    </i>
    <i>
      <x v="67"/>
      <x v="68"/>
    </i>
    <i>
      <x v="68"/>
      <x v="69"/>
    </i>
    <i>
      <x v="69"/>
      <x v="70"/>
    </i>
    <i>
      <x v="71"/>
      <x v="72"/>
    </i>
    <i>
      <x v="73"/>
      <x v="74"/>
    </i>
    <i>
      <x v="74"/>
      <x v="75"/>
    </i>
    <i>
      <x v="77"/>
      <x v="78"/>
    </i>
    <i>
      <x v="78"/>
      <x v="79"/>
    </i>
    <i>
      <x v="80"/>
      <x v="81"/>
    </i>
    <i>
      <x v="81"/>
      <x v="82"/>
    </i>
    <i>
      <x v="82"/>
      <x v="83"/>
    </i>
    <i>
      <x v="83"/>
      <x v="84"/>
    </i>
    <i>
      <x v="84"/>
      <x v="13"/>
    </i>
    <i>
      <x v="86"/>
      <x v="86"/>
    </i>
    <i>
      <x v="87"/>
      <x v="87"/>
    </i>
    <i>
      <x v="88"/>
      <x v="88"/>
    </i>
    <i>
      <x v="89"/>
      <x v="89"/>
    </i>
    <i>
      <x v="90"/>
      <x v="90"/>
    </i>
    <i>
      <x v="91"/>
      <x v="91"/>
    </i>
    <i>
      <x v="92"/>
      <x v="92"/>
    </i>
    <i>
      <x v="94"/>
      <x v="94"/>
    </i>
    <i>
      <x v="95"/>
      <x v="95"/>
    </i>
    <i>
      <x v="96"/>
      <x v="96"/>
    </i>
    <i>
      <x v="97"/>
      <x v="97"/>
    </i>
    <i>
      <x v="99"/>
      <x v="99"/>
    </i>
    <i>
      <x v="100"/>
      <x v="100"/>
    </i>
    <i>
      <x v="101"/>
      <x v="101"/>
    </i>
    <i>
      <x v="102"/>
      <x v="102"/>
    </i>
    <i>
      <x v="104"/>
      <x v="104"/>
    </i>
    <i>
      <x v="105"/>
      <x v="105"/>
    </i>
    <i>
      <x v="109"/>
      <x v="109"/>
    </i>
    <i>
      <x v="110"/>
      <x v="110"/>
    </i>
    <i>
      <x v="112"/>
      <x v="112"/>
    </i>
    <i>
      <x v="113"/>
      <x v="113"/>
    </i>
    <i>
      <x v="114"/>
      <x v="114"/>
    </i>
    <i>
      <x v="116"/>
      <x v="116"/>
    </i>
    <i>
      <x v="117"/>
      <x v="117"/>
    </i>
    <i>
      <x v="118"/>
      <x v="118"/>
    </i>
  </rowItems>
  <colFields count="2">
    <field x="3"/>
    <field x="-2"/>
  </colFields>
  <colItems count="6">
    <i>
      <x v="1"/>
      <x/>
    </i>
    <i r="1" i="1">
      <x v="1"/>
    </i>
    <i>
      <x v="2"/>
      <x/>
    </i>
    <i r="1" i="1">
      <x v="1"/>
    </i>
    <i>
      <x v="3"/>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44"/>
  <sheetViews>
    <sheetView showGridLines="0" topLeftCell="A510" workbookViewId="0">
      <selection activeCell="B19" sqref="B19"/>
    </sheetView>
  </sheetViews>
  <sheetFormatPr baseColWidth="10" defaultRowHeight="13.5"/>
  <cols>
    <col min="1" max="1" width="6.5703125" style="284" bestFit="1" customWidth="1"/>
    <col min="2" max="2" width="72.28515625" style="284" bestFit="1" customWidth="1"/>
    <col min="3" max="3" width="24.7109375" style="284" bestFit="1" customWidth="1"/>
    <col min="4" max="4" width="14.5703125" style="284" bestFit="1" customWidth="1"/>
    <col min="5" max="5" width="42.7109375" style="284" bestFit="1" customWidth="1"/>
    <col min="6" max="16384" width="11.42578125" style="284"/>
  </cols>
  <sheetData>
    <row r="1" spans="1:5" ht="18">
      <c r="A1" s="384" t="s">
        <v>1365</v>
      </c>
      <c r="B1" s="384"/>
      <c r="C1" s="384"/>
      <c r="D1" s="384"/>
      <c r="E1" s="384"/>
    </row>
    <row r="3" spans="1:5" ht="25.5">
      <c r="A3" s="285" t="s">
        <v>34</v>
      </c>
      <c r="B3" s="285" t="s">
        <v>2</v>
      </c>
      <c r="C3" s="285" t="s">
        <v>1323</v>
      </c>
      <c r="D3" s="285" t="s">
        <v>1403</v>
      </c>
      <c r="E3" s="285" t="s">
        <v>1366</v>
      </c>
    </row>
    <row r="4" spans="1:5">
      <c r="A4" s="286">
        <v>6</v>
      </c>
      <c r="B4" s="287" t="s">
        <v>37</v>
      </c>
      <c r="C4" s="288" t="s">
        <v>1419</v>
      </c>
      <c r="D4" s="288" t="s">
        <v>1420</v>
      </c>
      <c r="E4" s="288" t="s">
        <v>1421</v>
      </c>
    </row>
    <row r="5" spans="1:5">
      <c r="A5" s="289">
        <v>10</v>
      </c>
      <c r="B5" s="290" t="s">
        <v>38</v>
      </c>
      <c r="C5" s="288" t="s">
        <v>1371</v>
      </c>
      <c r="D5" s="288" t="s">
        <v>1479</v>
      </c>
      <c r="E5" s="288" t="s">
        <v>1493</v>
      </c>
    </row>
    <row r="6" spans="1:5">
      <c r="A6" s="289">
        <v>15</v>
      </c>
      <c r="B6" s="290" t="s">
        <v>39</v>
      </c>
      <c r="C6" s="288" t="s">
        <v>1422</v>
      </c>
      <c r="D6" s="288" t="s">
        <v>1423</v>
      </c>
      <c r="E6" s="288" t="s">
        <v>1373</v>
      </c>
    </row>
    <row r="7" spans="1:5">
      <c r="A7" s="289">
        <v>16</v>
      </c>
      <c r="B7" s="290" t="s">
        <v>40</v>
      </c>
      <c r="C7" s="288" t="s">
        <v>1371</v>
      </c>
      <c r="D7" s="288" t="s">
        <v>1479</v>
      </c>
      <c r="E7" s="288" t="s">
        <v>1493</v>
      </c>
    </row>
    <row r="8" spans="1:5">
      <c r="A8" s="289">
        <v>20</v>
      </c>
      <c r="B8" s="290" t="s">
        <v>41</v>
      </c>
      <c r="C8" s="288" t="s">
        <v>2007</v>
      </c>
      <c r="D8" s="288" t="s">
        <v>2009</v>
      </c>
      <c r="E8" s="288" t="s">
        <v>2008</v>
      </c>
    </row>
    <row r="9" spans="1:5">
      <c r="A9" s="289">
        <v>25</v>
      </c>
      <c r="B9" s="290" t="s">
        <v>42</v>
      </c>
      <c r="C9" s="288" t="s">
        <v>1494</v>
      </c>
      <c r="D9" s="288" t="s">
        <v>1495</v>
      </c>
      <c r="E9" s="288" t="s">
        <v>1496</v>
      </c>
    </row>
    <row r="10" spans="1:5">
      <c r="A10" s="289">
        <v>30</v>
      </c>
      <c r="B10" s="290" t="s">
        <v>1497</v>
      </c>
      <c r="C10" s="288" t="s">
        <v>1494</v>
      </c>
      <c r="D10" s="288" t="s">
        <v>1495</v>
      </c>
      <c r="E10" s="288" t="s">
        <v>1496</v>
      </c>
    </row>
    <row r="11" spans="1:5">
      <c r="A11" s="289">
        <v>35</v>
      </c>
      <c r="B11" s="290" t="s">
        <v>43</v>
      </c>
      <c r="C11" s="288" t="s">
        <v>1491</v>
      </c>
      <c r="D11" s="288" t="s">
        <v>1479</v>
      </c>
      <c r="E11" s="288" t="s">
        <v>1492</v>
      </c>
    </row>
    <row r="12" spans="1:5">
      <c r="A12" s="289">
        <v>41</v>
      </c>
      <c r="B12" s="290" t="s">
        <v>44</v>
      </c>
      <c r="C12" s="288" t="s">
        <v>1422</v>
      </c>
      <c r="D12" s="288" t="s">
        <v>1423</v>
      </c>
      <c r="E12" s="288" t="s">
        <v>1373</v>
      </c>
    </row>
    <row r="13" spans="1:5">
      <c r="A13" s="289">
        <v>46</v>
      </c>
      <c r="B13" s="290" t="s">
        <v>1380</v>
      </c>
      <c r="C13" s="288" t="s">
        <v>1367</v>
      </c>
      <c r="D13" s="288" t="s">
        <v>1412</v>
      </c>
      <c r="E13" s="288" t="s">
        <v>1368</v>
      </c>
    </row>
    <row r="14" spans="1:5">
      <c r="A14" s="289">
        <v>47</v>
      </c>
      <c r="B14" s="290" t="s">
        <v>45</v>
      </c>
      <c r="C14" s="288" t="s">
        <v>1369</v>
      </c>
      <c r="D14" s="288" t="s">
        <v>1413</v>
      </c>
      <c r="E14" s="288" t="s">
        <v>1370</v>
      </c>
    </row>
    <row r="15" spans="1:5">
      <c r="A15" s="289">
        <v>53</v>
      </c>
      <c r="B15" s="290" t="s">
        <v>1385</v>
      </c>
      <c r="C15" s="288" t="s">
        <v>1419</v>
      </c>
      <c r="D15" s="288" t="s">
        <v>1420</v>
      </c>
      <c r="E15" s="288" t="s">
        <v>1421</v>
      </c>
    </row>
    <row r="16" spans="1:5">
      <c r="A16" s="289">
        <v>66</v>
      </c>
      <c r="B16" s="290" t="s">
        <v>46</v>
      </c>
      <c r="C16" s="288" t="s">
        <v>1481</v>
      </c>
      <c r="D16" s="288" t="s">
        <v>1470</v>
      </c>
      <c r="E16" s="288" t="s">
        <v>1469</v>
      </c>
    </row>
    <row r="17" spans="1:5">
      <c r="A17" s="289">
        <v>70</v>
      </c>
      <c r="B17" s="290" t="s">
        <v>47</v>
      </c>
      <c r="C17" s="288" t="s">
        <v>1494</v>
      </c>
      <c r="D17" s="288" t="s">
        <v>1495</v>
      </c>
      <c r="E17" s="288" t="s">
        <v>1496</v>
      </c>
    </row>
    <row r="18" spans="1:5">
      <c r="A18" s="289">
        <v>76</v>
      </c>
      <c r="B18" s="290" t="s">
        <v>48</v>
      </c>
      <c r="C18" s="288" t="s">
        <v>1367</v>
      </c>
      <c r="D18" s="288" t="s">
        <v>1412</v>
      </c>
      <c r="E18" s="288" t="s">
        <v>1368</v>
      </c>
    </row>
    <row r="19" spans="1:5">
      <c r="A19" s="289">
        <v>78</v>
      </c>
      <c r="B19" s="290" t="s">
        <v>1381</v>
      </c>
      <c r="C19" s="288" t="s">
        <v>1367</v>
      </c>
      <c r="D19" s="288" t="s">
        <v>1412</v>
      </c>
      <c r="E19" s="288" t="s">
        <v>1368</v>
      </c>
    </row>
    <row r="20" spans="1:5">
      <c r="A20" s="289">
        <v>81</v>
      </c>
      <c r="B20" s="290" t="s">
        <v>49</v>
      </c>
      <c r="C20" s="288" t="s">
        <v>1369</v>
      </c>
      <c r="D20" s="288" t="s">
        <v>1413</v>
      </c>
      <c r="E20" s="288" t="s">
        <v>1370</v>
      </c>
    </row>
    <row r="21" spans="1:5">
      <c r="A21" s="289">
        <v>86</v>
      </c>
      <c r="B21" s="290" t="s">
        <v>50</v>
      </c>
      <c r="C21" s="288" t="s">
        <v>3584</v>
      </c>
      <c r="D21" s="288" t="s">
        <v>2006</v>
      </c>
      <c r="E21" s="288" t="s">
        <v>3585</v>
      </c>
    </row>
    <row r="22" spans="1:5">
      <c r="A22" s="289">
        <v>95</v>
      </c>
      <c r="B22" s="290" t="s">
        <v>1498</v>
      </c>
      <c r="C22" s="288" t="s">
        <v>2007</v>
      </c>
      <c r="D22" s="288" t="s">
        <v>2009</v>
      </c>
      <c r="E22" s="288" t="s">
        <v>2008</v>
      </c>
    </row>
    <row r="23" spans="1:5">
      <c r="A23" s="289">
        <v>108</v>
      </c>
      <c r="B23" s="290" t="s">
        <v>51</v>
      </c>
      <c r="C23" s="288" t="s">
        <v>1481</v>
      </c>
      <c r="D23" s="288" t="s">
        <v>1470</v>
      </c>
      <c r="E23" s="288" t="s">
        <v>1469</v>
      </c>
    </row>
    <row r="24" spans="1:5">
      <c r="A24" s="291">
        <v>109</v>
      </c>
      <c r="B24" s="292" t="s">
        <v>1499</v>
      </c>
      <c r="C24" s="288" t="s">
        <v>1481</v>
      </c>
      <c r="D24" s="288" t="s">
        <v>1470</v>
      </c>
      <c r="E24" s="288" t="s">
        <v>1469</v>
      </c>
    </row>
    <row r="25" spans="1:5">
      <c r="A25" s="289">
        <v>111</v>
      </c>
      <c r="B25" s="290" t="s">
        <v>52</v>
      </c>
      <c r="C25" s="288" t="s">
        <v>1422</v>
      </c>
      <c r="D25" s="288" t="s">
        <v>1423</v>
      </c>
      <c r="E25" s="288" t="s">
        <v>1373</v>
      </c>
    </row>
    <row r="26" spans="1:5">
      <c r="A26" s="289">
        <v>112</v>
      </c>
      <c r="B26" s="292" t="s">
        <v>53</v>
      </c>
      <c r="C26" s="288" t="e">
        <v>#N/A</v>
      </c>
      <c r="D26" s="288" t="e">
        <v>#N/A</v>
      </c>
      <c r="E26" s="288" t="e">
        <v>#N/A</v>
      </c>
    </row>
    <row r="27" spans="1:5">
      <c r="A27" s="289">
        <v>117</v>
      </c>
      <c r="B27" s="290" t="s">
        <v>54</v>
      </c>
      <c r="C27" s="288" t="s">
        <v>1371</v>
      </c>
      <c r="D27" s="288" t="s">
        <v>1479</v>
      </c>
      <c r="E27" s="288" t="s">
        <v>1493</v>
      </c>
    </row>
    <row r="28" spans="1:5">
      <c r="A28" s="289">
        <v>119</v>
      </c>
      <c r="B28" s="290" t="s">
        <v>1500</v>
      </c>
      <c r="C28" s="288" t="s">
        <v>3584</v>
      </c>
      <c r="D28" s="288" t="s">
        <v>2006</v>
      </c>
      <c r="E28" s="288" t="s">
        <v>3585</v>
      </c>
    </row>
    <row r="29" spans="1:5">
      <c r="A29" s="289">
        <v>124</v>
      </c>
      <c r="B29" s="290" t="s">
        <v>56</v>
      </c>
      <c r="C29" s="288" t="s">
        <v>1494</v>
      </c>
      <c r="D29" s="288" t="s">
        <v>1495</v>
      </c>
      <c r="E29" s="288" t="s">
        <v>1496</v>
      </c>
    </row>
    <row r="30" spans="1:5">
      <c r="A30" s="289">
        <v>129</v>
      </c>
      <c r="B30" s="290" t="s">
        <v>57</v>
      </c>
      <c r="C30" s="288" t="s">
        <v>3584</v>
      </c>
      <c r="D30" s="288" t="s">
        <v>2006</v>
      </c>
      <c r="E30" s="288" t="s">
        <v>3585</v>
      </c>
    </row>
    <row r="31" spans="1:5">
      <c r="A31" s="289">
        <v>130</v>
      </c>
      <c r="B31" s="290" t="s">
        <v>58</v>
      </c>
      <c r="C31" s="288" t="s">
        <v>1481</v>
      </c>
      <c r="D31" s="288" t="s">
        <v>1470</v>
      </c>
      <c r="E31" s="288" t="s">
        <v>1469</v>
      </c>
    </row>
    <row r="32" spans="1:5">
      <c r="A32" s="289">
        <v>132</v>
      </c>
      <c r="B32" s="290" t="s">
        <v>59</v>
      </c>
      <c r="C32" s="288" t="s">
        <v>1369</v>
      </c>
      <c r="D32" s="288" t="s">
        <v>1413</v>
      </c>
      <c r="E32" s="288" t="s">
        <v>1370</v>
      </c>
    </row>
    <row r="33" spans="1:5">
      <c r="A33" s="289">
        <v>133</v>
      </c>
      <c r="B33" s="290" t="s">
        <v>60</v>
      </c>
      <c r="C33" s="288" t="s">
        <v>3584</v>
      </c>
      <c r="D33" s="288" t="s">
        <v>2006</v>
      </c>
      <c r="E33" s="288" t="s">
        <v>3585</v>
      </c>
    </row>
    <row r="34" spans="1:5">
      <c r="A34" s="289">
        <v>134</v>
      </c>
      <c r="B34" s="290" t="s">
        <v>61</v>
      </c>
      <c r="C34" s="288" t="s">
        <v>1576</v>
      </c>
      <c r="D34" s="288" t="s">
        <v>1577</v>
      </c>
      <c r="E34" s="288" t="s">
        <v>1578</v>
      </c>
    </row>
    <row r="35" spans="1:5">
      <c r="A35" s="289">
        <v>137</v>
      </c>
      <c r="B35" s="290" t="s">
        <v>62</v>
      </c>
      <c r="C35" s="288" t="s">
        <v>1371</v>
      </c>
      <c r="D35" s="288" t="s">
        <v>1479</v>
      </c>
      <c r="E35" s="288" t="s">
        <v>1493</v>
      </c>
    </row>
    <row r="36" spans="1:5">
      <c r="A36" s="289">
        <v>138</v>
      </c>
      <c r="B36" s="290" t="s">
        <v>63</v>
      </c>
      <c r="C36" s="288" t="s">
        <v>1494</v>
      </c>
      <c r="D36" s="288" t="s">
        <v>1495</v>
      </c>
      <c r="E36" s="288" t="s">
        <v>1496</v>
      </c>
    </row>
    <row r="37" spans="1:5">
      <c r="A37" s="291">
        <v>139</v>
      </c>
      <c r="B37" s="292" t="s">
        <v>64</v>
      </c>
      <c r="C37" s="288" t="s">
        <v>1494</v>
      </c>
      <c r="D37" s="288" t="s">
        <v>1495</v>
      </c>
      <c r="E37" s="288" t="s">
        <v>1496</v>
      </c>
    </row>
    <row r="38" spans="1:5">
      <c r="A38" s="289">
        <v>140</v>
      </c>
      <c r="B38" s="290" t="s">
        <v>1280</v>
      </c>
      <c r="C38" s="288" t="s">
        <v>1494</v>
      </c>
      <c r="D38" s="288" t="s">
        <v>1495</v>
      </c>
      <c r="E38" s="288" t="s">
        <v>1496</v>
      </c>
    </row>
    <row r="39" spans="1:5">
      <c r="A39" s="289">
        <v>141</v>
      </c>
      <c r="B39" s="290" t="s">
        <v>65</v>
      </c>
      <c r="C39" s="288" t="s">
        <v>1494</v>
      </c>
      <c r="D39" s="288" t="s">
        <v>1495</v>
      </c>
      <c r="E39" s="288" t="s">
        <v>1496</v>
      </c>
    </row>
    <row r="40" spans="1:5">
      <c r="A40" s="289">
        <v>142</v>
      </c>
      <c r="B40" s="290" t="s">
        <v>66</v>
      </c>
      <c r="C40" s="288" t="s">
        <v>1494</v>
      </c>
      <c r="D40" s="288" t="s">
        <v>1495</v>
      </c>
      <c r="E40" s="288" t="s">
        <v>1496</v>
      </c>
    </row>
    <row r="41" spans="1:5">
      <c r="A41" s="289">
        <v>143</v>
      </c>
      <c r="B41" s="290" t="s">
        <v>67</v>
      </c>
      <c r="C41" s="288" t="s">
        <v>1494</v>
      </c>
      <c r="D41" s="288" t="s">
        <v>1495</v>
      </c>
      <c r="E41" s="288" t="s">
        <v>1496</v>
      </c>
    </row>
    <row r="42" spans="1:5">
      <c r="A42" s="289">
        <v>144</v>
      </c>
      <c r="B42" s="290" t="s">
        <v>1281</v>
      </c>
      <c r="C42" s="288" t="s">
        <v>1494</v>
      </c>
      <c r="D42" s="288" t="s">
        <v>1495</v>
      </c>
      <c r="E42" s="288" t="s">
        <v>1496</v>
      </c>
    </row>
    <row r="43" spans="1:5">
      <c r="A43" s="289">
        <v>145</v>
      </c>
      <c r="B43" s="290" t="s">
        <v>68</v>
      </c>
      <c r="C43" s="288" t="s">
        <v>1494</v>
      </c>
      <c r="D43" s="288" t="s">
        <v>1495</v>
      </c>
      <c r="E43" s="288" t="s">
        <v>1496</v>
      </c>
    </row>
    <row r="44" spans="1:5">
      <c r="A44" s="289">
        <v>146</v>
      </c>
      <c r="B44" s="290" t="s">
        <v>69</v>
      </c>
      <c r="C44" s="288" t="s">
        <v>1494</v>
      </c>
      <c r="D44" s="288" t="s">
        <v>1495</v>
      </c>
      <c r="E44" s="288" t="s">
        <v>1496</v>
      </c>
    </row>
    <row r="45" spans="1:5">
      <c r="A45" s="289">
        <v>147</v>
      </c>
      <c r="B45" s="290" t="s">
        <v>1241</v>
      </c>
      <c r="C45" s="288" t="s">
        <v>1494</v>
      </c>
      <c r="D45" s="288" t="s">
        <v>1495</v>
      </c>
      <c r="E45" s="288" t="s">
        <v>1496</v>
      </c>
    </row>
    <row r="46" spans="1:5">
      <c r="A46" s="289">
        <v>148</v>
      </c>
      <c r="B46" s="290" t="s">
        <v>70</v>
      </c>
      <c r="C46" s="288" t="s">
        <v>1494</v>
      </c>
      <c r="D46" s="288" t="s">
        <v>1495</v>
      </c>
      <c r="E46" s="288" t="s">
        <v>1496</v>
      </c>
    </row>
    <row r="47" spans="1:5">
      <c r="A47" s="289">
        <v>150</v>
      </c>
      <c r="B47" s="290" t="s">
        <v>71</v>
      </c>
      <c r="C47" s="288" t="s">
        <v>1494</v>
      </c>
      <c r="D47" s="288" t="s">
        <v>1495</v>
      </c>
      <c r="E47" s="288" t="s">
        <v>1496</v>
      </c>
    </row>
    <row r="48" spans="1:5">
      <c r="A48" s="289">
        <v>152</v>
      </c>
      <c r="B48" s="290" t="s">
        <v>1501</v>
      </c>
      <c r="C48" s="288" t="s">
        <v>1371</v>
      </c>
      <c r="D48" s="288" t="s">
        <v>1479</v>
      </c>
      <c r="E48" s="288" t="s">
        <v>1493</v>
      </c>
    </row>
    <row r="49" spans="1:5">
      <c r="A49" s="289">
        <v>153</v>
      </c>
      <c r="B49" s="290" t="s">
        <v>1502</v>
      </c>
      <c r="C49" s="288" t="s">
        <v>1371</v>
      </c>
      <c r="D49" s="288" t="s">
        <v>1479</v>
      </c>
      <c r="E49" s="288" t="s">
        <v>1493</v>
      </c>
    </row>
    <row r="50" spans="1:5">
      <c r="A50" s="289">
        <v>154</v>
      </c>
      <c r="B50" s="290" t="s">
        <v>74</v>
      </c>
      <c r="C50" s="288" t="s">
        <v>2007</v>
      </c>
      <c r="D50" s="288" t="s">
        <v>2009</v>
      </c>
      <c r="E50" s="288" t="s">
        <v>2008</v>
      </c>
    </row>
    <row r="51" spans="1:5">
      <c r="A51" s="289">
        <v>155</v>
      </c>
      <c r="B51" s="290" t="s">
        <v>75</v>
      </c>
      <c r="C51" s="288" t="s">
        <v>3584</v>
      </c>
      <c r="D51" s="288" t="s">
        <v>2006</v>
      </c>
      <c r="E51" s="288" t="s">
        <v>3585</v>
      </c>
    </row>
    <row r="52" spans="1:5">
      <c r="A52" s="289">
        <v>156</v>
      </c>
      <c r="B52" s="290" t="s">
        <v>76</v>
      </c>
      <c r="C52" s="288" t="s">
        <v>2007</v>
      </c>
      <c r="D52" s="288" t="s">
        <v>2009</v>
      </c>
      <c r="E52" s="288" t="s">
        <v>2008</v>
      </c>
    </row>
    <row r="53" spans="1:5">
      <c r="A53" s="289">
        <v>159</v>
      </c>
      <c r="B53" s="290" t="s">
        <v>1503</v>
      </c>
      <c r="C53" s="288" t="s">
        <v>2007</v>
      </c>
      <c r="D53" s="288" t="s">
        <v>2009</v>
      </c>
      <c r="E53" s="288" t="s">
        <v>2008</v>
      </c>
    </row>
    <row r="54" spans="1:5">
      <c r="A54" s="289">
        <v>163</v>
      </c>
      <c r="B54" s="290" t="s">
        <v>78</v>
      </c>
      <c r="C54" s="288" t="s">
        <v>1369</v>
      </c>
      <c r="D54" s="288" t="s">
        <v>1413</v>
      </c>
      <c r="E54" s="288" t="s">
        <v>1370</v>
      </c>
    </row>
    <row r="55" spans="1:5">
      <c r="A55" s="289">
        <v>169</v>
      </c>
      <c r="B55" s="290" t="s">
        <v>79</v>
      </c>
      <c r="C55" s="288" t="s">
        <v>1371</v>
      </c>
      <c r="D55" s="288" t="s">
        <v>1479</v>
      </c>
      <c r="E55" s="288" t="s">
        <v>1493</v>
      </c>
    </row>
    <row r="56" spans="1:5">
      <c r="A56" s="289">
        <v>170</v>
      </c>
      <c r="B56" s="290" t="s">
        <v>80</v>
      </c>
      <c r="C56" s="288" t="e">
        <v>#N/A</v>
      </c>
      <c r="D56" s="288" t="e">
        <v>#N/A</v>
      </c>
      <c r="E56" s="288" t="e">
        <v>#N/A</v>
      </c>
    </row>
    <row r="57" spans="1:5">
      <c r="A57" s="291">
        <v>190</v>
      </c>
      <c r="B57" s="292" t="s">
        <v>1504</v>
      </c>
      <c r="C57" s="288" t="s">
        <v>2007</v>
      </c>
      <c r="D57" s="288" t="s">
        <v>2009</v>
      </c>
      <c r="E57" s="288" t="s">
        <v>2008</v>
      </c>
    </row>
    <row r="58" spans="1:5">
      <c r="A58" s="289">
        <v>192</v>
      </c>
      <c r="B58" s="290" t="s">
        <v>1505</v>
      </c>
      <c r="C58" s="288" t="s">
        <v>1419</v>
      </c>
      <c r="D58" s="288" t="s">
        <v>1420</v>
      </c>
      <c r="E58" s="288" t="s">
        <v>1421</v>
      </c>
    </row>
    <row r="59" spans="1:5">
      <c r="A59" s="289">
        <v>197</v>
      </c>
      <c r="B59" s="290" t="s">
        <v>1506</v>
      </c>
      <c r="C59" s="288" t="s">
        <v>1367</v>
      </c>
      <c r="D59" s="288" t="s">
        <v>1412</v>
      </c>
      <c r="E59" s="288" t="s">
        <v>1368</v>
      </c>
    </row>
    <row r="60" spans="1:5">
      <c r="A60" s="289">
        <v>200</v>
      </c>
      <c r="B60" s="290" t="s">
        <v>84</v>
      </c>
      <c r="C60" s="288" t="s">
        <v>1491</v>
      </c>
      <c r="D60" s="288" t="s">
        <v>1479</v>
      </c>
      <c r="E60" s="288" t="s">
        <v>1492</v>
      </c>
    </row>
    <row r="61" spans="1:5">
      <c r="A61" s="289">
        <v>201</v>
      </c>
      <c r="B61" s="290" t="s">
        <v>1507</v>
      </c>
      <c r="C61" s="288" t="s">
        <v>1481</v>
      </c>
      <c r="D61" s="288" t="s">
        <v>1470</v>
      </c>
      <c r="E61" s="288" t="s">
        <v>1469</v>
      </c>
    </row>
    <row r="62" spans="1:5">
      <c r="A62" s="289">
        <v>203</v>
      </c>
      <c r="B62" s="290" t="s">
        <v>86</v>
      </c>
      <c r="C62" s="288" t="s">
        <v>1422</v>
      </c>
      <c r="D62" s="288" t="s">
        <v>1423</v>
      </c>
      <c r="E62" s="288" t="s">
        <v>1373</v>
      </c>
    </row>
    <row r="63" spans="1:5">
      <c r="A63" s="289">
        <v>206</v>
      </c>
      <c r="B63" s="290" t="s">
        <v>87</v>
      </c>
      <c r="C63" s="288" t="s">
        <v>1422</v>
      </c>
      <c r="D63" s="288" t="s">
        <v>1423</v>
      </c>
      <c r="E63" s="288" t="s">
        <v>1373</v>
      </c>
    </row>
    <row r="64" spans="1:5">
      <c r="A64" s="289">
        <v>210</v>
      </c>
      <c r="B64" s="290" t="s">
        <v>89</v>
      </c>
      <c r="C64" s="288" t="s">
        <v>1422</v>
      </c>
      <c r="D64" s="288" t="s">
        <v>1423</v>
      </c>
      <c r="E64" s="288" t="s">
        <v>1373</v>
      </c>
    </row>
    <row r="65" spans="1:5">
      <c r="A65" s="289">
        <v>212</v>
      </c>
      <c r="B65" s="290" t="s">
        <v>90</v>
      </c>
      <c r="C65" s="288" t="s">
        <v>1494</v>
      </c>
      <c r="D65" s="288" t="s">
        <v>1495</v>
      </c>
      <c r="E65" s="288" t="s">
        <v>1496</v>
      </c>
    </row>
    <row r="66" spans="1:5">
      <c r="A66" s="289">
        <v>213</v>
      </c>
      <c r="B66" s="290" t="s">
        <v>91</v>
      </c>
      <c r="C66" s="288" t="s">
        <v>1419</v>
      </c>
      <c r="D66" s="288" t="s">
        <v>1420</v>
      </c>
      <c r="E66" s="288" t="s">
        <v>1421</v>
      </c>
    </row>
    <row r="67" spans="1:5">
      <c r="A67" s="289">
        <v>221</v>
      </c>
      <c r="B67" s="290" t="s">
        <v>1508</v>
      </c>
      <c r="C67" s="288" t="s">
        <v>1419</v>
      </c>
      <c r="D67" s="288" t="s">
        <v>1420</v>
      </c>
      <c r="E67" s="288" t="s">
        <v>1421</v>
      </c>
    </row>
    <row r="68" spans="1:5">
      <c r="A68" s="289">
        <v>222</v>
      </c>
      <c r="B68" s="290" t="s">
        <v>93</v>
      </c>
      <c r="C68" s="288" t="s">
        <v>1367</v>
      </c>
      <c r="D68" s="288" t="s">
        <v>1412</v>
      </c>
      <c r="E68" s="288" t="s">
        <v>1368</v>
      </c>
    </row>
    <row r="69" spans="1:5">
      <c r="A69" s="289">
        <v>223</v>
      </c>
      <c r="B69" s="290" t="s">
        <v>94</v>
      </c>
      <c r="C69" s="288" t="s">
        <v>1494</v>
      </c>
      <c r="D69" s="288" t="s">
        <v>1495</v>
      </c>
      <c r="E69" s="288" t="s">
        <v>1496</v>
      </c>
    </row>
    <row r="70" spans="1:5">
      <c r="A70" s="289">
        <v>224</v>
      </c>
      <c r="B70" s="290" t="s">
        <v>95</v>
      </c>
      <c r="C70" s="288" t="s">
        <v>1481</v>
      </c>
      <c r="D70" s="288" t="s">
        <v>1470</v>
      </c>
      <c r="E70" s="288" t="s">
        <v>1469</v>
      </c>
    </row>
    <row r="71" spans="1:5">
      <c r="A71" s="289">
        <v>225</v>
      </c>
      <c r="B71" s="290" t="s">
        <v>1509</v>
      </c>
      <c r="C71" s="288" t="s">
        <v>3584</v>
      </c>
      <c r="D71" s="288" t="s">
        <v>2006</v>
      </c>
      <c r="E71" s="288" t="s">
        <v>3585</v>
      </c>
    </row>
    <row r="72" spans="1:5">
      <c r="A72" s="289">
        <v>226</v>
      </c>
      <c r="B72" s="290" t="s">
        <v>97</v>
      </c>
      <c r="C72" s="288" t="s">
        <v>1419</v>
      </c>
      <c r="D72" s="288" t="s">
        <v>1420</v>
      </c>
      <c r="E72" s="288" t="s">
        <v>1421</v>
      </c>
    </row>
    <row r="73" spans="1:5">
      <c r="A73" s="289">
        <v>227</v>
      </c>
      <c r="B73" s="290" t="s">
        <v>98</v>
      </c>
      <c r="C73" s="288" t="s">
        <v>1419</v>
      </c>
      <c r="D73" s="288" t="s">
        <v>1420</v>
      </c>
      <c r="E73" s="288" t="s">
        <v>1421</v>
      </c>
    </row>
    <row r="74" spans="1:5">
      <c r="A74" s="289">
        <v>234</v>
      </c>
      <c r="B74" s="290" t="s">
        <v>1510</v>
      </c>
      <c r="C74" s="288" t="s">
        <v>1422</v>
      </c>
      <c r="D74" s="288" t="s">
        <v>1423</v>
      </c>
      <c r="E74" s="288" t="s">
        <v>1373</v>
      </c>
    </row>
    <row r="75" spans="1:5">
      <c r="A75" s="289">
        <v>243</v>
      </c>
      <c r="B75" s="290" t="s">
        <v>99</v>
      </c>
      <c r="C75" s="288" t="s">
        <v>1422</v>
      </c>
      <c r="D75" s="288" t="s">
        <v>1423</v>
      </c>
      <c r="E75" s="288" t="s">
        <v>1373</v>
      </c>
    </row>
    <row r="76" spans="1:5">
      <c r="A76" s="289">
        <v>244</v>
      </c>
      <c r="B76" s="290" t="s">
        <v>100</v>
      </c>
      <c r="C76" s="288" t="s">
        <v>1491</v>
      </c>
      <c r="D76" s="288" t="s">
        <v>1479</v>
      </c>
      <c r="E76" s="288" t="s">
        <v>1492</v>
      </c>
    </row>
    <row r="77" spans="1:5">
      <c r="A77" s="289">
        <v>245</v>
      </c>
      <c r="B77" s="290" t="s">
        <v>101</v>
      </c>
      <c r="C77" s="288" t="s">
        <v>2007</v>
      </c>
      <c r="D77" s="288" t="s">
        <v>2009</v>
      </c>
      <c r="E77" s="288" t="s">
        <v>2008</v>
      </c>
    </row>
    <row r="78" spans="1:5">
      <c r="A78" s="289">
        <v>249</v>
      </c>
      <c r="B78" s="290" t="s">
        <v>1511</v>
      </c>
      <c r="C78" s="288" t="s">
        <v>1367</v>
      </c>
      <c r="D78" s="288" t="s">
        <v>1412</v>
      </c>
      <c r="E78" s="288" t="s">
        <v>1368</v>
      </c>
    </row>
    <row r="79" spans="1:5">
      <c r="A79" s="291">
        <v>251</v>
      </c>
      <c r="B79" s="292" t="s">
        <v>103</v>
      </c>
      <c r="C79" s="288" t="s">
        <v>2007</v>
      </c>
      <c r="D79" s="288" t="s">
        <v>2009</v>
      </c>
      <c r="E79" s="288" t="s">
        <v>2008</v>
      </c>
    </row>
    <row r="80" spans="1:5">
      <c r="A80" s="289">
        <v>253</v>
      </c>
      <c r="B80" s="290" t="s">
        <v>104</v>
      </c>
      <c r="C80" s="288" t="s">
        <v>1419</v>
      </c>
      <c r="D80" s="288" t="s">
        <v>1420</v>
      </c>
      <c r="E80" s="288" t="s">
        <v>1421</v>
      </c>
    </row>
    <row r="81" spans="1:5">
      <c r="A81" s="289">
        <v>254</v>
      </c>
      <c r="B81" s="290" t="s">
        <v>105</v>
      </c>
      <c r="C81" s="288" t="s">
        <v>1419</v>
      </c>
      <c r="D81" s="288" t="s">
        <v>1420</v>
      </c>
      <c r="E81" s="288" t="s">
        <v>1421</v>
      </c>
    </row>
    <row r="82" spans="1:5">
      <c r="A82" s="289">
        <v>265</v>
      </c>
      <c r="B82" s="290" t="s">
        <v>106</v>
      </c>
      <c r="C82" s="288" t="s">
        <v>2007</v>
      </c>
      <c r="D82" s="288" t="s">
        <v>2009</v>
      </c>
      <c r="E82" s="288" t="s">
        <v>2008</v>
      </c>
    </row>
    <row r="83" spans="1:5">
      <c r="A83" s="289">
        <v>266</v>
      </c>
      <c r="B83" s="290" t="s">
        <v>1269</v>
      </c>
      <c r="C83" s="288" t="s">
        <v>2007</v>
      </c>
      <c r="D83" s="288" t="s">
        <v>2009</v>
      </c>
      <c r="E83" s="288" t="s">
        <v>2008</v>
      </c>
    </row>
    <row r="84" spans="1:5">
      <c r="A84" s="289">
        <v>267</v>
      </c>
      <c r="B84" s="290" t="s">
        <v>107</v>
      </c>
      <c r="C84" s="288" t="s">
        <v>2007</v>
      </c>
      <c r="D84" s="288" t="s">
        <v>2009</v>
      </c>
      <c r="E84" s="288" t="s">
        <v>2008</v>
      </c>
    </row>
    <row r="85" spans="1:5">
      <c r="A85" s="289">
        <v>268</v>
      </c>
      <c r="B85" s="290" t="s">
        <v>108</v>
      </c>
      <c r="C85" s="288" t="s">
        <v>2007</v>
      </c>
      <c r="D85" s="288" t="s">
        <v>2009</v>
      </c>
      <c r="E85" s="288" t="s">
        <v>2008</v>
      </c>
    </row>
    <row r="86" spans="1:5">
      <c r="A86" s="289">
        <v>269</v>
      </c>
      <c r="B86" s="290" t="s">
        <v>109</v>
      </c>
      <c r="C86" s="288" t="s">
        <v>2007</v>
      </c>
      <c r="D86" s="288" t="s">
        <v>2009</v>
      </c>
      <c r="E86" s="288" t="s">
        <v>2008</v>
      </c>
    </row>
    <row r="87" spans="1:5">
      <c r="A87" s="289">
        <v>270</v>
      </c>
      <c r="B87" s="290" t="s">
        <v>110</v>
      </c>
      <c r="C87" s="288" t="s">
        <v>2007</v>
      </c>
      <c r="D87" s="288" t="s">
        <v>2009</v>
      </c>
      <c r="E87" s="288" t="s">
        <v>2008</v>
      </c>
    </row>
    <row r="88" spans="1:5">
      <c r="A88" s="289">
        <v>271</v>
      </c>
      <c r="B88" s="290" t="s">
        <v>111</v>
      </c>
      <c r="C88" s="288" t="s">
        <v>2007</v>
      </c>
      <c r="D88" s="288" t="s">
        <v>2009</v>
      </c>
      <c r="E88" s="288" t="s">
        <v>2008</v>
      </c>
    </row>
    <row r="89" spans="1:5">
      <c r="A89" s="289">
        <v>272</v>
      </c>
      <c r="B89" s="290" t="s">
        <v>112</v>
      </c>
      <c r="C89" s="288" t="s">
        <v>2007</v>
      </c>
      <c r="D89" s="288" t="s">
        <v>2009</v>
      </c>
      <c r="E89" s="288" t="s">
        <v>2008</v>
      </c>
    </row>
    <row r="90" spans="1:5">
      <c r="A90" s="289">
        <v>273</v>
      </c>
      <c r="B90" s="290" t="s">
        <v>113</v>
      </c>
      <c r="C90" s="288" t="s">
        <v>2007</v>
      </c>
      <c r="D90" s="288" t="s">
        <v>2009</v>
      </c>
      <c r="E90" s="288" t="s">
        <v>2008</v>
      </c>
    </row>
    <row r="91" spans="1:5">
      <c r="A91" s="289">
        <v>281</v>
      </c>
      <c r="B91" s="290" t="s">
        <v>1512</v>
      </c>
      <c r="C91" s="288" t="s">
        <v>1494</v>
      </c>
      <c r="D91" s="288" t="s">
        <v>1495</v>
      </c>
      <c r="E91" s="288" t="s">
        <v>1496</v>
      </c>
    </row>
    <row r="92" spans="1:5">
      <c r="A92" s="289">
        <v>283</v>
      </c>
      <c r="B92" s="290" t="s">
        <v>115</v>
      </c>
      <c r="C92" s="288" t="s">
        <v>1369</v>
      </c>
      <c r="D92" s="288" t="s">
        <v>1413</v>
      </c>
      <c r="E92" s="288" t="s">
        <v>1370</v>
      </c>
    </row>
    <row r="93" spans="1:5">
      <c r="A93" s="289">
        <v>287</v>
      </c>
      <c r="B93" s="290" t="s">
        <v>1513</v>
      </c>
      <c r="C93" s="288" t="s">
        <v>1491</v>
      </c>
      <c r="D93" s="288" t="s">
        <v>1479</v>
      </c>
      <c r="E93" s="288" t="s">
        <v>1492</v>
      </c>
    </row>
    <row r="94" spans="1:5">
      <c r="A94" s="289">
        <v>288</v>
      </c>
      <c r="B94" s="290" t="s">
        <v>117</v>
      </c>
      <c r="C94" s="288" t="s">
        <v>1422</v>
      </c>
      <c r="D94" s="288" t="s">
        <v>1423</v>
      </c>
      <c r="E94" s="288" t="s">
        <v>1373</v>
      </c>
    </row>
    <row r="95" spans="1:5">
      <c r="A95" s="289">
        <v>290</v>
      </c>
      <c r="B95" s="290" t="s">
        <v>118</v>
      </c>
      <c r="C95" s="288" t="s">
        <v>1369</v>
      </c>
      <c r="D95" s="288" t="s">
        <v>1413</v>
      </c>
      <c r="E95" s="288" t="s">
        <v>1370</v>
      </c>
    </row>
    <row r="96" spans="1:5">
      <c r="A96" s="289">
        <v>291</v>
      </c>
      <c r="B96" s="290" t="s">
        <v>119</v>
      </c>
      <c r="C96" s="288" t="s">
        <v>1371</v>
      </c>
      <c r="D96" s="288" t="s">
        <v>1479</v>
      </c>
      <c r="E96" s="288" t="s">
        <v>1493</v>
      </c>
    </row>
    <row r="97" spans="1:5">
      <c r="A97" s="289">
        <v>292</v>
      </c>
      <c r="B97" s="290" t="s">
        <v>120</v>
      </c>
      <c r="C97" s="288" t="s">
        <v>1494</v>
      </c>
      <c r="D97" s="288" t="s">
        <v>1495</v>
      </c>
      <c r="E97" s="288" t="s">
        <v>1496</v>
      </c>
    </row>
    <row r="98" spans="1:5">
      <c r="A98" s="289">
        <v>293</v>
      </c>
      <c r="B98" s="290" t="s">
        <v>1514</v>
      </c>
      <c r="C98" s="288" t="s">
        <v>1494</v>
      </c>
      <c r="D98" s="288" t="s">
        <v>1495</v>
      </c>
      <c r="E98" s="288" t="s">
        <v>1496</v>
      </c>
    </row>
    <row r="99" spans="1:5">
      <c r="A99" s="289">
        <v>294</v>
      </c>
      <c r="B99" s="290" t="s">
        <v>1515</v>
      </c>
      <c r="C99" s="288" t="s">
        <v>1491</v>
      </c>
      <c r="D99" s="288" t="s">
        <v>1479</v>
      </c>
      <c r="E99" s="288" t="s">
        <v>1492</v>
      </c>
    </row>
    <row r="100" spans="1:5">
      <c r="A100" s="289">
        <v>295</v>
      </c>
      <c r="B100" s="290" t="s">
        <v>1516</v>
      </c>
      <c r="C100" s="288" t="s">
        <v>1369</v>
      </c>
      <c r="D100" s="288" t="s">
        <v>1413</v>
      </c>
      <c r="E100" s="288" t="s">
        <v>1370</v>
      </c>
    </row>
    <row r="101" spans="1:5">
      <c r="A101" s="289">
        <v>296</v>
      </c>
      <c r="B101" s="290" t="s">
        <v>1517</v>
      </c>
      <c r="C101" s="288" t="s">
        <v>1576</v>
      </c>
      <c r="D101" s="288" t="s">
        <v>1577</v>
      </c>
      <c r="E101" s="288" t="s">
        <v>1578</v>
      </c>
    </row>
    <row r="102" spans="1:5">
      <c r="A102" s="289">
        <v>298</v>
      </c>
      <c r="B102" s="290" t="s">
        <v>125</v>
      </c>
      <c r="C102" s="288" t="s">
        <v>3584</v>
      </c>
      <c r="D102" s="288" t="s">
        <v>2006</v>
      </c>
      <c r="E102" s="288" t="s">
        <v>3585</v>
      </c>
    </row>
    <row r="103" spans="1:5">
      <c r="A103" s="289">
        <v>299</v>
      </c>
      <c r="B103" s="290" t="s">
        <v>126</v>
      </c>
      <c r="C103" s="288" t="s">
        <v>3584</v>
      </c>
      <c r="D103" s="288" t="s">
        <v>2006</v>
      </c>
      <c r="E103" s="288" t="s">
        <v>3585</v>
      </c>
    </row>
    <row r="104" spans="1:5">
      <c r="A104" s="289">
        <v>300</v>
      </c>
      <c r="B104" s="290" t="s">
        <v>127</v>
      </c>
      <c r="C104" s="288" t="s">
        <v>3584</v>
      </c>
      <c r="D104" s="288" t="s">
        <v>2006</v>
      </c>
      <c r="E104" s="288" t="s">
        <v>3585</v>
      </c>
    </row>
    <row r="105" spans="1:5">
      <c r="A105" s="289">
        <v>301</v>
      </c>
      <c r="B105" s="290" t="s">
        <v>128</v>
      </c>
      <c r="C105" s="288" t="s">
        <v>3584</v>
      </c>
      <c r="D105" s="288" t="s">
        <v>2006</v>
      </c>
      <c r="E105" s="288" t="s">
        <v>3585</v>
      </c>
    </row>
    <row r="106" spans="1:5">
      <c r="A106" s="289">
        <v>302</v>
      </c>
      <c r="B106" s="290" t="s">
        <v>129</v>
      </c>
      <c r="C106" s="288" t="s">
        <v>3584</v>
      </c>
      <c r="D106" s="288" t="s">
        <v>2006</v>
      </c>
      <c r="E106" s="288" t="s">
        <v>3585</v>
      </c>
    </row>
    <row r="107" spans="1:5">
      <c r="A107" s="289">
        <v>303</v>
      </c>
      <c r="B107" s="290" t="s">
        <v>130</v>
      </c>
      <c r="C107" s="288" t="s">
        <v>3584</v>
      </c>
      <c r="D107" s="288" t="s">
        <v>2006</v>
      </c>
      <c r="E107" s="288" t="s">
        <v>3585</v>
      </c>
    </row>
    <row r="108" spans="1:5">
      <c r="A108" s="291">
        <v>309</v>
      </c>
      <c r="B108" s="292" t="s">
        <v>1518</v>
      </c>
      <c r="C108" s="288" t="s">
        <v>1371</v>
      </c>
      <c r="D108" s="288" t="s">
        <v>1479</v>
      </c>
      <c r="E108" s="288" t="s">
        <v>1493</v>
      </c>
    </row>
    <row r="109" spans="1:5">
      <c r="A109" s="289">
        <v>310</v>
      </c>
      <c r="B109" s="290" t="s">
        <v>1519</v>
      </c>
      <c r="C109" s="288" t="s">
        <v>2007</v>
      </c>
      <c r="D109" s="288" t="s">
        <v>2009</v>
      </c>
      <c r="E109" s="288" t="s">
        <v>2008</v>
      </c>
    </row>
    <row r="110" spans="1:5">
      <c r="A110" s="289">
        <v>311</v>
      </c>
      <c r="B110" s="290" t="s">
        <v>132</v>
      </c>
      <c r="C110" s="288" t="s">
        <v>3584</v>
      </c>
      <c r="D110" s="288" t="s">
        <v>2006</v>
      </c>
      <c r="E110" s="288" t="s">
        <v>3585</v>
      </c>
    </row>
    <row r="111" spans="1:5">
      <c r="A111" s="289">
        <v>312</v>
      </c>
      <c r="B111" s="290" t="s">
        <v>1520</v>
      </c>
      <c r="C111" s="288" t="s">
        <v>1419</v>
      </c>
      <c r="D111" s="288" t="s">
        <v>1420</v>
      </c>
      <c r="E111" s="288" t="s">
        <v>1421</v>
      </c>
    </row>
    <row r="112" spans="1:5">
      <c r="A112" s="291">
        <v>313</v>
      </c>
      <c r="B112" s="292" t="s">
        <v>1521</v>
      </c>
      <c r="C112" s="288" t="s">
        <v>1422</v>
      </c>
      <c r="D112" s="288" t="s">
        <v>1423</v>
      </c>
      <c r="E112" s="288" t="s">
        <v>1373</v>
      </c>
    </row>
    <row r="113" spans="1:5">
      <c r="A113" s="289">
        <v>314</v>
      </c>
      <c r="B113" s="290" t="s">
        <v>1522</v>
      </c>
      <c r="C113" s="288" t="s">
        <v>1422</v>
      </c>
      <c r="D113" s="288" t="s">
        <v>1423</v>
      </c>
      <c r="E113" s="288" t="s">
        <v>1373</v>
      </c>
    </row>
    <row r="114" spans="1:5">
      <c r="A114" s="289">
        <v>315</v>
      </c>
      <c r="B114" s="290" t="s">
        <v>1523</v>
      </c>
      <c r="C114" s="288" t="s">
        <v>1419</v>
      </c>
      <c r="D114" s="288" t="s">
        <v>1420</v>
      </c>
      <c r="E114" s="288" t="s">
        <v>1421</v>
      </c>
    </row>
    <row r="115" spans="1:5">
      <c r="A115" s="289">
        <v>324</v>
      </c>
      <c r="B115" s="290" t="s">
        <v>135</v>
      </c>
      <c r="C115" s="288" t="s">
        <v>1419</v>
      </c>
      <c r="D115" s="288" t="s">
        <v>1420</v>
      </c>
      <c r="E115" s="288" t="s">
        <v>1421</v>
      </c>
    </row>
    <row r="116" spans="1:5">
      <c r="A116" s="289">
        <v>340</v>
      </c>
      <c r="B116" s="290" t="s">
        <v>136</v>
      </c>
      <c r="C116" s="288" t="s">
        <v>1371</v>
      </c>
      <c r="D116" s="288" t="s">
        <v>1479</v>
      </c>
      <c r="E116" s="288" t="s">
        <v>1493</v>
      </c>
    </row>
    <row r="117" spans="1:5">
      <c r="A117" s="289">
        <v>342</v>
      </c>
      <c r="B117" s="290" t="s">
        <v>137</v>
      </c>
      <c r="C117" s="288" t="s">
        <v>3584</v>
      </c>
      <c r="D117" s="288" t="s">
        <v>2006</v>
      </c>
      <c r="E117" s="288" t="s">
        <v>3585</v>
      </c>
    </row>
    <row r="118" spans="1:5">
      <c r="A118" s="289">
        <v>343</v>
      </c>
      <c r="B118" s="290" t="s">
        <v>138</v>
      </c>
      <c r="C118" s="288" t="s">
        <v>3584</v>
      </c>
      <c r="D118" s="288" t="s">
        <v>2006</v>
      </c>
      <c r="E118" s="288" t="s">
        <v>3585</v>
      </c>
    </row>
    <row r="119" spans="1:5">
      <c r="A119" s="289">
        <v>344</v>
      </c>
      <c r="B119" s="290" t="s">
        <v>1524</v>
      </c>
      <c r="C119" s="288" t="s">
        <v>2007</v>
      </c>
      <c r="D119" s="288" t="s">
        <v>2009</v>
      </c>
      <c r="E119" s="288" t="s">
        <v>2008</v>
      </c>
    </row>
    <row r="120" spans="1:5">
      <c r="A120" s="289">
        <v>345</v>
      </c>
      <c r="B120" s="290" t="s">
        <v>140</v>
      </c>
      <c r="C120" s="288" t="s">
        <v>1576</v>
      </c>
      <c r="D120" s="288" t="s">
        <v>1577</v>
      </c>
      <c r="E120" s="288" t="s">
        <v>1578</v>
      </c>
    </row>
    <row r="121" spans="1:5">
      <c r="A121" s="289">
        <v>346</v>
      </c>
      <c r="B121" s="290" t="s">
        <v>141</v>
      </c>
      <c r="C121" s="288" t="s">
        <v>1367</v>
      </c>
      <c r="D121" s="288" t="s">
        <v>1412</v>
      </c>
      <c r="E121" s="288" t="s">
        <v>1368</v>
      </c>
    </row>
    <row r="122" spans="1:5">
      <c r="A122" s="289">
        <v>347</v>
      </c>
      <c r="B122" s="290" t="s">
        <v>142</v>
      </c>
      <c r="C122" s="288" t="s">
        <v>1481</v>
      </c>
      <c r="D122" s="288" t="s">
        <v>1470</v>
      </c>
      <c r="E122" s="288" t="s">
        <v>1469</v>
      </c>
    </row>
    <row r="123" spans="1:5">
      <c r="A123" s="289">
        <v>348</v>
      </c>
      <c r="B123" s="290" t="s">
        <v>143</v>
      </c>
      <c r="C123" s="288" t="s">
        <v>3584</v>
      </c>
      <c r="D123" s="288" t="s">
        <v>2006</v>
      </c>
      <c r="E123" s="288" t="s">
        <v>3585</v>
      </c>
    </row>
    <row r="124" spans="1:5">
      <c r="A124" s="289">
        <v>349</v>
      </c>
      <c r="B124" s="290" t="s">
        <v>1525</v>
      </c>
      <c r="C124" s="288" t="s">
        <v>1491</v>
      </c>
      <c r="D124" s="288" t="s">
        <v>1479</v>
      </c>
      <c r="E124" s="288" t="s">
        <v>1492</v>
      </c>
    </row>
    <row r="125" spans="1:5">
      <c r="A125" s="289">
        <v>371</v>
      </c>
      <c r="B125" s="290" t="s">
        <v>145</v>
      </c>
      <c r="C125" s="288" t="s">
        <v>1369</v>
      </c>
      <c r="D125" s="288" t="s">
        <v>1413</v>
      </c>
      <c r="E125" s="288" t="s">
        <v>1370</v>
      </c>
    </row>
    <row r="126" spans="1:5">
      <c r="A126" s="289">
        <v>373</v>
      </c>
      <c r="B126" s="290" t="s">
        <v>1526</v>
      </c>
      <c r="C126" s="288" t="s">
        <v>1369</v>
      </c>
      <c r="D126" s="288" t="s">
        <v>1413</v>
      </c>
      <c r="E126" s="288" t="s">
        <v>1370</v>
      </c>
    </row>
    <row r="127" spans="1:5">
      <c r="A127" s="289">
        <v>374</v>
      </c>
      <c r="B127" s="290" t="s">
        <v>608</v>
      </c>
      <c r="C127" s="288" t="s">
        <v>1369</v>
      </c>
      <c r="D127" s="288" t="s">
        <v>1413</v>
      </c>
      <c r="E127" s="288" t="s">
        <v>1370</v>
      </c>
    </row>
    <row r="128" spans="1:5">
      <c r="A128" s="289">
        <v>375</v>
      </c>
      <c r="B128" s="290" t="s">
        <v>1527</v>
      </c>
      <c r="C128" s="288" t="e">
        <v>#N/A</v>
      </c>
      <c r="D128" s="288" t="e">
        <v>#N/A</v>
      </c>
      <c r="E128" s="288" t="e">
        <v>#N/A</v>
      </c>
    </row>
    <row r="129" spans="1:5">
      <c r="A129" s="289">
        <v>376</v>
      </c>
      <c r="B129" s="290" t="s">
        <v>609</v>
      </c>
      <c r="C129" s="288" t="s">
        <v>1481</v>
      </c>
      <c r="D129" s="288" t="s">
        <v>1470</v>
      </c>
      <c r="E129" s="288" t="s">
        <v>1469</v>
      </c>
    </row>
    <row r="130" spans="1:5">
      <c r="A130" s="289">
        <v>378</v>
      </c>
      <c r="B130" s="290" t="s">
        <v>610</v>
      </c>
      <c r="C130" s="288" t="s">
        <v>1481</v>
      </c>
      <c r="D130" s="288" t="s">
        <v>1470</v>
      </c>
      <c r="E130" s="288" t="s">
        <v>1469</v>
      </c>
    </row>
    <row r="131" spans="1:5">
      <c r="A131" s="289">
        <v>379</v>
      </c>
      <c r="B131" s="290" t="s">
        <v>1244</v>
      </c>
      <c r="C131" s="288" t="s">
        <v>1369</v>
      </c>
      <c r="D131" s="288" t="s">
        <v>1413</v>
      </c>
      <c r="E131" s="288" t="s">
        <v>1370</v>
      </c>
    </row>
    <row r="132" spans="1:5">
      <c r="A132" s="289">
        <v>382</v>
      </c>
      <c r="B132" s="290" t="s">
        <v>1245</v>
      </c>
      <c r="C132" s="288" t="s">
        <v>1371</v>
      </c>
      <c r="D132" s="288" t="s">
        <v>1479</v>
      </c>
      <c r="E132" s="288" t="s">
        <v>1493</v>
      </c>
    </row>
    <row r="133" spans="1:5">
      <c r="A133" s="289">
        <v>383</v>
      </c>
      <c r="B133" s="290" t="s">
        <v>1246</v>
      </c>
      <c r="C133" s="288" t="s">
        <v>1367</v>
      </c>
      <c r="D133" s="288" t="s">
        <v>1412</v>
      </c>
      <c r="E133" s="288" t="s">
        <v>1368</v>
      </c>
    </row>
    <row r="134" spans="1:5">
      <c r="A134" s="289">
        <v>385</v>
      </c>
      <c r="B134" s="290" t="s">
        <v>692</v>
      </c>
      <c r="C134" s="288" t="s">
        <v>1481</v>
      </c>
      <c r="D134" s="288" t="s">
        <v>1470</v>
      </c>
      <c r="E134" s="288" t="s">
        <v>1469</v>
      </c>
    </row>
    <row r="135" spans="1:5">
      <c r="A135" s="289">
        <v>386</v>
      </c>
      <c r="B135" s="290" t="s">
        <v>1528</v>
      </c>
      <c r="C135" s="288" t="s">
        <v>1422</v>
      </c>
      <c r="D135" s="288" t="s">
        <v>1423</v>
      </c>
      <c r="E135" s="288" t="s">
        <v>1373</v>
      </c>
    </row>
    <row r="136" spans="1:5">
      <c r="A136" s="289">
        <v>387</v>
      </c>
      <c r="B136" s="290" t="s">
        <v>1268</v>
      </c>
      <c r="C136" s="288" t="s">
        <v>1422</v>
      </c>
      <c r="D136" s="288" t="s">
        <v>1423</v>
      </c>
      <c r="E136" s="288" t="s">
        <v>1373</v>
      </c>
    </row>
    <row r="137" spans="1:5">
      <c r="A137" s="289">
        <v>388</v>
      </c>
      <c r="B137" s="290" t="s">
        <v>1482</v>
      </c>
      <c r="C137" s="288" t="s">
        <v>1369</v>
      </c>
      <c r="D137" s="288" t="s">
        <v>1413</v>
      </c>
      <c r="E137" s="288" t="s">
        <v>1370</v>
      </c>
    </row>
    <row r="138" spans="1:5">
      <c r="A138" s="291">
        <v>389</v>
      </c>
      <c r="B138" s="292" t="s">
        <v>1529</v>
      </c>
      <c r="C138" s="288" t="s">
        <v>1576</v>
      </c>
      <c r="D138" s="288" t="s">
        <v>1577</v>
      </c>
      <c r="E138" s="288" t="s">
        <v>1578</v>
      </c>
    </row>
    <row r="139" spans="1:5">
      <c r="A139" s="289">
        <v>422</v>
      </c>
      <c r="B139" s="290" t="s">
        <v>149</v>
      </c>
      <c r="C139" s="288" t="s">
        <v>1367</v>
      </c>
      <c r="D139" s="288" t="s">
        <v>1412</v>
      </c>
      <c r="E139" s="288" t="s">
        <v>1368</v>
      </c>
    </row>
    <row r="140" spans="1:5">
      <c r="A140" s="289">
        <v>423</v>
      </c>
      <c r="B140" s="290" t="s">
        <v>1530</v>
      </c>
      <c r="C140" s="288" t="s">
        <v>1491</v>
      </c>
      <c r="D140" s="288" t="s">
        <v>1479</v>
      </c>
      <c r="E140" s="288" t="s">
        <v>1492</v>
      </c>
    </row>
    <row r="141" spans="1:5">
      <c r="A141" s="289">
        <v>512</v>
      </c>
      <c r="B141" s="290" t="s">
        <v>1531</v>
      </c>
      <c r="C141" s="288" t="e">
        <v>#N/A</v>
      </c>
      <c r="D141" s="288" t="e">
        <v>#N/A</v>
      </c>
      <c r="E141" s="288" t="e">
        <v>#N/A</v>
      </c>
    </row>
    <row r="142" spans="1:5">
      <c r="A142" s="289">
        <v>513</v>
      </c>
      <c r="B142" s="290" t="s">
        <v>160</v>
      </c>
      <c r="C142" s="288" t="s">
        <v>1481</v>
      </c>
      <c r="D142" s="288" t="s">
        <v>1470</v>
      </c>
      <c r="E142" s="288" t="s">
        <v>1469</v>
      </c>
    </row>
    <row r="143" spans="1:5">
      <c r="A143" s="289">
        <v>514</v>
      </c>
      <c r="B143" s="290" t="s">
        <v>161</v>
      </c>
      <c r="C143" s="288" t="s">
        <v>1481</v>
      </c>
      <c r="D143" s="288" t="s">
        <v>1470</v>
      </c>
      <c r="E143" s="288" t="s">
        <v>1469</v>
      </c>
    </row>
    <row r="144" spans="1:5">
      <c r="A144" s="289">
        <v>517</v>
      </c>
      <c r="B144" s="290" t="s">
        <v>162</v>
      </c>
      <c r="C144" s="288" t="s">
        <v>1491</v>
      </c>
      <c r="D144" s="288" t="s">
        <v>1479</v>
      </c>
      <c r="E144" s="288" t="s">
        <v>1492</v>
      </c>
    </row>
    <row r="145" spans="1:5">
      <c r="A145" s="289">
        <v>520</v>
      </c>
      <c r="B145" s="290" t="s">
        <v>1285</v>
      </c>
      <c r="C145" s="288" t="s">
        <v>1419</v>
      </c>
      <c r="D145" s="288" t="s">
        <v>1420</v>
      </c>
      <c r="E145" s="288" t="s">
        <v>1421</v>
      </c>
    </row>
    <row r="146" spans="1:5">
      <c r="A146" s="289">
        <v>522</v>
      </c>
      <c r="B146" s="290" t="s">
        <v>163</v>
      </c>
      <c r="C146" s="288" t="s">
        <v>1419</v>
      </c>
      <c r="D146" s="288" t="s">
        <v>1420</v>
      </c>
      <c r="E146" s="288" t="s">
        <v>1421</v>
      </c>
    </row>
    <row r="147" spans="1:5">
      <c r="A147" s="289">
        <v>525</v>
      </c>
      <c r="B147" s="290" t="s">
        <v>1532</v>
      </c>
      <c r="C147" s="288" t="s">
        <v>1369</v>
      </c>
      <c r="D147" s="288" t="s">
        <v>1413</v>
      </c>
      <c r="E147" s="288" t="s">
        <v>1370</v>
      </c>
    </row>
    <row r="148" spans="1:5">
      <c r="A148" s="289">
        <v>526</v>
      </c>
      <c r="B148" s="290" t="s">
        <v>1533</v>
      </c>
      <c r="C148" s="288" t="s">
        <v>1481</v>
      </c>
      <c r="D148" s="288" t="s">
        <v>1470</v>
      </c>
      <c r="E148" s="288" t="s">
        <v>1469</v>
      </c>
    </row>
    <row r="149" spans="1:5">
      <c r="A149" s="289">
        <v>548</v>
      </c>
      <c r="B149" s="290" t="s">
        <v>1534</v>
      </c>
      <c r="C149" s="288" t="s">
        <v>1491</v>
      </c>
      <c r="D149" s="288" t="s">
        <v>1479</v>
      </c>
      <c r="E149" s="288" t="s">
        <v>1492</v>
      </c>
    </row>
    <row r="150" spans="1:5">
      <c r="A150" s="291">
        <v>551</v>
      </c>
      <c r="B150" s="292" t="s">
        <v>165</v>
      </c>
      <c r="C150" s="288" t="s">
        <v>1369</v>
      </c>
      <c r="D150" s="288" t="s">
        <v>1413</v>
      </c>
      <c r="E150" s="288" t="s">
        <v>1370</v>
      </c>
    </row>
    <row r="151" spans="1:5">
      <c r="A151" s="289">
        <v>572</v>
      </c>
      <c r="B151" s="290" t="s">
        <v>166</v>
      </c>
      <c r="C151" s="288" t="s">
        <v>1367</v>
      </c>
      <c r="D151" s="288" t="s">
        <v>1412</v>
      </c>
      <c r="E151" s="288" t="s">
        <v>1368</v>
      </c>
    </row>
    <row r="152" spans="1:5">
      <c r="A152" s="289">
        <v>573</v>
      </c>
      <c r="B152" s="290" t="s">
        <v>1535</v>
      </c>
      <c r="C152" s="288" t="s">
        <v>1481</v>
      </c>
      <c r="D152" s="288" t="s">
        <v>1470</v>
      </c>
      <c r="E152" s="288" t="s">
        <v>1469</v>
      </c>
    </row>
    <row r="153" spans="1:5">
      <c r="A153" s="289">
        <v>574</v>
      </c>
      <c r="B153" s="290" t="s">
        <v>1536</v>
      </c>
      <c r="C153" s="288" t="s">
        <v>1481</v>
      </c>
      <c r="D153" s="288" t="s">
        <v>1470</v>
      </c>
      <c r="E153" s="288" t="s">
        <v>1469</v>
      </c>
    </row>
    <row r="154" spans="1:5">
      <c r="A154" s="289">
        <v>576</v>
      </c>
      <c r="B154" s="290" t="s">
        <v>1537</v>
      </c>
      <c r="C154" s="288" t="s">
        <v>1481</v>
      </c>
      <c r="D154" s="288" t="s">
        <v>1470</v>
      </c>
      <c r="E154" s="288" t="s">
        <v>1469</v>
      </c>
    </row>
    <row r="155" spans="1:5">
      <c r="A155" s="289">
        <v>578</v>
      </c>
      <c r="B155" s="290" t="s">
        <v>168</v>
      </c>
      <c r="C155" s="288" t="s">
        <v>1491</v>
      </c>
      <c r="D155" s="288" t="s">
        <v>1479</v>
      </c>
      <c r="E155" s="288" t="s">
        <v>1492</v>
      </c>
    </row>
    <row r="156" spans="1:5">
      <c r="A156" s="289">
        <v>579</v>
      </c>
      <c r="B156" s="290" t="s">
        <v>1538</v>
      </c>
      <c r="C156" s="288" t="s">
        <v>2007</v>
      </c>
      <c r="D156" s="288" t="s">
        <v>2009</v>
      </c>
      <c r="E156" s="288" t="s">
        <v>2008</v>
      </c>
    </row>
    <row r="157" spans="1:5">
      <c r="A157" s="289">
        <v>580</v>
      </c>
      <c r="B157" s="290" t="s">
        <v>169</v>
      </c>
      <c r="C157" s="288" t="s">
        <v>1481</v>
      </c>
      <c r="D157" s="288" t="s">
        <v>1470</v>
      </c>
      <c r="E157" s="288" t="s">
        <v>1469</v>
      </c>
    </row>
    <row r="158" spans="1:5">
      <c r="A158" s="289">
        <v>584</v>
      </c>
      <c r="B158" s="290" t="s">
        <v>1539</v>
      </c>
      <c r="C158" s="288" t="s">
        <v>1367</v>
      </c>
      <c r="D158" s="288" t="s">
        <v>1412</v>
      </c>
      <c r="E158" s="288" t="s">
        <v>1368</v>
      </c>
    </row>
    <row r="159" spans="1:5">
      <c r="A159" s="291">
        <v>585</v>
      </c>
      <c r="B159" s="292" t="s">
        <v>1540</v>
      </c>
      <c r="C159" s="288" t="s">
        <v>2007</v>
      </c>
      <c r="D159" s="288" t="s">
        <v>2009</v>
      </c>
      <c r="E159" s="288" t="s">
        <v>2008</v>
      </c>
    </row>
    <row r="160" spans="1:5">
      <c r="A160" s="291">
        <v>586</v>
      </c>
      <c r="B160" s="292" t="s">
        <v>172</v>
      </c>
      <c r="C160" s="288" t="s">
        <v>2007</v>
      </c>
      <c r="D160" s="288" t="s">
        <v>2009</v>
      </c>
      <c r="E160" s="288" t="s">
        <v>2008</v>
      </c>
    </row>
    <row r="161" spans="1:5">
      <c r="A161" s="289">
        <v>587</v>
      </c>
      <c r="B161" s="293" t="s">
        <v>1541</v>
      </c>
      <c r="C161" s="288" t="s">
        <v>1494</v>
      </c>
      <c r="D161" s="288" t="s">
        <v>1495</v>
      </c>
      <c r="E161" s="288" t="s">
        <v>1496</v>
      </c>
    </row>
    <row r="162" spans="1:5">
      <c r="A162" s="289">
        <v>588</v>
      </c>
      <c r="B162" s="290" t="s">
        <v>1542</v>
      </c>
      <c r="C162" s="288" t="s">
        <v>1481</v>
      </c>
      <c r="D162" s="288" t="s">
        <v>1470</v>
      </c>
      <c r="E162" s="288" t="s">
        <v>1469</v>
      </c>
    </row>
    <row r="163" spans="1:5">
      <c r="A163" s="289">
        <v>590</v>
      </c>
      <c r="B163" s="290" t="s">
        <v>1287</v>
      </c>
      <c r="C163" s="288" t="s">
        <v>1491</v>
      </c>
      <c r="D163" s="288" t="s">
        <v>1479</v>
      </c>
      <c r="E163" s="288" t="s">
        <v>1492</v>
      </c>
    </row>
    <row r="164" spans="1:5">
      <c r="A164" s="289">
        <v>591</v>
      </c>
      <c r="B164" s="290" t="s">
        <v>1543</v>
      </c>
      <c r="C164" s="288" t="s">
        <v>1371</v>
      </c>
      <c r="D164" s="288" t="s">
        <v>1479</v>
      </c>
      <c r="E164" s="288" t="s">
        <v>1493</v>
      </c>
    </row>
    <row r="165" spans="1:5">
      <c r="A165" s="289">
        <v>592</v>
      </c>
      <c r="B165" s="290" t="s">
        <v>1544</v>
      </c>
      <c r="C165" s="288" t="e">
        <v>#N/A</v>
      </c>
      <c r="D165" s="288" t="e">
        <v>#N/A</v>
      </c>
      <c r="E165" s="288" t="e">
        <v>#N/A</v>
      </c>
    </row>
    <row r="166" spans="1:5">
      <c r="A166" s="289">
        <v>593</v>
      </c>
      <c r="B166" s="290" t="s">
        <v>1288</v>
      </c>
      <c r="C166" s="288" t="s">
        <v>3584</v>
      </c>
      <c r="D166" s="288" t="s">
        <v>2006</v>
      </c>
      <c r="E166" s="288" t="s">
        <v>3585</v>
      </c>
    </row>
    <row r="167" spans="1:5">
      <c r="A167" s="289">
        <v>594</v>
      </c>
      <c r="B167" s="290" t="s">
        <v>88</v>
      </c>
      <c r="C167" s="288" t="s">
        <v>1419</v>
      </c>
      <c r="D167" s="288" t="s">
        <v>1420</v>
      </c>
      <c r="E167" s="288" t="s">
        <v>1421</v>
      </c>
    </row>
    <row r="168" spans="1:5">
      <c r="A168" s="289">
        <v>595</v>
      </c>
      <c r="B168" s="290" t="s">
        <v>611</v>
      </c>
      <c r="C168" s="288" t="s">
        <v>1419</v>
      </c>
      <c r="D168" s="288" t="s">
        <v>1420</v>
      </c>
      <c r="E168" s="288" t="s">
        <v>1421</v>
      </c>
    </row>
    <row r="169" spans="1:5">
      <c r="A169" s="289">
        <v>596</v>
      </c>
      <c r="B169" s="290" t="s">
        <v>1545</v>
      </c>
      <c r="C169" s="288" t="s">
        <v>1491</v>
      </c>
      <c r="D169" s="288" t="s">
        <v>1479</v>
      </c>
      <c r="E169" s="288" t="s">
        <v>1492</v>
      </c>
    </row>
    <row r="170" spans="1:5">
      <c r="A170" s="289">
        <v>597</v>
      </c>
      <c r="B170" s="290" t="s">
        <v>677</v>
      </c>
      <c r="C170" s="288" t="s">
        <v>1494</v>
      </c>
      <c r="D170" s="288" t="s">
        <v>1495</v>
      </c>
      <c r="E170" s="288" t="s">
        <v>1496</v>
      </c>
    </row>
    <row r="171" spans="1:5">
      <c r="A171" s="289">
        <v>598</v>
      </c>
      <c r="B171" s="294" t="s">
        <v>672</v>
      </c>
      <c r="C171" s="288" t="s">
        <v>1369</v>
      </c>
      <c r="D171" s="288" t="s">
        <v>1413</v>
      </c>
      <c r="E171" s="288" t="s">
        <v>1370</v>
      </c>
    </row>
    <row r="172" spans="1:5">
      <c r="A172" s="289">
        <v>599</v>
      </c>
      <c r="B172" s="290" t="s">
        <v>1249</v>
      </c>
      <c r="C172" s="288" t="s">
        <v>1491</v>
      </c>
      <c r="D172" s="288" t="s">
        <v>1479</v>
      </c>
      <c r="E172" s="288" t="s">
        <v>1492</v>
      </c>
    </row>
    <row r="173" spans="1:5">
      <c r="A173" s="289">
        <v>600</v>
      </c>
      <c r="B173" s="290" t="s">
        <v>1289</v>
      </c>
      <c r="C173" s="288" t="s">
        <v>1369</v>
      </c>
      <c r="D173" s="288" t="s">
        <v>1413</v>
      </c>
      <c r="E173" s="288" t="s">
        <v>1370</v>
      </c>
    </row>
    <row r="174" spans="1:5">
      <c r="A174" s="289">
        <v>601</v>
      </c>
      <c r="B174" s="290" t="s">
        <v>1546</v>
      </c>
      <c r="C174" s="288" t="s">
        <v>1371</v>
      </c>
      <c r="D174" s="288" t="s">
        <v>1479</v>
      </c>
      <c r="E174" s="288" t="s">
        <v>1493</v>
      </c>
    </row>
    <row r="175" spans="1:5">
      <c r="A175" s="289">
        <v>633</v>
      </c>
      <c r="B175" s="290" t="s">
        <v>173</v>
      </c>
      <c r="C175" s="288" t="s">
        <v>1494</v>
      </c>
      <c r="D175" s="288" t="s">
        <v>1495</v>
      </c>
      <c r="E175" s="288" t="s">
        <v>1496</v>
      </c>
    </row>
    <row r="176" spans="1:5">
      <c r="A176" s="289">
        <v>634</v>
      </c>
      <c r="B176" s="290" t="s">
        <v>174</v>
      </c>
      <c r="C176" s="288" t="e">
        <v>#N/A</v>
      </c>
      <c r="D176" s="288" t="e">
        <v>#N/A</v>
      </c>
      <c r="E176" s="288" t="e">
        <v>#N/A</v>
      </c>
    </row>
    <row r="177" spans="1:5">
      <c r="A177" s="289">
        <v>650</v>
      </c>
      <c r="B177" s="290" t="s">
        <v>175</v>
      </c>
      <c r="C177" s="288" t="s">
        <v>1371</v>
      </c>
      <c r="D177" s="288" t="s">
        <v>1479</v>
      </c>
      <c r="E177" s="288" t="s">
        <v>1493</v>
      </c>
    </row>
    <row r="178" spans="1:5">
      <c r="A178" s="289">
        <v>660</v>
      </c>
      <c r="B178" s="290" t="s">
        <v>1547</v>
      </c>
      <c r="C178" s="288" t="s">
        <v>1371</v>
      </c>
      <c r="D178" s="288" t="s">
        <v>1479</v>
      </c>
      <c r="E178" s="288" t="s">
        <v>1493</v>
      </c>
    </row>
    <row r="179" spans="1:5">
      <c r="A179" s="289">
        <v>661</v>
      </c>
      <c r="B179" s="290" t="s">
        <v>177</v>
      </c>
      <c r="C179" s="288" t="s">
        <v>1367</v>
      </c>
      <c r="D179" s="288" t="s">
        <v>1412</v>
      </c>
      <c r="E179" s="288" t="s">
        <v>1368</v>
      </c>
    </row>
    <row r="180" spans="1:5">
      <c r="A180" s="289">
        <v>670</v>
      </c>
      <c r="B180" s="290" t="s">
        <v>178</v>
      </c>
      <c r="C180" s="288" t="s">
        <v>1419</v>
      </c>
      <c r="D180" s="288" t="s">
        <v>1420</v>
      </c>
      <c r="E180" s="288" t="s">
        <v>1421</v>
      </c>
    </row>
    <row r="181" spans="1:5">
      <c r="A181" s="289">
        <v>680</v>
      </c>
      <c r="B181" s="290" t="s">
        <v>1548</v>
      </c>
      <c r="C181" s="288" t="s">
        <v>1367</v>
      </c>
      <c r="D181" s="288" t="s">
        <v>1412</v>
      </c>
      <c r="E181" s="288" t="s">
        <v>1368</v>
      </c>
    </row>
    <row r="182" spans="1:5">
      <c r="A182" s="289">
        <v>681</v>
      </c>
      <c r="B182" s="290" t="s">
        <v>1549</v>
      </c>
      <c r="C182" s="288" t="s">
        <v>1419</v>
      </c>
      <c r="D182" s="288" t="s">
        <v>1420</v>
      </c>
      <c r="E182" s="288" t="s">
        <v>1421</v>
      </c>
    </row>
    <row r="183" spans="1:5">
      <c r="A183" s="289">
        <v>682</v>
      </c>
      <c r="B183" s="290" t="s">
        <v>1550</v>
      </c>
      <c r="C183" s="288" t="s">
        <v>1494</v>
      </c>
      <c r="D183" s="288" t="s">
        <v>1495</v>
      </c>
      <c r="E183" s="288" t="s">
        <v>1496</v>
      </c>
    </row>
    <row r="184" spans="1:5">
      <c r="A184" s="289">
        <v>683</v>
      </c>
      <c r="B184" s="290" t="s">
        <v>1551</v>
      </c>
      <c r="C184" s="288" t="s">
        <v>1367</v>
      </c>
      <c r="D184" s="288" t="s">
        <v>1412</v>
      </c>
      <c r="E184" s="288" t="s">
        <v>1368</v>
      </c>
    </row>
    <row r="185" spans="1:5">
      <c r="A185" s="289">
        <v>716</v>
      </c>
      <c r="B185" s="290" t="s">
        <v>1552</v>
      </c>
      <c r="C185" s="288" t="e">
        <v>#N/A</v>
      </c>
      <c r="D185" s="288" t="e">
        <v>#N/A</v>
      </c>
      <c r="E185" s="288" t="e">
        <v>#N/A</v>
      </c>
    </row>
    <row r="186" spans="1:5">
      <c r="A186" s="289">
        <v>821</v>
      </c>
      <c r="B186" s="290" t="s">
        <v>1553</v>
      </c>
      <c r="C186" s="288" t="e">
        <v>#N/A</v>
      </c>
      <c r="D186" s="288" t="e">
        <v>#N/A</v>
      </c>
      <c r="E186" s="288" t="e">
        <v>#N/A</v>
      </c>
    </row>
    <row r="187" spans="1:5">
      <c r="A187" s="289">
        <v>862</v>
      </c>
      <c r="B187" s="290" t="s">
        <v>187</v>
      </c>
      <c r="C187" s="288" t="s">
        <v>1371</v>
      </c>
      <c r="D187" s="288" t="s">
        <v>1479</v>
      </c>
      <c r="E187" s="288" t="s">
        <v>1493</v>
      </c>
    </row>
    <row r="188" spans="1:5">
      <c r="A188" s="289">
        <v>865</v>
      </c>
      <c r="B188" s="290" t="s">
        <v>1554</v>
      </c>
      <c r="C188" s="288" t="s">
        <v>1494</v>
      </c>
      <c r="D188" s="288" t="s">
        <v>1495</v>
      </c>
      <c r="E188" s="288" t="s">
        <v>1496</v>
      </c>
    </row>
    <row r="189" spans="1:5">
      <c r="A189" s="289">
        <v>867</v>
      </c>
      <c r="B189" s="290" t="s">
        <v>189</v>
      </c>
      <c r="C189" s="288" t="s">
        <v>1494</v>
      </c>
      <c r="D189" s="288" t="s">
        <v>1495</v>
      </c>
      <c r="E189" s="288" t="s">
        <v>1496</v>
      </c>
    </row>
    <row r="190" spans="1:5">
      <c r="A190" s="289">
        <v>901</v>
      </c>
      <c r="B190" s="290" t="s">
        <v>190</v>
      </c>
      <c r="C190" s="288" t="s">
        <v>1422</v>
      </c>
      <c r="D190" s="288" t="s">
        <v>1423</v>
      </c>
      <c r="E190" s="288" t="s">
        <v>1373</v>
      </c>
    </row>
    <row r="191" spans="1:5">
      <c r="A191" s="289">
        <v>902</v>
      </c>
      <c r="B191" s="290" t="s">
        <v>191</v>
      </c>
      <c r="C191" s="288" t="s">
        <v>1422</v>
      </c>
      <c r="D191" s="288" t="s">
        <v>1423</v>
      </c>
      <c r="E191" s="288" t="s">
        <v>1373</v>
      </c>
    </row>
    <row r="192" spans="1:5">
      <c r="A192" s="289">
        <v>903</v>
      </c>
      <c r="B192" s="290" t="s">
        <v>192</v>
      </c>
      <c r="C192" s="288" t="s">
        <v>1422</v>
      </c>
      <c r="D192" s="288" t="s">
        <v>1423</v>
      </c>
      <c r="E192" s="288" t="s">
        <v>1373</v>
      </c>
    </row>
    <row r="193" spans="1:5">
      <c r="A193" s="289">
        <v>904</v>
      </c>
      <c r="B193" s="290" t="s">
        <v>193</v>
      </c>
      <c r="C193" s="288" t="s">
        <v>1422</v>
      </c>
      <c r="D193" s="288" t="s">
        <v>1423</v>
      </c>
      <c r="E193" s="288" t="s">
        <v>1373</v>
      </c>
    </row>
    <row r="194" spans="1:5">
      <c r="A194" s="289">
        <v>905</v>
      </c>
      <c r="B194" s="290" t="s">
        <v>194</v>
      </c>
      <c r="C194" s="288" t="s">
        <v>1422</v>
      </c>
      <c r="D194" s="288" t="s">
        <v>1423</v>
      </c>
      <c r="E194" s="288" t="s">
        <v>1373</v>
      </c>
    </row>
    <row r="195" spans="1:5">
      <c r="A195" s="289">
        <v>906</v>
      </c>
      <c r="B195" s="290" t="s">
        <v>195</v>
      </c>
      <c r="C195" s="288" t="s">
        <v>1422</v>
      </c>
      <c r="D195" s="288" t="s">
        <v>1423</v>
      </c>
      <c r="E195" s="288" t="s">
        <v>1373</v>
      </c>
    </row>
    <row r="196" spans="1:5">
      <c r="A196" s="289">
        <v>907</v>
      </c>
      <c r="B196" s="290" t="s">
        <v>196</v>
      </c>
      <c r="C196" s="288" t="s">
        <v>1422</v>
      </c>
      <c r="D196" s="288" t="s">
        <v>1423</v>
      </c>
      <c r="E196" s="288" t="s">
        <v>1373</v>
      </c>
    </row>
    <row r="197" spans="1:5">
      <c r="A197" s="289">
        <v>908</v>
      </c>
      <c r="B197" s="290" t="s">
        <v>197</v>
      </c>
      <c r="C197" s="288" t="s">
        <v>1422</v>
      </c>
      <c r="D197" s="288" t="s">
        <v>1423</v>
      </c>
      <c r="E197" s="288" t="s">
        <v>1373</v>
      </c>
    </row>
    <row r="198" spans="1:5">
      <c r="A198" s="289">
        <v>909</v>
      </c>
      <c r="B198" s="290" t="s">
        <v>198</v>
      </c>
      <c r="C198" s="288" t="s">
        <v>1422</v>
      </c>
      <c r="D198" s="288" t="s">
        <v>1423</v>
      </c>
      <c r="E198" s="288" t="s">
        <v>1373</v>
      </c>
    </row>
    <row r="199" spans="1:5">
      <c r="A199" s="289">
        <v>1101</v>
      </c>
      <c r="B199" s="290" t="s">
        <v>200</v>
      </c>
      <c r="C199" s="288" t="s">
        <v>2007</v>
      </c>
      <c r="D199" s="288" t="s">
        <v>2009</v>
      </c>
      <c r="E199" s="288" t="s">
        <v>2008</v>
      </c>
    </row>
    <row r="200" spans="1:5">
      <c r="A200" s="289">
        <v>1102</v>
      </c>
      <c r="B200" s="290" t="s">
        <v>201</v>
      </c>
      <c r="C200" s="288" t="s">
        <v>2007</v>
      </c>
      <c r="D200" s="288" t="s">
        <v>2009</v>
      </c>
      <c r="E200" s="288" t="s">
        <v>2008</v>
      </c>
    </row>
    <row r="201" spans="1:5">
      <c r="A201" s="289">
        <v>1103</v>
      </c>
      <c r="B201" s="290" t="s">
        <v>202</v>
      </c>
      <c r="C201" s="288" t="s">
        <v>2007</v>
      </c>
      <c r="D201" s="288" t="s">
        <v>2009</v>
      </c>
      <c r="E201" s="288" t="s">
        <v>2008</v>
      </c>
    </row>
    <row r="202" spans="1:5">
      <c r="A202" s="289">
        <v>1104</v>
      </c>
      <c r="B202" s="290" t="s">
        <v>203</v>
      </c>
      <c r="C202" s="288" t="s">
        <v>2007</v>
      </c>
      <c r="D202" s="288" t="s">
        <v>2009</v>
      </c>
      <c r="E202" s="288" t="s">
        <v>2008</v>
      </c>
    </row>
    <row r="203" spans="1:5">
      <c r="A203" s="289">
        <v>1105</v>
      </c>
      <c r="B203" s="290" t="s">
        <v>204</v>
      </c>
      <c r="C203" s="288" t="s">
        <v>2007</v>
      </c>
      <c r="D203" s="288" t="s">
        <v>2009</v>
      </c>
      <c r="E203" s="288" t="s">
        <v>2008</v>
      </c>
    </row>
    <row r="204" spans="1:5">
      <c r="A204" s="289">
        <v>1106</v>
      </c>
      <c r="B204" s="290" t="s">
        <v>205</v>
      </c>
      <c r="C204" s="288" t="s">
        <v>2007</v>
      </c>
      <c r="D204" s="288" t="s">
        <v>2009</v>
      </c>
      <c r="E204" s="288" t="s">
        <v>2008</v>
      </c>
    </row>
    <row r="205" spans="1:5">
      <c r="A205" s="289">
        <v>1107</v>
      </c>
      <c r="B205" s="290" t="s">
        <v>206</v>
      </c>
      <c r="C205" s="288" t="s">
        <v>2007</v>
      </c>
      <c r="D205" s="288" t="s">
        <v>2009</v>
      </c>
      <c r="E205" s="288" t="s">
        <v>2008</v>
      </c>
    </row>
    <row r="206" spans="1:5">
      <c r="A206" s="289">
        <v>1108</v>
      </c>
      <c r="B206" s="290" t="s">
        <v>207</v>
      </c>
      <c r="C206" s="288" t="s">
        <v>2007</v>
      </c>
      <c r="D206" s="288" t="s">
        <v>2009</v>
      </c>
      <c r="E206" s="288" t="s">
        <v>2008</v>
      </c>
    </row>
    <row r="207" spans="1:5">
      <c r="A207" s="289">
        <v>1109</v>
      </c>
      <c r="B207" s="290" t="s">
        <v>208</v>
      </c>
      <c r="C207" s="288" t="s">
        <v>2007</v>
      </c>
      <c r="D207" s="288" t="s">
        <v>2009</v>
      </c>
      <c r="E207" s="288" t="s">
        <v>2008</v>
      </c>
    </row>
    <row r="208" spans="1:5">
      <c r="A208" s="289">
        <v>1110</v>
      </c>
      <c r="B208" s="290" t="s">
        <v>209</v>
      </c>
      <c r="C208" s="288" t="s">
        <v>2007</v>
      </c>
      <c r="D208" s="288" t="s">
        <v>2009</v>
      </c>
      <c r="E208" s="288" t="s">
        <v>2008</v>
      </c>
    </row>
    <row r="209" spans="1:5">
      <c r="A209" s="289">
        <v>1111</v>
      </c>
      <c r="B209" s="290" t="s">
        <v>210</v>
      </c>
      <c r="C209" s="288" t="s">
        <v>2007</v>
      </c>
      <c r="D209" s="288" t="s">
        <v>2009</v>
      </c>
      <c r="E209" s="288" t="s">
        <v>2008</v>
      </c>
    </row>
    <row r="210" spans="1:5">
      <c r="A210" s="289">
        <v>1112</v>
      </c>
      <c r="B210" s="290" t="s">
        <v>211</v>
      </c>
      <c r="C210" s="288" t="s">
        <v>2007</v>
      </c>
      <c r="D210" s="288" t="s">
        <v>2009</v>
      </c>
      <c r="E210" s="288" t="s">
        <v>2008</v>
      </c>
    </row>
    <row r="211" spans="1:5">
      <c r="A211" s="289">
        <v>1113</v>
      </c>
      <c r="B211" s="290" t="s">
        <v>212</v>
      </c>
      <c r="C211" s="288" t="s">
        <v>2007</v>
      </c>
      <c r="D211" s="288" t="s">
        <v>2009</v>
      </c>
      <c r="E211" s="288" t="s">
        <v>2008</v>
      </c>
    </row>
    <row r="212" spans="1:5">
      <c r="A212" s="289">
        <v>1114</v>
      </c>
      <c r="B212" s="290" t="s">
        <v>1387</v>
      </c>
      <c r="C212" s="288" t="s">
        <v>2007</v>
      </c>
      <c r="D212" s="288" t="s">
        <v>2009</v>
      </c>
      <c r="E212" s="288" t="s">
        <v>2008</v>
      </c>
    </row>
    <row r="213" spans="1:5">
      <c r="A213" s="289">
        <v>1115</v>
      </c>
      <c r="B213" s="290" t="s">
        <v>213</v>
      </c>
      <c r="C213" s="288" t="s">
        <v>2007</v>
      </c>
      <c r="D213" s="288" t="s">
        <v>2009</v>
      </c>
      <c r="E213" s="288" t="s">
        <v>2008</v>
      </c>
    </row>
    <row r="214" spans="1:5">
      <c r="A214" s="289">
        <v>1116</v>
      </c>
      <c r="B214" s="290" t="s">
        <v>214</v>
      </c>
      <c r="C214" s="288" t="s">
        <v>2007</v>
      </c>
      <c r="D214" s="288" t="s">
        <v>2009</v>
      </c>
      <c r="E214" s="288" t="s">
        <v>2008</v>
      </c>
    </row>
    <row r="215" spans="1:5">
      <c r="A215" s="289">
        <v>1117</v>
      </c>
      <c r="B215" s="290" t="s">
        <v>215</v>
      </c>
      <c r="C215" s="288" t="s">
        <v>2007</v>
      </c>
      <c r="D215" s="288" t="s">
        <v>2009</v>
      </c>
      <c r="E215" s="288" t="s">
        <v>2008</v>
      </c>
    </row>
    <row r="216" spans="1:5">
      <c r="A216" s="289">
        <v>1118</v>
      </c>
      <c r="B216" s="290" t="s">
        <v>216</v>
      </c>
      <c r="C216" s="288" t="s">
        <v>2007</v>
      </c>
      <c r="D216" s="288" t="s">
        <v>2009</v>
      </c>
      <c r="E216" s="288" t="s">
        <v>2008</v>
      </c>
    </row>
    <row r="217" spans="1:5">
      <c r="A217" s="289">
        <v>1119</v>
      </c>
      <c r="B217" s="290" t="s">
        <v>217</v>
      </c>
      <c r="C217" s="288" t="s">
        <v>2007</v>
      </c>
      <c r="D217" s="288" t="s">
        <v>2009</v>
      </c>
      <c r="E217" s="288" t="s">
        <v>2008</v>
      </c>
    </row>
    <row r="218" spans="1:5">
      <c r="A218" s="289">
        <v>1120</v>
      </c>
      <c r="B218" s="290" t="s">
        <v>218</v>
      </c>
      <c r="C218" s="288" t="s">
        <v>2007</v>
      </c>
      <c r="D218" s="288" t="s">
        <v>2009</v>
      </c>
      <c r="E218" s="288" t="s">
        <v>2008</v>
      </c>
    </row>
    <row r="219" spans="1:5">
      <c r="A219" s="289">
        <v>1121</v>
      </c>
      <c r="B219" s="290" t="s">
        <v>219</v>
      </c>
      <c r="C219" s="288" t="s">
        <v>2007</v>
      </c>
      <c r="D219" s="288" t="s">
        <v>2009</v>
      </c>
      <c r="E219" s="288" t="s">
        <v>2008</v>
      </c>
    </row>
    <row r="220" spans="1:5">
      <c r="A220" s="289">
        <v>1122</v>
      </c>
      <c r="B220" s="290" t="s">
        <v>220</v>
      </c>
      <c r="C220" s="288" t="s">
        <v>2007</v>
      </c>
      <c r="D220" s="288" t="s">
        <v>2009</v>
      </c>
      <c r="E220" s="288" t="s">
        <v>2008</v>
      </c>
    </row>
    <row r="221" spans="1:5">
      <c r="A221" s="289">
        <v>1123</v>
      </c>
      <c r="B221" s="290" t="s">
        <v>221</v>
      </c>
      <c r="C221" s="288" t="s">
        <v>2007</v>
      </c>
      <c r="D221" s="288" t="s">
        <v>2009</v>
      </c>
      <c r="E221" s="288" t="s">
        <v>2008</v>
      </c>
    </row>
    <row r="222" spans="1:5">
      <c r="A222" s="289">
        <v>1124</v>
      </c>
      <c r="B222" s="290" t="s">
        <v>222</v>
      </c>
      <c r="C222" s="288" t="s">
        <v>2007</v>
      </c>
      <c r="D222" s="288" t="s">
        <v>2009</v>
      </c>
      <c r="E222" s="288" t="s">
        <v>2008</v>
      </c>
    </row>
    <row r="223" spans="1:5">
      <c r="A223" s="289">
        <v>1125</v>
      </c>
      <c r="B223" s="290" t="s">
        <v>223</v>
      </c>
      <c r="C223" s="288" t="s">
        <v>2007</v>
      </c>
      <c r="D223" s="288" t="s">
        <v>2009</v>
      </c>
      <c r="E223" s="288" t="s">
        <v>2008</v>
      </c>
    </row>
    <row r="224" spans="1:5">
      <c r="A224" s="289">
        <v>1126</v>
      </c>
      <c r="B224" s="290" t="s">
        <v>224</v>
      </c>
      <c r="C224" s="288" t="s">
        <v>2007</v>
      </c>
      <c r="D224" s="288" t="s">
        <v>2009</v>
      </c>
      <c r="E224" s="288" t="s">
        <v>2008</v>
      </c>
    </row>
    <row r="225" spans="1:5">
      <c r="A225" s="289">
        <v>1127</v>
      </c>
      <c r="B225" s="290" t="s">
        <v>225</v>
      </c>
      <c r="C225" s="288" t="s">
        <v>2007</v>
      </c>
      <c r="D225" s="288" t="s">
        <v>2009</v>
      </c>
      <c r="E225" s="288" t="s">
        <v>2008</v>
      </c>
    </row>
    <row r="226" spans="1:5">
      <c r="A226" s="289">
        <v>1128</v>
      </c>
      <c r="B226" s="290" t="s">
        <v>226</v>
      </c>
      <c r="C226" s="288" t="s">
        <v>2007</v>
      </c>
      <c r="D226" s="288" t="s">
        <v>2009</v>
      </c>
      <c r="E226" s="288" t="s">
        <v>2008</v>
      </c>
    </row>
    <row r="227" spans="1:5">
      <c r="A227" s="289">
        <v>1129</v>
      </c>
      <c r="B227" s="290" t="s">
        <v>227</v>
      </c>
      <c r="C227" s="288" t="s">
        <v>2007</v>
      </c>
      <c r="D227" s="288" t="s">
        <v>2009</v>
      </c>
      <c r="E227" s="288" t="s">
        <v>2008</v>
      </c>
    </row>
    <row r="228" spans="1:5">
      <c r="A228" s="289">
        <v>1201</v>
      </c>
      <c r="B228" s="290" t="s">
        <v>228</v>
      </c>
      <c r="C228" s="288" t="s">
        <v>2007</v>
      </c>
      <c r="D228" s="288" t="s">
        <v>2009</v>
      </c>
      <c r="E228" s="288" t="s">
        <v>2008</v>
      </c>
    </row>
    <row r="229" spans="1:5">
      <c r="A229" s="289">
        <v>1202</v>
      </c>
      <c r="B229" s="290" t="s">
        <v>229</v>
      </c>
      <c r="C229" s="288" t="s">
        <v>2007</v>
      </c>
      <c r="D229" s="288" t="s">
        <v>2009</v>
      </c>
      <c r="E229" s="288" t="s">
        <v>2008</v>
      </c>
    </row>
    <row r="230" spans="1:5">
      <c r="A230" s="289">
        <v>1203</v>
      </c>
      <c r="B230" s="290" t="s">
        <v>230</v>
      </c>
      <c r="C230" s="288" t="s">
        <v>2007</v>
      </c>
      <c r="D230" s="288" t="s">
        <v>2009</v>
      </c>
      <c r="E230" s="288" t="s">
        <v>2008</v>
      </c>
    </row>
    <row r="231" spans="1:5">
      <c r="A231" s="289">
        <v>1204</v>
      </c>
      <c r="B231" s="290" t="s">
        <v>231</v>
      </c>
      <c r="C231" s="288" t="s">
        <v>2007</v>
      </c>
      <c r="D231" s="288" t="s">
        <v>2009</v>
      </c>
      <c r="E231" s="288" t="s">
        <v>2008</v>
      </c>
    </row>
    <row r="232" spans="1:5">
      <c r="A232" s="289">
        <v>1205</v>
      </c>
      <c r="B232" s="290" t="s">
        <v>232</v>
      </c>
      <c r="C232" s="288" t="s">
        <v>2007</v>
      </c>
      <c r="D232" s="288" t="s">
        <v>2009</v>
      </c>
      <c r="E232" s="288" t="s">
        <v>2008</v>
      </c>
    </row>
    <row r="233" spans="1:5">
      <c r="A233" s="289">
        <v>1206</v>
      </c>
      <c r="B233" s="290" t="s">
        <v>233</v>
      </c>
      <c r="C233" s="288" t="s">
        <v>2007</v>
      </c>
      <c r="D233" s="288" t="s">
        <v>2009</v>
      </c>
      <c r="E233" s="288" t="s">
        <v>2008</v>
      </c>
    </row>
    <row r="234" spans="1:5">
      <c r="A234" s="289">
        <v>1207</v>
      </c>
      <c r="B234" s="290" t="s">
        <v>234</v>
      </c>
      <c r="C234" s="288" t="s">
        <v>2007</v>
      </c>
      <c r="D234" s="288" t="s">
        <v>2009</v>
      </c>
      <c r="E234" s="288" t="s">
        <v>2008</v>
      </c>
    </row>
    <row r="235" spans="1:5">
      <c r="A235" s="289">
        <v>1208</v>
      </c>
      <c r="B235" s="290" t="s">
        <v>235</v>
      </c>
      <c r="C235" s="288" t="s">
        <v>2007</v>
      </c>
      <c r="D235" s="288" t="s">
        <v>2009</v>
      </c>
      <c r="E235" s="288" t="s">
        <v>2008</v>
      </c>
    </row>
    <row r="236" spans="1:5">
      <c r="A236" s="289">
        <v>1209</v>
      </c>
      <c r="B236" s="290" t="s">
        <v>236</v>
      </c>
      <c r="C236" s="288" t="s">
        <v>2007</v>
      </c>
      <c r="D236" s="288" t="s">
        <v>2009</v>
      </c>
      <c r="E236" s="288" t="s">
        <v>2008</v>
      </c>
    </row>
    <row r="237" spans="1:5">
      <c r="A237" s="289">
        <v>1210</v>
      </c>
      <c r="B237" s="290" t="s">
        <v>237</v>
      </c>
      <c r="C237" s="288" t="s">
        <v>2007</v>
      </c>
      <c r="D237" s="288" t="s">
        <v>2009</v>
      </c>
      <c r="E237" s="288" t="s">
        <v>2008</v>
      </c>
    </row>
    <row r="238" spans="1:5">
      <c r="A238" s="289">
        <v>1211</v>
      </c>
      <c r="B238" s="290" t="s">
        <v>238</v>
      </c>
      <c r="C238" s="288" t="s">
        <v>2007</v>
      </c>
      <c r="D238" s="288" t="s">
        <v>2009</v>
      </c>
      <c r="E238" s="288" t="s">
        <v>2008</v>
      </c>
    </row>
    <row r="239" spans="1:5">
      <c r="A239" s="289">
        <v>1212</v>
      </c>
      <c r="B239" s="290" t="s">
        <v>239</v>
      </c>
      <c r="C239" s="288" t="s">
        <v>2007</v>
      </c>
      <c r="D239" s="288" t="s">
        <v>2009</v>
      </c>
      <c r="E239" s="288" t="s">
        <v>2008</v>
      </c>
    </row>
    <row r="240" spans="1:5">
      <c r="A240" s="289">
        <v>1213</v>
      </c>
      <c r="B240" s="290" t="s">
        <v>240</v>
      </c>
      <c r="C240" s="288" t="s">
        <v>2007</v>
      </c>
      <c r="D240" s="288" t="s">
        <v>2009</v>
      </c>
      <c r="E240" s="288" t="s">
        <v>2008</v>
      </c>
    </row>
    <row r="241" spans="1:5">
      <c r="A241" s="289">
        <v>1214</v>
      </c>
      <c r="B241" s="290" t="s">
        <v>241</v>
      </c>
      <c r="C241" s="288" t="s">
        <v>2007</v>
      </c>
      <c r="D241" s="288" t="s">
        <v>2009</v>
      </c>
      <c r="E241" s="288" t="s">
        <v>2008</v>
      </c>
    </row>
    <row r="242" spans="1:5">
      <c r="A242" s="289">
        <v>1215</v>
      </c>
      <c r="B242" s="290" t="s">
        <v>242</v>
      </c>
      <c r="C242" s="288" t="s">
        <v>2007</v>
      </c>
      <c r="D242" s="288" t="s">
        <v>2009</v>
      </c>
      <c r="E242" s="288" t="s">
        <v>2008</v>
      </c>
    </row>
    <row r="243" spans="1:5">
      <c r="A243" s="289">
        <v>1216</v>
      </c>
      <c r="B243" s="290" t="s">
        <v>243</v>
      </c>
      <c r="C243" s="288" t="s">
        <v>2007</v>
      </c>
      <c r="D243" s="288" t="s">
        <v>2009</v>
      </c>
      <c r="E243" s="288" t="s">
        <v>2008</v>
      </c>
    </row>
    <row r="244" spans="1:5">
      <c r="A244" s="289">
        <v>1217</v>
      </c>
      <c r="B244" s="290" t="s">
        <v>244</v>
      </c>
      <c r="C244" s="288" t="s">
        <v>2007</v>
      </c>
      <c r="D244" s="288" t="s">
        <v>2009</v>
      </c>
      <c r="E244" s="288" t="s">
        <v>2008</v>
      </c>
    </row>
    <row r="245" spans="1:5">
      <c r="A245" s="289">
        <v>1218</v>
      </c>
      <c r="B245" s="290" t="s">
        <v>245</v>
      </c>
      <c r="C245" s="288" t="s">
        <v>2007</v>
      </c>
      <c r="D245" s="288" t="s">
        <v>2009</v>
      </c>
      <c r="E245" s="288" t="s">
        <v>2008</v>
      </c>
    </row>
    <row r="246" spans="1:5">
      <c r="A246" s="289">
        <v>1219</v>
      </c>
      <c r="B246" s="290" t="s">
        <v>246</v>
      </c>
      <c r="C246" s="288" t="s">
        <v>2007</v>
      </c>
      <c r="D246" s="288" t="s">
        <v>2009</v>
      </c>
      <c r="E246" s="288" t="s">
        <v>2008</v>
      </c>
    </row>
    <row r="247" spans="1:5">
      <c r="A247" s="289">
        <v>1220</v>
      </c>
      <c r="B247" s="290" t="s">
        <v>247</v>
      </c>
      <c r="C247" s="288" t="s">
        <v>2007</v>
      </c>
      <c r="D247" s="288" t="s">
        <v>2009</v>
      </c>
      <c r="E247" s="288" t="s">
        <v>2008</v>
      </c>
    </row>
    <row r="248" spans="1:5">
      <c r="A248" s="289">
        <v>1221</v>
      </c>
      <c r="B248" s="290" t="s">
        <v>248</v>
      </c>
      <c r="C248" s="288" t="s">
        <v>2007</v>
      </c>
      <c r="D248" s="288" t="s">
        <v>2009</v>
      </c>
      <c r="E248" s="288" t="s">
        <v>2008</v>
      </c>
    </row>
    <row r="249" spans="1:5">
      <c r="A249" s="289">
        <v>1222</v>
      </c>
      <c r="B249" s="290" t="s">
        <v>249</v>
      </c>
      <c r="C249" s="288" t="s">
        <v>2007</v>
      </c>
      <c r="D249" s="288" t="s">
        <v>2009</v>
      </c>
      <c r="E249" s="288" t="s">
        <v>2008</v>
      </c>
    </row>
    <row r="250" spans="1:5">
      <c r="A250" s="289">
        <v>1223</v>
      </c>
      <c r="B250" s="290" t="s">
        <v>250</v>
      </c>
      <c r="C250" s="288" t="s">
        <v>2007</v>
      </c>
      <c r="D250" s="288" t="s">
        <v>2009</v>
      </c>
      <c r="E250" s="288" t="s">
        <v>2008</v>
      </c>
    </row>
    <row r="251" spans="1:5">
      <c r="A251" s="289">
        <v>1224</v>
      </c>
      <c r="B251" s="290" t="s">
        <v>251</v>
      </c>
      <c r="C251" s="288" t="s">
        <v>2007</v>
      </c>
      <c r="D251" s="288" t="s">
        <v>2009</v>
      </c>
      <c r="E251" s="288" t="s">
        <v>2008</v>
      </c>
    </row>
    <row r="252" spans="1:5">
      <c r="A252" s="289">
        <v>1225</v>
      </c>
      <c r="B252" s="290" t="s">
        <v>252</v>
      </c>
      <c r="C252" s="288" t="s">
        <v>2007</v>
      </c>
      <c r="D252" s="288" t="s">
        <v>2009</v>
      </c>
      <c r="E252" s="288" t="s">
        <v>2008</v>
      </c>
    </row>
    <row r="253" spans="1:5">
      <c r="A253" s="289">
        <v>1226</v>
      </c>
      <c r="B253" s="290" t="s">
        <v>253</v>
      </c>
      <c r="C253" s="288" t="s">
        <v>2007</v>
      </c>
      <c r="D253" s="288" t="s">
        <v>2009</v>
      </c>
      <c r="E253" s="288" t="s">
        <v>2008</v>
      </c>
    </row>
    <row r="254" spans="1:5">
      <c r="A254" s="289">
        <v>1227</v>
      </c>
      <c r="B254" s="290" t="s">
        <v>254</v>
      </c>
      <c r="C254" s="288" t="s">
        <v>2007</v>
      </c>
      <c r="D254" s="288" t="s">
        <v>2009</v>
      </c>
      <c r="E254" s="288" t="s">
        <v>2008</v>
      </c>
    </row>
    <row r="255" spans="1:5">
      <c r="A255" s="289">
        <v>1228</v>
      </c>
      <c r="B255" s="290" t="s">
        <v>255</v>
      </c>
      <c r="C255" s="288" t="s">
        <v>2007</v>
      </c>
      <c r="D255" s="288" t="s">
        <v>2009</v>
      </c>
      <c r="E255" s="288" t="s">
        <v>2008</v>
      </c>
    </row>
    <row r="256" spans="1:5">
      <c r="A256" s="289">
        <v>1229</v>
      </c>
      <c r="B256" s="290" t="s">
        <v>256</v>
      </c>
      <c r="C256" s="288" t="s">
        <v>2007</v>
      </c>
      <c r="D256" s="288" t="s">
        <v>2009</v>
      </c>
      <c r="E256" s="288" t="s">
        <v>2008</v>
      </c>
    </row>
    <row r="257" spans="1:5">
      <c r="A257" s="289">
        <v>1230</v>
      </c>
      <c r="B257" s="290" t="s">
        <v>257</v>
      </c>
      <c r="C257" s="288" t="s">
        <v>2007</v>
      </c>
      <c r="D257" s="288" t="s">
        <v>2009</v>
      </c>
      <c r="E257" s="288" t="s">
        <v>2008</v>
      </c>
    </row>
    <row r="258" spans="1:5">
      <c r="A258" s="289">
        <v>1231</v>
      </c>
      <c r="B258" s="290" t="s">
        <v>258</v>
      </c>
      <c r="C258" s="288" t="s">
        <v>2007</v>
      </c>
      <c r="D258" s="288" t="s">
        <v>2009</v>
      </c>
      <c r="E258" s="288" t="s">
        <v>2008</v>
      </c>
    </row>
    <row r="259" spans="1:5">
      <c r="A259" s="289">
        <v>1232</v>
      </c>
      <c r="B259" s="290" t="s">
        <v>259</v>
      </c>
      <c r="C259" s="288" t="s">
        <v>2007</v>
      </c>
      <c r="D259" s="288" t="s">
        <v>2009</v>
      </c>
      <c r="E259" s="288" t="s">
        <v>2008</v>
      </c>
    </row>
    <row r="260" spans="1:5">
      <c r="A260" s="289">
        <v>1233</v>
      </c>
      <c r="B260" s="290" t="s">
        <v>260</v>
      </c>
      <c r="C260" s="288" t="s">
        <v>2007</v>
      </c>
      <c r="D260" s="288" t="s">
        <v>2009</v>
      </c>
      <c r="E260" s="288" t="s">
        <v>2008</v>
      </c>
    </row>
    <row r="261" spans="1:5">
      <c r="A261" s="289">
        <v>1234</v>
      </c>
      <c r="B261" s="290" t="s">
        <v>261</v>
      </c>
      <c r="C261" s="288" t="s">
        <v>2007</v>
      </c>
      <c r="D261" s="288" t="s">
        <v>2009</v>
      </c>
      <c r="E261" s="288" t="s">
        <v>2008</v>
      </c>
    </row>
    <row r="262" spans="1:5">
      <c r="A262" s="289">
        <v>1235</v>
      </c>
      <c r="B262" s="290" t="s">
        <v>262</v>
      </c>
      <c r="C262" s="288" t="s">
        <v>2007</v>
      </c>
      <c r="D262" s="288" t="s">
        <v>2009</v>
      </c>
      <c r="E262" s="288" t="s">
        <v>2008</v>
      </c>
    </row>
    <row r="263" spans="1:5">
      <c r="A263" s="289">
        <v>1236</v>
      </c>
      <c r="B263" s="290" t="s">
        <v>263</v>
      </c>
      <c r="C263" s="288" t="s">
        <v>2007</v>
      </c>
      <c r="D263" s="288" t="s">
        <v>2009</v>
      </c>
      <c r="E263" s="288" t="s">
        <v>2008</v>
      </c>
    </row>
    <row r="264" spans="1:5">
      <c r="A264" s="289">
        <v>1237</v>
      </c>
      <c r="B264" s="290" t="s">
        <v>264</v>
      </c>
      <c r="C264" s="288" t="s">
        <v>2007</v>
      </c>
      <c r="D264" s="288" t="s">
        <v>2009</v>
      </c>
      <c r="E264" s="288" t="s">
        <v>2008</v>
      </c>
    </row>
    <row r="265" spans="1:5">
      <c r="A265" s="289">
        <v>1238</v>
      </c>
      <c r="B265" s="290" t="s">
        <v>265</v>
      </c>
      <c r="C265" s="288" t="s">
        <v>2007</v>
      </c>
      <c r="D265" s="288" t="s">
        <v>2009</v>
      </c>
      <c r="E265" s="288" t="s">
        <v>2008</v>
      </c>
    </row>
    <row r="266" spans="1:5">
      <c r="A266" s="289">
        <v>1239</v>
      </c>
      <c r="B266" s="290" t="s">
        <v>266</v>
      </c>
      <c r="C266" s="288" t="s">
        <v>2007</v>
      </c>
      <c r="D266" s="288" t="s">
        <v>2009</v>
      </c>
      <c r="E266" s="288" t="s">
        <v>2008</v>
      </c>
    </row>
    <row r="267" spans="1:5">
      <c r="A267" s="289">
        <v>1240</v>
      </c>
      <c r="B267" s="290" t="s">
        <v>267</v>
      </c>
      <c r="C267" s="288" t="s">
        <v>2007</v>
      </c>
      <c r="D267" s="288" t="s">
        <v>2009</v>
      </c>
      <c r="E267" s="288" t="s">
        <v>2008</v>
      </c>
    </row>
    <row r="268" spans="1:5">
      <c r="A268" s="289">
        <v>1241</v>
      </c>
      <c r="B268" s="290" t="s">
        <v>268</v>
      </c>
      <c r="C268" s="288" t="s">
        <v>2007</v>
      </c>
      <c r="D268" s="288" t="s">
        <v>2009</v>
      </c>
      <c r="E268" s="288" t="s">
        <v>2008</v>
      </c>
    </row>
    <row r="269" spans="1:5">
      <c r="A269" s="289">
        <v>1242</v>
      </c>
      <c r="B269" s="290" t="s">
        <v>269</v>
      </c>
      <c r="C269" s="288" t="s">
        <v>2007</v>
      </c>
      <c r="D269" s="288" t="s">
        <v>2009</v>
      </c>
      <c r="E269" s="288" t="s">
        <v>2008</v>
      </c>
    </row>
    <row r="270" spans="1:5">
      <c r="A270" s="289">
        <v>1243</v>
      </c>
      <c r="B270" s="290" t="s">
        <v>270</v>
      </c>
      <c r="C270" s="288" t="s">
        <v>2007</v>
      </c>
      <c r="D270" s="288" t="s">
        <v>2009</v>
      </c>
      <c r="E270" s="288" t="s">
        <v>2008</v>
      </c>
    </row>
    <row r="271" spans="1:5">
      <c r="A271" s="289">
        <v>1244</v>
      </c>
      <c r="B271" s="290" t="s">
        <v>271</v>
      </c>
      <c r="C271" s="288" t="s">
        <v>2007</v>
      </c>
      <c r="D271" s="288" t="s">
        <v>2009</v>
      </c>
      <c r="E271" s="288" t="s">
        <v>2008</v>
      </c>
    </row>
    <row r="272" spans="1:5">
      <c r="A272" s="289">
        <v>1245</v>
      </c>
      <c r="B272" s="290" t="s">
        <v>272</v>
      </c>
      <c r="C272" s="288" t="s">
        <v>2007</v>
      </c>
      <c r="D272" s="288" t="s">
        <v>2009</v>
      </c>
      <c r="E272" s="288" t="s">
        <v>2008</v>
      </c>
    </row>
    <row r="273" spans="1:5">
      <c r="A273" s="289">
        <v>1246</v>
      </c>
      <c r="B273" s="290" t="s">
        <v>273</v>
      </c>
      <c r="C273" s="288" t="s">
        <v>2007</v>
      </c>
      <c r="D273" s="288" t="s">
        <v>2009</v>
      </c>
      <c r="E273" s="288" t="s">
        <v>2008</v>
      </c>
    </row>
    <row r="274" spans="1:5">
      <c r="A274" s="289">
        <v>1247</v>
      </c>
      <c r="B274" s="290" t="s">
        <v>274</v>
      </c>
      <c r="C274" s="288" t="s">
        <v>2007</v>
      </c>
      <c r="D274" s="288" t="s">
        <v>2009</v>
      </c>
      <c r="E274" s="288" t="s">
        <v>2008</v>
      </c>
    </row>
    <row r="275" spans="1:5">
      <c r="A275" s="289">
        <v>1248</v>
      </c>
      <c r="B275" s="290" t="s">
        <v>275</v>
      </c>
      <c r="C275" s="288" t="s">
        <v>2007</v>
      </c>
      <c r="D275" s="288" t="s">
        <v>2009</v>
      </c>
      <c r="E275" s="288" t="s">
        <v>2008</v>
      </c>
    </row>
    <row r="276" spans="1:5">
      <c r="A276" s="289">
        <v>1249</v>
      </c>
      <c r="B276" s="290" t="s">
        <v>276</v>
      </c>
      <c r="C276" s="288" t="s">
        <v>2007</v>
      </c>
      <c r="D276" s="288" t="s">
        <v>2009</v>
      </c>
      <c r="E276" s="288" t="s">
        <v>2008</v>
      </c>
    </row>
    <row r="277" spans="1:5">
      <c r="A277" s="289">
        <v>1250</v>
      </c>
      <c r="B277" s="290" t="s">
        <v>277</v>
      </c>
      <c r="C277" s="288" t="s">
        <v>2007</v>
      </c>
      <c r="D277" s="288" t="s">
        <v>2009</v>
      </c>
      <c r="E277" s="288" t="s">
        <v>2008</v>
      </c>
    </row>
    <row r="278" spans="1:5">
      <c r="A278" s="289">
        <v>1251</v>
      </c>
      <c r="B278" s="290" t="s">
        <v>278</v>
      </c>
      <c r="C278" s="288" t="s">
        <v>2007</v>
      </c>
      <c r="D278" s="288" t="s">
        <v>2009</v>
      </c>
      <c r="E278" s="288" t="s">
        <v>2008</v>
      </c>
    </row>
    <row r="279" spans="1:5">
      <c r="A279" s="289">
        <v>1252</v>
      </c>
      <c r="B279" s="290" t="s">
        <v>279</v>
      </c>
      <c r="C279" s="288" t="s">
        <v>2007</v>
      </c>
      <c r="D279" s="288" t="s">
        <v>2009</v>
      </c>
      <c r="E279" s="288" t="s">
        <v>2008</v>
      </c>
    </row>
    <row r="280" spans="1:5">
      <c r="A280" s="289">
        <v>1253</v>
      </c>
      <c r="B280" s="290" t="s">
        <v>280</v>
      </c>
      <c r="C280" s="288" t="s">
        <v>2007</v>
      </c>
      <c r="D280" s="288" t="s">
        <v>2009</v>
      </c>
      <c r="E280" s="288" t="s">
        <v>2008</v>
      </c>
    </row>
    <row r="281" spans="1:5">
      <c r="A281" s="289">
        <v>1254</v>
      </c>
      <c r="B281" s="290" t="s">
        <v>281</v>
      </c>
      <c r="C281" s="288" t="s">
        <v>2007</v>
      </c>
      <c r="D281" s="288" t="s">
        <v>2009</v>
      </c>
      <c r="E281" s="288" t="s">
        <v>2008</v>
      </c>
    </row>
    <row r="282" spans="1:5">
      <c r="A282" s="289">
        <v>1255</v>
      </c>
      <c r="B282" s="290" t="s">
        <v>282</v>
      </c>
      <c r="C282" s="288" t="s">
        <v>2007</v>
      </c>
      <c r="D282" s="288" t="s">
        <v>2009</v>
      </c>
      <c r="E282" s="288" t="s">
        <v>2008</v>
      </c>
    </row>
    <row r="283" spans="1:5">
      <c r="A283" s="289">
        <v>1256</v>
      </c>
      <c r="B283" s="290" t="s">
        <v>283</v>
      </c>
      <c r="C283" s="288" t="s">
        <v>2007</v>
      </c>
      <c r="D283" s="288" t="s">
        <v>2009</v>
      </c>
      <c r="E283" s="288" t="s">
        <v>2008</v>
      </c>
    </row>
    <row r="284" spans="1:5">
      <c r="A284" s="289">
        <v>1257</v>
      </c>
      <c r="B284" s="290" t="s">
        <v>284</v>
      </c>
      <c r="C284" s="288" t="s">
        <v>2007</v>
      </c>
      <c r="D284" s="288" t="s">
        <v>2009</v>
      </c>
      <c r="E284" s="288" t="s">
        <v>2008</v>
      </c>
    </row>
    <row r="285" spans="1:5">
      <c r="A285" s="289">
        <v>1258</v>
      </c>
      <c r="B285" s="290" t="s">
        <v>285</v>
      </c>
      <c r="C285" s="288" t="s">
        <v>2007</v>
      </c>
      <c r="D285" s="288" t="s">
        <v>2009</v>
      </c>
      <c r="E285" s="288" t="s">
        <v>2008</v>
      </c>
    </row>
    <row r="286" spans="1:5">
      <c r="A286" s="289">
        <v>1259</v>
      </c>
      <c r="B286" s="290" t="s">
        <v>286</v>
      </c>
      <c r="C286" s="288" t="s">
        <v>2007</v>
      </c>
      <c r="D286" s="288" t="s">
        <v>2009</v>
      </c>
      <c r="E286" s="288" t="s">
        <v>2008</v>
      </c>
    </row>
    <row r="287" spans="1:5">
      <c r="A287" s="289">
        <v>1260</v>
      </c>
      <c r="B287" s="290" t="s">
        <v>287</v>
      </c>
      <c r="C287" s="288" t="s">
        <v>2007</v>
      </c>
      <c r="D287" s="288" t="s">
        <v>2009</v>
      </c>
      <c r="E287" s="288" t="s">
        <v>2008</v>
      </c>
    </row>
    <row r="288" spans="1:5">
      <c r="A288" s="289">
        <v>1261</v>
      </c>
      <c r="B288" s="290" t="s">
        <v>288</v>
      </c>
      <c r="C288" s="288" t="s">
        <v>2007</v>
      </c>
      <c r="D288" s="288" t="s">
        <v>2009</v>
      </c>
      <c r="E288" s="288" t="s">
        <v>2008</v>
      </c>
    </row>
    <row r="289" spans="1:5">
      <c r="A289" s="289">
        <v>1262</v>
      </c>
      <c r="B289" s="290" t="s">
        <v>289</v>
      </c>
      <c r="C289" s="288" t="s">
        <v>2007</v>
      </c>
      <c r="D289" s="288" t="s">
        <v>2009</v>
      </c>
      <c r="E289" s="288" t="s">
        <v>2008</v>
      </c>
    </row>
    <row r="290" spans="1:5">
      <c r="A290" s="289">
        <v>1263</v>
      </c>
      <c r="B290" s="290" t="s">
        <v>290</v>
      </c>
      <c r="C290" s="288" t="s">
        <v>2007</v>
      </c>
      <c r="D290" s="288" t="s">
        <v>2009</v>
      </c>
      <c r="E290" s="288" t="s">
        <v>2008</v>
      </c>
    </row>
    <row r="291" spans="1:5">
      <c r="A291" s="289">
        <v>1264</v>
      </c>
      <c r="B291" s="290" t="s">
        <v>291</v>
      </c>
      <c r="C291" s="288" t="s">
        <v>2007</v>
      </c>
      <c r="D291" s="288" t="s">
        <v>2009</v>
      </c>
      <c r="E291" s="288" t="s">
        <v>2008</v>
      </c>
    </row>
    <row r="292" spans="1:5">
      <c r="A292" s="289">
        <v>1265</v>
      </c>
      <c r="B292" s="290" t="s">
        <v>292</v>
      </c>
      <c r="C292" s="288" t="s">
        <v>2007</v>
      </c>
      <c r="D292" s="288" t="s">
        <v>2009</v>
      </c>
      <c r="E292" s="288" t="s">
        <v>2008</v>
      </c>
    </row>
    <row r="293" spans="1:5">
      <c r="A293" s="289">
        <v>1266</v>
      </c>
      <c r="B293" s="290" t="s">
        <v>293</v>
      </c>
      <c r="C293" s="288" t="s">
        <v>2007</v>
      </c>
      <c r="D293" s="288" t="s">
        <v>2009</v>
      </c>
      <c r="E293" s="288" t="s">
        <v>2008</v>
      </c>
    </row>
    <row r="294" spans="1:5">
      <c r="A294" s="289">
        <v>1267</v>
      </c>
      <c r="B294" s="290" t="s">
        <v>294</v>
      </c>
      <c r="C294" s="288" t="s">
        <v>2007</v>
      </c>
      <c r="D294" s="288" t="s">
        <v>2009</v>
      </c>
      <c r="E294" s="288" t="s">
        <v>2008</v>
      </c>
    </row>
    <row r="295" spans="1:5">
      <c r="A295" s="289">
        <v>1268</v>
      </c>
      <c r="B295" s="290" t="s">
        <v>295</v>
      </c>
      <c r="C295" s="288" t="s">
        <v>2007</v>
      </c>
      <c r="D295" s="288" t="s">
        <v>2009</v>
      </c>
      <c r="E295" s="288" t="s">
        <v>2008</v>
      </c>
    </row>
    <row r="296" spans="1:5">
      <c r="A296" s="289">
        <v>1269</v>
      </c>
      <c r="B296" s="290" t="s">
        <v>296</v>
      </c>
      <c r="C296" s="288" t="s">
        <v>2007</v>
      </c>
      <c r="D296" s="288" t="s">
        <v>2009</v>
      </c>
      <c r="E296" s="288" t="s">
        <v>2008</v>
      </c>
    </row>
    <row r="297" spans="1:5">
      <c r="A297" s="289">
        <v>1270</v>
      </c>
      <c r="B297" s="290" t="s">
        <v>297</v>
      </c>
      <c r="C297" s="288" t="s">
        <v>2007</v>
      </c>
      <c r="D297" s="288" t="s">
        <v>2009</v>
      </c>
      <c r="E297" s="288" t="s">
        <v>2008</v>
      </c>
    </row>
    <row r="298" spans="1:5">
      <c r="A298" s="289">
        <v>1271</v>
      </c>
      <c r="B298" s="290" t="s">
        <v>298</v>
      </c>
      <c r="C298" s="288" t="s">
        <v>2007</v>
      </c>
      <c r="D298" s="288" t="s">
        <v>2009</v>
      </c>
      <c r="E298" s="288" t="s">
        <v>2008</v>
      </c>
    </row>
    <row r="299" spans="1:5">
      <c r="A299" s="289">
        <v>1272</v>
      </c>
      <c r="B299" s="290" t="s">
        <v>299</v>
      </c>
      <c r="C299" s="288" t="s">
        <v>2007</v>
      </c>
      <c r="D299" s="288" t="s">
        <v>2009</v>
      </c>
      <c r="E299" s="288" t="s">
        <v>2008</v>
      </c>
    </row>
    <row r="300" spans="1:5">
      <c r="A300" s="289">
        <v>1273</v>
      </c>
      <c r="B300" s="290" t="s">
        <v>300</v>
      </c>
      <c r="C300" s="288" t="s">
        <v>2007</v>
      </c>
      <c r="D300" s="288" t="s">
        <v>2009</v>
      </c>
      <c r="E300" s="288" t="s">
        <v>2008</v>
      </c>
    </row>
    <row r="301" spans="1:5">
      <c r="A301" s="289">
        <v>1274</v>
      </c>
      <c r="B301" s="290" t="s">
        <v>301</v>
      </c>
      <c r="C301" s="288" t="s">
        <v>2007</v>
      </c>
      <c r="D301" s="288" t="s">
        <v>2009</v>
      </c>
      <c r="E301" s="288" t="s">
        <v>2008</v>
      </c>
    </row>
    <row r="302" spans="1:5">
      <c r="A302" s="289">
        <v>1275</v>
      </c>
      <c r="B302" s="290" t="s">
        <v>302</v>
      </c>
      <c r="C302" s="288" t="s">
        <v>2007</v>
      </c>
      <c r="D302" s="288" t="s">
        <v>2009</v>
      </c>
      <c r="E302" s="288" t="s">
        <v>2008</v>
      </c>
    </row>
    <row r="303" spans="1:5">
      <c r="A303" s="289">
        <v>1276</v>
      </c>
      <c r="B303" s="290" t="s">
        <v>303</v>
      </c>
      <c r="C303" s="288" t="s">
        <v>2007</v>
      </c>
      <c r="D303" s="288" t="s">
        <v>2009</v>
      </c>
      <c r="E303" s="288" t="s">
        <v>2008</v>
      </c>
    </row>
    <row r="304" spans="1:5">
      <c r="A304" s="289">
        <v>1277</v>
      </c>
      <c r="B304" s="290" t="s">
        <v>304</v>
      </c>
      <c r="C304" s="288" t="s">
        <v>2007</v>
      </c>
      <c r="D304" s="288" t="s">
        <v>2009</v>
      </c>
      <c r="E304" s="288" t="s">
        <v>2008</v>
      </c>
    </row>
    <row r="305" spans="1:5">
      <c r="A305" s="289">
        <v>1278</v>
      </c>
      <c r="B305" s="290" t="s">
        <v>305</v>
      </c>
      <c r="C305" s="288" t="s">
        <v>2007</v>
      </c>
      <c r="D305" s="288" t="s">
        <v>2009</v>
      </c>
      <c r="E305" s="288" t="s">
        <v>2008</v>
      </c>
    </row>
    <row r="306" spans="1:5">
      <c r="A306" s="289">
        <v>1279</v>
      </c>
      <c r="B306" s="290" t="s">
        <v>306</v>
      </c>
      <c r="C306" s="288" t="s">
        <v>2007</v>
      </c>
      <c r="D306" s="288" t="s">
        <v>2009</v>
      </c>
      <c r="E306" s="288" t="s">
        <v>2008</v>
      </c>
    </row>
    <row r="307" spans="1:5">
      <c r="A307" s="289">
        <v>1280</v>
      </c>
      <c r="B307" s="290" t="s">
        <v>307</v>
      </c>
      <c r="C307" s="288" t="s">
        <v>2007</v>
      </c>
      <c r="D307" s="288" t="s">
        <v>2009</v>
      </c>
      <c r="E307" s="288" t="s">
        <v>2008</v>
      </c>
    </row>
    <row r="308" spans="1:5">
      <c r="A308" s="289">
        <v>1281</v>
      </c>
      <c r="B308" s="290" t="s">
        <v>308</v>
      </c>
      <c r="C308" s="288" t="s">
        <v>2007</v>
      </c>
      <c r="D308" s="288" t="s">
        <v>2009</v>
      </c>
      <c r="E308" s="288" t="s">
        <v>2008</v>
      </c>
    </row>
    <row r="309" spans="1:5">
      <c r="A309" s="289">
        <v>1282</v>
      </c>
      <c r="B309" s="290" t="s">
        <v>309</v>
      </c>
      <c r="C309" s="288" t="s">
        <v>2007</v>
      </c>
      <c r="D309" s="288" t="s">
        <v>2009</v>
      </c>
      <c r="E309" s="288" t="s">
        <v>2008</v>
      </c>
    </row>
    <row r="310" spans="1:5">
      <c r="A310" s="289">
        <v>1283</v>
      </c>
      <c r="B310" s="290" t="s">
        <v>310</v>
      </c>
      <c r="C310" s="288" t="s">
        <v>2007</v>
      </c>
      <c r="D310" s="288" t="s">
        <v>2009</v>
      </c>
      <c r="E310" s="288" t="s">
        <v>2008</v>
      </c>
    </row>
    <row r="311" spans="1:5">
      <c r="A311" s="289">
        <v>1284</v>
      </c>
      <c r="B311" s="290" t="s">
        <v>311</v>
      </c>
      <c r="C311" s="288" t="s">
        <v>2007</v>
      </c>
      <c r="D311" s="288" t="s">
        <v>2009</v>
      </c>
      <c r="E311" s="288" t="s">
        <v>2008</v>
      </c>
    </row>
    <row r="312" spans="1:5">
      <c r="A312" s="289">
        <v>1285</v>
      </c>
      <c r="B312" s="290" t="s">
        <v>312</v>
      </c>
      <c r="C312" s="288" t="s">
        <v>2007</v>
      </c>
      <c r="D312" s="288" t="s">
        <v>2009</v>
      </c>
      <c r="E312" s="288" t="s">
        <v>2008</v>
      </c>
    </row>
    <row r="313" spans="1:5">
      <c r="A313" s="289">
        <v>1286</v>
      </c>
      <c r="B313" s="290" t="s">
        <v>313</v>
      </c>
      <c r="C313" s="288" t="s">
        <v>2007</v>
      </c>
      <c r="D313" s="288" t="s">
        <v>2009</v>
      </c>
      <c r="E313" s="288" t="s">
        <v>2008</v>
      </c>
    </row>
    <row r="314" spans="1:5">
      <c r="A314" s="289">
        <v>1287</v>
      </c>
      <c r="B314" s="290" t="s">
        <v>314</v>
      </c>
      <c r="C314" s="288" t="s">
        <v>2007</v>
      </c>
      <c r="D314" s="288" t="s">
        <v>2009</v>
      </c>
      <c r="E314" s="288" t="s">
        <v>2008</v>
      </c>
    </row>
    <row r="315" spans="1:5">
      <c r="A315" s="289">
        <v>1301</v>
      </c>
      <c r="B315" s="290" t="s">
        <v>315</v>
      </c>
      <c r="C315" s="288" t="s">
        <v>2007</v>
      </c>
      <c r="D315" s="288" t="s">
        <v>2009</v>
      </c>
      <c r="E315" s="288" t="s">
        <v>2008</v>
      </c>
    </row>
    <row r="316" spans="1:5">
      <c r="A316" s="289">
        <v>1302</v>
      </c>
      <c r="B316" s="290" t="s">
        <v>316</v>
      </c>
      <c r="C316" s="288" t="s">
        <v>2007</v>
      </c>
      <c r="D316" s="288" t="s">
        <v>2009</v>
      </c>
      <c r="E316" s="288" t="s">
        <v>2008</v>
      </c>
    </row>
    <row r="317" spans="1:5">
      <c r="A317" s="289">
        <v>1303</v>
      </c>
      <c r="B317" s="290" t="s">
        <v>317</v>
      </c>
      <c r="C317" s="288" t="s">
        <v>2007</v>
      </c>
      <c r="D317" s="288" t="s">
        <v>2009</v>
      </c>
      <c r="E317" s="288" t="s">
        <v>2008</v>
      </c>
    </row>
    <row r="318" spans="1:5">
      <c r="A318" s="289">
        <v>1304</v>
      </c>
      <c r="B318" s="290" t="s">
        <v>318</v>
      </c>
      <c r="C318" s="288" t="s">
        <v>2007</v>
      </c>
      <c r="D318" s="288" t="s">
        <v>2009</v>
      </c>
      <c r="E318" s="288" t="s">
        <v>2008</v>
      </c>
    </row>
    <row r="319" spans="1:5">
      <c r="A319" s="289">
        <v>1305</v>
      </c>
      <c r="B319" s="290" t="s">
        <v>319</v>
      </c>
      <c r="C319" s="288" t="s">
        <v>2007</v>
      </c>
      <c r="D319" s="288" t="s">
        <v>2009</v>
      </c>
      <c r="E319" s="288" t="s">
        <v>2008</v>
      </c>
    </row>
    <row r="320" spans="1:5">
      <c r="A320" s="289">
        <v>1306</v>
      </c>
      <c r="B320" s="290" t="s">
        <v>320</v>
      </c>
      <c r="C320" s="288" t="s">
        <v>2007</v>
      </c>
      <c r="D320" s="288" t="s">
        <v>2009</v>
      </c>
      <c r="E320" s="288" t="s">
        <v>2008</v>
      </c>
    </row>
    <row r="321" spans="1:5">
      <c r="A321" s="289">
        <v>1307</v>
      </c>
      <c r="B321" s="290" t="s">
        <v>321</v>
      </c>
      <c r="C321" s="288" t="s">
        <v>2007</v>
      </c>
      <c r="D321" s="288" t="s">
        <v>2009</v>
      </c>
      <c r="E321" s="288" t="s">
        <v>2008</v>
      </c>
    </row>
    <row r="322" spans="1:5">
      <c r="A322" s="289">
        <v>1308</v>
      </c>
      <c r="B322" s="290" t="s">
        <v>322</v>
      </c>
      <c r="C322" s="288" t="s">
        <v>2007</v>
      </c>
      <c r="D322" s="288" t="s">
        <v>2009</v>
      </c>
      <c r="E322" s="288" t="s">
        <v>2008</v>
      </c>
    </row>
    <row r="323" spans="1:5">
      <c r="A323" s="289">
        <v>1309</v>
      </c>
      <c r="B323" s="290" t="s">
        <v>323</v>
      </c>
      <c r="C323" s="288" t="s">
        <v>2007</v>
      </c>
      <c r="D323" s="288" t="s">
        <v>2009</v>
      </c>
      <c r="E323" s="288" t="s">
        <v>2008</v>
      </c>
    </row>
    <row r="324" spans="1:5">
      <c r="A324" s="289">
        <v>1310</v>
      </c>
      <c r="B324" s="290" t="s">
        <v>324</v>
      </c>
      <c r="C324" s="288" t="s">
        <v>2007</v>
      </c>
      <c r="D324" s="288" t="s">
        <v>2009</v>
      </c>
      <c r="E324" s="288" t="s">
        <v>2008</v>
      </c>
    </row>
    <row r="325" spans="1:5">
      <c r="A325" s="289">
        <v>1311</v>
      </c>
      <c r="B325" s="290" t="s">
        <v>325</v>
      </c>
      <c r="C325" s="288" t="s">
        <v>2007</v>
      </c>
      <c r="D325" s="288" t="s">
        <v>2009</v>
      </c>
      <c r="E325" s="288" t="s">
        <v>2008</v>
      </c>
    </row>
    <row r="326" spans="1:5">
      <c r="A326" s="289">
        <v>1312</v>
      </c>
      <c r="B326" s="290" t="s">
        <v>326</v>
      </c>
      <c r="C326" s="288" t="s">
        <v>2007</v>
      </c>
      <c r="D326" s="288" t="s">
        <v>2009</v>
      </c>
      <c r="E326" s="288" t="s">
        <v>2008</v>
      </c>
    </row>
    <row r="327" spans="1:5">
      <c r="A327" s="289">
        <v>1313</v>
      </c>
      <c r="B327" s="290" t="s">
        <v>327</v>
      </c>
      <c r="C327" s="288" t="s">
        <v>2007</v>
      </c>
      <c r="D327" s="288" t="s">
        <v>2009</v>
      </c>
      <c r="E327" s="288" t="s">
        <v>2008</v>
      </c>
    </row>
    <row r="328" spans="1:5">
      <c r="A328" s="289">
        <v>1314</v>
      </c>
      <c r="B328" s="290" t="s">
        <v>328</v>
      </c>
      <c r="C328" s="288" t="s">
        <v>2007</v>
      </c>
      <c r="D328" s="288" t="s">
        <v>2009</v>
      </c>
      <c r="E328" s="288" t="s">
        <v>2008</v>
      </c>
    </row>
    <row r="329" spans="1:5">
      <c r="A329" s="289">
        <v>1315</v>
      </c>
      <c r="B329" s="290" t="s">
        <v>329</v>
      </c>
      <c r="C329" s="288" t="s">
        <v>2007</v>
      </c>
      <c r="D329" s="288" t="s">
        <v>2009</v>
      </c>
      <c r="E329" s="288" t="s">
        <v>2008</v>
      </c>
    </row>
    <row r="330" spans="1:5">
      <c r="A330" s="289">
        <v>1316</v>
      </c>
      <c r="B330" s="290" t="s">
        <v>330</v>
      </c>
      <c r="C330" s="288" t="s">
        <v>2007</v>
      </c>
      <c r="D330" s="288" t="s">
        <v>2009</v>
      </c>
      <c r="E330" s="288" t="s">
        <v>2008</v>
      </c>
    </row>
    <row r="331" spans="1:5">
      <c r="A331" s="289">
        <v>1317</v>
      </c>
      <c r="B331" s="290" t="s">
        <v>331</v>
      </c>
      <c r="C331" s="288" t="s">
        <v>2007</v>
      </c>
      <c r="D331" s="288" t="s">
        <v>2009</v>
      </c>
      <c r="E331" s="288" t="s">
        <v>2008</v>
      </c>
    </row>
    <row r="332" spans="1:5">
      <c r="A332" s="289">
        <v>1318</v>
      </c>
      <c r="B332" s="290" t="s">
        <v>332</v>
      </c>
      <c r="C332" s="288" t="s">
        <v>2007</v>
      </c>
      <c r="D332" s="288" t="s">
        <v>2009</v>
      </c>
      <c r="E332" s="288" t="s">
        <v>2008</v>
      </c>
    </row>
    <row r="333" spans="1:5">
      <c r="A333" s="289">
        <v>1319</v>
      </c>
      <c r="B333" s="290" t="s">
        <v>333</v>
      </c>
      <c r="C333" s="288" t="s">
        <v>2007</v>
      </c>
      <c r="D333" s="288" t="s">
        <v>2009</v>
      </c>
      <c r="E333" s="288" t="s">
        <v>2008</v>
      </c>
    </row>
    <row r="334" spans="1:5">
      <c r="A334" s="289">
        <v>1320</v>
      </c>
      <c r="B334" s="290" t="s">
        <v>334</v>
      </c>
      <c r="C334" s="288" t="s">
        <v>2007</v>
      </c>
      <c r="D334" s="288" t="s">
        <v>2009</v>
      </c>
      <c r="E334" s="288" t="s">
        <v>2008</v>
      </c>
    </row>
    <row r="335" spans="1:5">
      <c r="A335" s="289">
        <v>1321</v>
      </c>
      <c r="B335" s="290" t="s">
        <v>335</v>
      </c>
      <c r="C335" s="288" t="s">
        <v>2007</v>
      </c>
      <c r="D335" s="288" t="s">
        <v>2009</v>
      </c>
      <c r="E335" s="288" t="s">
        <v>2008</v>
      </c>
    </row>
    <row r="336" spans="1:5">
      <c r="A336" s="289">
        <v>1322</v>
      </c>
      <c r="B336" s="290" t="s">
        <v>336</v>
      </c>
      <c r="C336" s="288" t="s">
        <v>2007</v>
      </c>
      <c r="D336" s="288" t="s">
        <v>2009</v>
      </c>
      <c r="E336" s="288" t="s">
        <v>2008</v>
      </c>
    </row>
    <row r="337" spans="1:5">
      <c r="A337" s="289">
        <v>1323</v>
      </c>
      <c r="B337" s="290" t="s">
        <v>337</v>
      </c>
      <c r="C337" s="288" t="s">
        <v>2007</v>
      </c>
      <c r="D337" s="288" t="s">
        <v>2009</v>
      </c>
      <c r="E337" s="288" t="s">
        <v>2008</v>
      </c>
    </row>
    <row r="338" spans="1:5">
      <c r="A338" s="289">
        <v>1324</v>
      </c>
      <c r="B338" s="290" t="s">
        <v>338</v>
      </c>
      <c r="C338" s="288" t="s">
        <v>2007</v>
      </c>
      <c r="D338" s="288" t="s">
        <v>2009</v>
      </c>
      <c r="E338" s="288" t="s">
        <v>2008</v>
      </c>
    </row>
    <row r="339" spans="1:5">
      <c r="A339" s="289">
        <v>1325</v>
      </c>
      <c r="B339" s="290" t="s">
        <v>339</v>
      </c>
      <c r="C339" s="288" t="s">
        <v>2007</v>
      </c>
      <c r="D339" s="288" t="s">
        <v>2009</v>
      </c>
      <c r="E339" s="288" t="s">
        <v>2008</v>
      </c>
    </row>
    <row r="340" spans="1:5">
      <c r="A340" s="289">
        <v>1326</v>
      </c>
      <c r="B340" s="290" t="s">
        <v>340</v>
      </c>
      <c r="C340" s="288" t="s">
        <v>2007</v>
      </c>
      <c r="D340" s="288" t="s">
        <v>2009</v>
      </c>
      <c r="E340" s="288" t="s">
        <v>2008</v>
      </c>
    </row>
    <row r="341" spans="1:5">
      <c r="A341" s="289">
        <v>1327</v>
      </c>
      <c r="B341" s="290" t="s">
        <v>341</v>
      </c>
      <c r="C341" s="288" t="s">
        <v>2007</v>
      </c>
      <c r="D341" s="288" t="s">
        <v>2009</v>
      </c>
      <c r="E341" s="288" t="s">
        <v>2008</v>
      </c>
    </row>
    <row r="342" spans="1:5">
      <c r="A342" s="289">
        <v>1328</v>
      </c>
      <c r="B342" s="290" t="s">
        <v>342</v>
      </c>
      <c r="C342" s="288" t="s">
        <v>2007</v>
      </c>
      <c r="D342" s="288" t="s">
        <v>2009</v>
      </c>
      <c r="E342" s="288" t="s">
        <v>2008</v>
      </c>
    </row>
    <row r="343" spans="1:5">
      <c r="A343" s="289">
        <v>1329</v>
      </c>
      <c r="B343" s="290" t="s">
        <v>343</v>
      </c>
      <c r="C343" s="288" t="s">
        <v>2007</v>
      </c>
      <c r="D343" s="288" t="s">
        <v>2009</v>
      </c>
      <c r="E343" s="288" t="s">
        <v>2008</v>
      </c>
    </row>
    <row r="344" spans="1:5">
      <c r="A344" s="289">
        <v>1330</v>
      </c>
      <c r="B344" s="290" t="s">
        <v>344</v>
      </c>
      <c r="C344" s="288" t="s">
        <v>2007</v>
      </c>
      <c r="D344" s="288" t="s">
        <v>2009</v>
      </c>
      <c r="E344" s="288" t="s">
        <v>2008</v>
      </c>
    </row>
    <row r="345" spans="1:5">
      <c r="A345" s="289">
        <v>1331</v>
      </c>
      <c r="B345" s="290" t="s">
        <v>345</v>
      </c>
      <c r="C345" s="288" t="s">
        <v>2007</v>
      </c>
      <c r="D345" s="288" t="s">
        <v>2009</v>
      </c>
      <c r="E345" s="288" t="s">
        <v>2008</v>
      </c>
    </row>
    <row r="346" spans="1:5">
      <c r="A346" s="289">
        <v>1332</v>
      </c>
      <c r="B346" s="290" t="s">
        <v>346</v>
      </c>
      <c r="C346" s="288" t="s">
        <v>2007</v>
      </c>
      <c r="D346" s="288" t="s">
        <v>2009</v>
      </c>
      <c r="E346" s="288" t="s">
        <v>2008</v>
      </c>
    </row>
    <row r="347" spans="1:5">
      <c r="A347" s="289">
        <v>1333</v>
      </c>
      <c r="B347" s="290" t="s">
        <v>347</v>
      </c>
      <c r="C347" s="288" t="s">
        <v>2007</v>
      </c>
      <c r="D347" s="288" t="s">
        <v>2009</v>
      </c>
      <c r="E347" s="288" t="s">
        <v>2008</v>
      </c>
    </row>
    <row r="348" spans="1:5">
      <c r="A348" s="289">
        <v>1334</v>
      </c>
      <c r="B348" s="290" t="s">
        <v>348</v>
      </c>
      <c r="C348" s="288" t="s">
        <v>2007</v>
      </c>
      <c r="D348" s="288" t="s">
        <v>2009</v>
      </c>
      <c r="E348" s="288" t="s">
        <v>2008</v>
      </c>
    </row>
    <row r="349" spans="1:5">
      <c r="A349" s="289">
        <v>1335</v>
      </c>
      <c r="B349" s="290" t="s">
        <v>349</v>
      </c>
      <c r="C349" s="288" t="s">
        <v>2007</v>
      </c>
      <c r="D349" s="288" t="s">
        <v>2009</v>
      </c>
      <c r="E349" s="288" t="s">
        <v>2008</v>
      </c>
    </row>
    <row r="350" spans="1:5">
      <c r="A350" s="289">
        <v>1336</v>
      </c>
      <c r="B350" s="290" t="s">
        <v>350</v>
      </c>
      <c r="C350" s="288" t="s">
        <v>2007</v>
      </c>
      <c r="D350" s="288" t="s">
        <v>2009</v>
      </c>
      <c r="E350" s="288" t="s">
        <v>2008</v>
      </c>
    </row>
    <row r="351" spans="1:5">
      <c r="A351" s="289">
        <v>1337</v>
      </c>
      <c r="B351" s="290" t="s">
        <v>351</v>
      </c>
      <c r="C351" s="288" t="s">
        <v>2007</v>
      </c>
      <c r="D351" s="288" t="s">
        <v>2009</v>
      </c>
      <c r="E351" s="288" t="s">
        <v>2008</v>
      </c>
    </row>
    <row r="352" spans="1:5">
      <c r="A352" s="289">
        <v>1338</v>
      </c>
      <c r="B352" s="290" t="s">
        <v>352</v>
      </c>
      <c r="C352" s="288" t="s">
        <v>2007</v>
      </c>
      <c r="D352" s="288" t="s">
        <v>2009</v>
      </c>
      <c r="E352" s="288" t="s">
        <v>2008</v>
      </c>
    </row>
    <row r="353" spans="1:5">
      <c r="A353" s="289">
        <v>1339</v>
      </c>
      <c r="B353" s="290" t="s">
        <v>353</v>
      </c>
      <c r="C353" s="288" t="s">
        <v>2007</v>
      </c>
      <c r="D353" s="288" t="s">
        <v>2009</v>
      </c>
      <c r="E353" s="288" t="s">
        <v>2008</v>
      </c>
    </row>
    <row r="354" spans="1:5">
      <c r="A354" s="289">
        <v>1340</v>
      </c>
      <c r="B354" s="290" t="s">
        <v>354</v>
      </c>
      <c r="C354" s="288" t="s">
        <v>2007</v>
      </c>
      <c r="D354" s="288" t="s">
        <v>2009</v>
      </c>
      <c r="E354" s="288" t="s">
        <v>2008</v>
      </c>
    </row>
    <row r="355" spans="1:5">
      <c r="A355" s="289">
        <v>1341</v>
      </c>
      <c r="B355" s="290" t="s">
        <v>355</v>
      </c>
      <c r="C355" s="288" t="s">
        <v>2007</v>
      </c>
      <c r="D355" s="288" t="s">
        <v>2009</v>
      </c>
      <c r="E355" s="288" t="s">
        <v>2008</v>
      </c>
    </row>
    <row r="356" spans="1:5">
      <c r="A356" s="289">
        <v>1342</v>
      </c>
      <c r="B356" s="290" t="s">
        <v>356</v>
      </c>
      <c r="C356" s="288" t="s">
        <v>2007</v>
      </c>
      <c r="D356" s="288" t="s">
        <v>2009</v>
      </c>
      <c r="E356" s="288" t="s">
        <v>2008</v>
      </c>
    </row>
    <row r="357" spans="1:5">
      <c r="A357" s="289">
        <v>1343</v>
      </c>
      <c r="B357" s="290" t="s">
        <v>357</v>
      </c>
      <c r="C357" s="288" t="s">
        <v>2007</v>
      </c>
      <c r="D357" s="288" t="s">
        <v>2009</v>
      </c>
      <c r="E357" s="288" t="s">
        <v>2008</v>
      </c>
    </row>
    <row r="358" spans="1:5">
      <c r="A358" s="289">
        <v>1344</v>
      </c>
      <c r="B358" s="290" t="s">
        <v>358</v>
      </c>
      <c r="C358" s="288" t="s">
        <v>2007</v>
      </c>
      <c r="D358" s="288" t="s">
        <v>2009</v>
      </c>
      <c r="E358" s="288" t="s">
        <v>2008</v>
      </c>
    </row>
    <row r="359" spans="1:5">
      <c r="A359" s="289">
        <v>1345</v>
      </c>
      <c r="B359" s="290" t="s">
        <v>359</v>
      </c>
      <c r="C359" s="288" t="s">
        <v>2007</v>
      </c>
      <c r="D359" s="288" t="s">
        <v>2009</v>
      </c>
      <c r="E359" s="288" t="s">
        <v>2008</v>
      </c>
    </row>
    <row r="360" spans="1:5">
      <c r="A360" s="289">
        <v>1346</v>
      </c>
      <c r="B360" s="290" t="s">
        <v>360</v>
      </c>
      <c r="C360" s="288" t="s">
        <v>2007</v>
      </c>
      <c r="D360" s="288" t="s">
        <v>2009</v>
      </c>
      <c r="E360" s="288" t="s">
        <v>2008</v>
      </c>
    </row>
    <row r="361" spans="1:5">
      <c r="A361" s="289">
        <v>1347</v>
      </c>
      <c r="B361" s="290" t="s">
        <v>361</v>
      </c>
      <c r="C361" s="288" t="s">
        <v>2007</v>
      </c>
      <c r="D361" s="288" t="s">
        <v>2009</v>
      </c>
      <c r="E361" s="288" t="s">
        <v>2008</v>
      </c>
    </row>
    <row r="362" spans="1:5">
      <c r="A362" s="289">
        <v>1401</v>
      </c>
      <c r="B362" s="290" t="s">
        <v>362</v>
      </c>
      <c r="C362" s="288" t="s">
        <v>2007</v>
      </c>
      <c r="D362" s="288" t="s">
        <v>2009</v>
      </c>
      <c r="E362" s="288" t="s">
        <v>2008</v>
      </c>
    </row>
    <row r="363" spans="1:5">
      <c r="A363" s="289">
        <v>1402</v>
      </c>
      <c r="B363" s="290" t="s">
        <v>363</v>
      </c>
      <c r="C363" s="288" t="s">
        <v>2007</v>
      </c>
      <c r="D363" s="288" t="s">
        <v>2009</v>
      </c>
      <c r="E363" s="288" t="s">
        <v>2008</v>
      </c>
    </row>
    <row r="364" spans="1:5">
      <c r="A364" s="289">
        <v>1403</v>
      </c>
      <c r="B364" s="290" t="s">
        <v>1388</v>
      </c>
      <c r="C364" s="288" t="s">
        <v>2007</v>
      </c>
      <c r="D364" s="288" t="s">
        <v>2009</v>
      </c>
      <c r="E364" s="288" t="s">
        <v>2008</v>
      </c>
    </row>
    <row r="365" spans="1:5">
      <c r="A365" s="289">
        <v>1404</v>
      </c>
      <c r="B365" s="290" t="s">
        <v>364</v>
      </c>
      <c r="C365" s="288" t="s">
        <v>2007</v>
      </c>
      <c r="D365" s="288" t="s">
        <v>2009</v>
      </c>
      <c r="E365" s="288" t="s">
        <v>2008</v>
      </c>
    </row>
    <row r="366" spans="1:5">
      <c r="A366" s="289">
        <v>1405</v>
      </c>
      <c r="B366" s="290" t="s">
        <v>365</v>
      </c>
      <c r="C366" s="288" t="s">
        <v>2007</v>
      </c>
      <c r="D366" s="288" t="s">
        <v>2009</v>
      </c>
      <c r="E366" s="288" t="s">
        <v>2008</v>
      </c>
    </row>
    <row r="367" spans="1:5">
      <c r="A367" s="289">
        <v>1406</v>
      </c>
      <c r="B367" s="290" t="s">
        <v>366</v>
      </c>
      <c r="C367" s="288" t="s">
        <v>2007</v>
      </c>
      <c r="D367" s="288" t="s">
        <v>2009</v>
      </c>
      <c r="E367" s="288" t="s">
        <v>2008</v>
      </c>
    </row>
    <row r="368" spans="1:5">
      <c r="A368" s="289">
        <v>1407</v>
      </c>
      <c r="B368" s="290" t="s">
        <v>367</v>
      </c>
      <c r="C368" s="288" t="s">
        <v>2007</v>
      </c>
      <c r="D368" s="288" t="s">
        <v>2009</v>
      </c>
      <c r="E368" s="288" t="s">
        <v>2008</v>
      </c>
    </row>
    <row r="369" spans="1:5">
      <c r="A369" s="289">
        <v>1408</v>
      </c>
      <c r="B369" s="290" t="s">
        <v>368</v>
      </c>
      <c r="C369" s="288" t="s">
        <v>2007</v>
      </c>
      <c r="D369" s="288" t="s">
        <v>2009</v>
      </c>
      <c r="E369" s="288" t="s">
        <v>2008</v>
      </c>
    </row>
    <row r="370" spans="1:5">
      <c r="A370" s="289">
        <v>1409</v>
      </c>
      <c r="B370" s="290" t="s">
        <v>369</v>
      </c>
      <c r="C370" s="288" t="s">
        <v>2007</v>
      </c>
      <c r="D370" s="288" t="s">
        <v>2009</v>
      </c>
      <c r="E370" s="288" t="s">
        <v>2008</v>
      </c>
    </row>
    <row r="371" spans="1:5">
      <c r="A371" s="289">
        <v>1410</v>
      </c>
      <c r="B371" s="290" t="s">
        <v>370</v>
      </c>
      <c r="C371" s="288" t="s">
        <v>2007</v>
      </c>
      <c r="D371" s="288" t="s">
        <v>2009</v>
      </c>
      <c r="E371" s="288" t="s">
        <v>2008</v>
      </c>
    </row>
    <row r="372" spans="1:5">
      <c r="A372" s="289">
        <v>1411</v>
      </c>
      <c r="B372" s="290" t="s">
        <v>371</v>
      </c>
      <c r="C372" s="288" t="s">
        <v>2007</v>
      </c>
      <c r="D372" s="288" t="s">
        <v>2009</v>
      </c>
      <c r="E372" s="288" t="s">
        <v>2008</v>
      </c>
    </row>
    <row r="373" spans="1:5">
      <c r="A373" s="289">
        <v>1412</v>
      </c>
      <c r="B373" s="290" t="s">
        <v>372</v>
      </c>
      <c r="C373" s="288" t="s">
        <v>2007</v>
      </c>
      <c r="D373" s="288" t="s">
        <v>2009</v>
      </c>
      <c r="E373" s="288" t="s">
        <v>2008</v>
      </c>
    </row>
    <row r="374" spans="1:5">
      <c r="A374" s="289">
        <v>1413</v>
      </c>
      <c r="B374" s="290" t="s">
        <v>345</v>
      </c>
      <c r="C374" s="288" t="s">
        <v>2007</v>
      </c>
      <c r="D374" s="288" t="s">
        <v>2009</v>
      </c>
      <c r="E374" s="288" t="s">
        <v>2008</v>
      </c>
    </row>
    <row r="375" spans="1:5">
      <c r="A375" s="289">
        <v>1414</v>
      </c>
      <c r="B375" s="290" t="s">
        <v>373</v>
      </c>
      <c r="C375" s="288" t="s">
        <v>2007</v>
      </c>
      <c r="D375" s="288" t="s">
        <v>2009</v>
      </c>
      <c r="E375" s="288" t="s">
        <v>2008</v>
      </c>
    </row>
    <row r="376" spans="1:5">
      <c r="A376" s="289">
        <v>1415</v>
      </c>
      <c r="B376" s="290" t="s">
        <v>374</v>
      </c>
      <c r="C376" s="288" t="s">
        <v>2007</v>
      </c>
      <c r="D376" s="288" t="s">
        <v>2009</v>
      </c>
      <c r="E376" s="288" t="s">
        <v>2008</v>
      </c>
    </row>
    <row r="377" spans="1:5">
      <c r="A377" s="289">
        <v>1416</v>
      </c>
      <c r="B377" s="290" t="s">
        <v>375</v>
      </c>
      <c r="C377" s="288" t="s">
        <v>2007</v>
      </c>
      <c r="D377" s="288" t="s">
        <v>2009</v>
      </c>
      <c r="E377" s="288" t="s">
        <v>2008</v>
      </c>
    </row>
    <row r="378" spans="1:5">
      <c r="A378" s="289">
        <v>1417</v>
      </c>
      <c r="B378" s="290" t="s">
        <v>376</v>
      </c>
      <c r="C378" s="288" t="s">
        <v>2007</v>
      </c>
      <c r="D378" s="288" t="s">
        <v>2009</v>
      </c>
      <c r="E378" s="288" t="s">
        <v>2008</v>
      </c>
    </row>
    <row r="379" spans="1:5">
      <c r="A379" s="289">
        <v>1418</v>
      </c>
      <c r="B379" s="290" t="s">
        <v>377</v>
      </c>
      <c r="C379" s="288" t="s">
        <v>2007</v>
      </c>
      <c r="D379" s="288" t="s">
        <v>2009</v>
      </c>
      <c r="E379" s="288" t="s">
        <v>2008</v>
      </c>
    </row>
    <row r="380" spans="1:5">
      <c r="A380" s="289">
        <v>1419</v>
      </c>
      <c r="B380" s="290" t="s">
        <v>378</v>
      </c>
      <c r="C380" s="288" t="s">
        <v>2007</v>
      </c>
      <c r="D380" s="288" t="s">
        <v>2009</v>
      </c>
      <c r="E380" s="288" t="s">
        <v>2008</v>
      </c>
    </row>
    <row r="381" spans="1:5">
      <c r="A381" s="289">
        <v>1420</v>
      </c>
      <c r="B381" s="290" t="s">
        <v>379</v>
      </c>
      <c r="C381" s="288" t="s">
        <v>2007</v>
      </c>
      <c r="D381" s="288" t="s">
        <v>2009</v>
      </c>
      <c r="E381" s="288" t="s">
        <v>2008</v>
      </c>
    </row>
    <row r="382" spans="1:5">
      <c r="A382" s="289">
        <v>1421</v>
      </c>
      <c r="B382" s="290" t="s">
        <v>380</v>
      </c>
      <c r="C382" s="288" t="s">
        <v>2007</v>
      </c>
      <c r="D382" s="288" t="s">
        <v>2009</v>
      </c>
      <c r="E382" s="288" t="s">
        <v>2008</v>
      </c>
    </row>
    <row r="383" spans="1:5">
      <c r="A383" s="289">
        <v>1422</v>
      </c>
      <c r="B383" s="290" t="s">
        <v>381</v>
      </c>
      <c r="C383" s="288" t="s">
        <v>2007</v>
      </c>
      <c r="D383" s="288" t="s">
        <v>2009</v>
      </c>
      <c r="E383" s="288" t="s">
        <v>2008</v>
      </c>
    </row>
    <row r="384" spans="1:5">
      <c r="A384" s="289">
        <v>1423</v>
      </c>
      <c r="B384" s="290" t="s">
        <v>382</v>
      </c>
      <c r="C384" s="288" t="s">
        <v>2007</v>
      </c>
      <c r="D384" s="288" t="s">
        <v>2009</v>
      </c>
      <c r="E384" s="288" t="s">
        <v>2008</v>
      </c>
    </row>
    <row r="385" spans="1:5">
      <c r="A385" s="289">
        <v>1424</v>
      </c>
      <c r="B385" s="290" t="s">
        <v>383</v>
      </c>
      <c r="C385" s="288" t="s">
        <v>2007</v>
      </c>
      <c r="D385" s="288" t="s">
        <v>2009</v>
      </c>
      <c r="E385" s="288" t="s">
        <v>2008</v>
      </c>
    </row>
    <row r="386" spans="1:5">
      <c r="A386" s="289">
        <v>1425</v>
      </c>
      <c r="B386" s="290" t="s">
        <v>384</v>
      </c>
      <c r="C386" s="288" t="s">
        <v>2007</v>
      </c>
      <c r="D386" s="288" t="s">
        <v>2009</v>
      </c>
      <c r="E386" s="288" t="s">
        <v>2008</v>
      </c>
    </row>
    <row r="387" spans="1:5">
      <c r="A387" s="289">
        <v>1426</v>
      </c>
      <c r="B387" s="290" t="s">
        <v>385</v>
      </c>
      <c r="C387" s="288" t="s">
        <v>2007</v>
      </c>
      <c r="D387" s="288" t="s">
        <v>2009</v>
      </c>
      <c r="E387" s="288" t="s">
        <v>2008</v>
      </c>
    </row>
    <row r="388" spans="1:5">
      <c r="A388" s="289">
        <v>1427</v>
      </c>
      <c r="B388" s="290" t="s">
        <v>386</v>
      </c>
      <c r="C388" s="288" t="s">
        <v>2007</v>
      </c>
      <c r="D388" s="288" t="s">
        <v>2009</v>
      </c>
      <c r="E388" s="288" t="s">
        <v>2008</v>
      </c>
    </row>
    <row r="389" spans="1:5">
      <c r="A389" s="289">
        <v>1428</v>
      </c>
      <c r="B389" s="290" t="s">
        <v>1389</v>
      </c>
      <c r="C389" s="288" t="s">
        <v>2007</v>
      </c>
      <c r="D389" s="288" t="s">
        <v>2009</v>
      </c>
      <c r="E389" s="288" t="s">
        <v>2008</v>
      </c>
    </row>
    <row r="390" spans="1:5">
      <c r="A390" s="289">
        <v>1429</v>
      </c>
      <c r="B390" s="290" t="s">
        <v>387</v>
      </c>
      <c r="C390" s="288" t="s">
        <v>2007</v>
      </c>
      <c r="D390" s="288" t="s">
        <v>2009</v>
      </c>
      <c r="E390" s="288" t="s">
        <v>2008</v>
      </c>
    </row>
    <row r="391" spans="1:5">
      <c r="A391" s="289">
        <v>1430</v>
      </c>
      <c r="B391" s="290" t="s">
        <v>388</v>
      </c>
      <c r="C391" s="288" t="s">
        <v>2007</v>
      </c>
      <c r="D391" s="288" t="s">
        <v>2009</v>
      </c>
      <c r="E391" s="288" t="s">
        <v>2008</v>
      </c>
    </row>
    <row r="392" spans="1:5">
      <c r="A392" s="289">
        <v>1431</v>
      </c>
      <c r="B392" s="290" t="s">
        <v>389</v>
      </c>
      <c r="C392" s="288" t="s">
        <v>2007</v>
      </c>
      <c r="D392" s="288" t="s">
        <v>2009</v>
      </c>
      <c r="E392" s="288" t="s">
        <v>2008</v>
      </c>
    </row>
    <row r="393" spans="1:5">
      <c r="A393" s="289">
        <v>1432</v>
      </c>
      <c r="B393" s="290" t="s">
        <v>390</v>
      </c>
      <c r="C393" s="288" t="s">
        <v>2007</v>
      </c>
      <c r="D393" s="288" t="s">
        <v>2009</v>
      </c>
      <c r="E393" s="288" t="s">
        <v>2008</v>
      </c>
    </row>
    <row r="394" spans="1:5">
      <c r="A394" s="289">
        <v>1434</v>
      </c>
      <c r="B394" s="290" t="s">
        <v>391</v>
      </c>
      <c r="C394" s="288" t="s">
        <v>2007</v>
      </c>
      <c r="D394" s="288" t="s">
        <v>2009</v>
      </c>
      <c r="E394" s="288" t="s">
        <v>2008</v>
      </c>
    </row>
    <row r="395" spans="1:5">
      <c r="A395" s="289">
        <v>1435</v>
      </c>
      <c r="B395" s="290" t="s">
        <v>392</v>
      </c>
      <c r="C395" s="288" t="s">
        <v>2007</v>
      </c>
      <c r="D395" s="288" t="s">
        <v>2009</v>
      </c>
      <c r="E395" s="288" t="s">
        <v>2008</v>
      </c>
    </row>
    <row r="396" spans="1:5">
      <c r="A396" s="289">
        <v>1501</v>
      </c>
      <c r="B396" s="290" t="s">
        <v>393</v>
      </c>
      <c r="C396" s="288" t="s">
        <v>2007</v>
      </c>
      <c r="D396" s="288" t="s">
        <v>2009</v>
      </c>
      <c r="E396" s="288" t="s">
        <v>2008</v>
      </c>
    </row>
    <row r="397" spans="1:5">
      <c r="A397" s="289">
        <v>1502</v>
      </c>
      <c r="B397" s="290" t="s">
        <v>394</v>
      </c>
      <c r="C397" s="288" t="s">
        <v>2007</v>
      </c>
      <c r="D397" s="288" t="s">
        <v>2009</v>
      </c>
      <c r="E397" s="288" t="s">
        <v>2008</v>
      </c>
    </row>
    <row r="398" spans="1:5">
      <c r="A398" s="289">
        <v>1503</v>
      </c>
      <c r="B398" s="290" t="s">
        <v>395</v>
      </c>
      <c r="C398" s="288" t="s">
        <v>2007</v>
      </c>
      <c r="D398" s="288" t="s">
        <v>2009</v>
      </c>
      <c r="E398" s="288" t="s">
        <v>2008</v>
      </c>
    </row>
    <row r="399" spans="1:5">
      <c r="A399" s="289">
        <v>1504</v>
      </c>
      <c r="B399" s="290" t="s">
        <v>396</v>
      </c>
      <c r="C399" s="288" t="s">
        <v>2007</v>
      </c>
      <c r="D399" s="288" t="s">
        <v>2009</v>
      </c>
      <c r="E399" s="288" t="s">
        <v>2008</v>
      </c>
    </row>
    <row r="400" spans="1:5">
      <c r="A400" s="289">
        <v>1505</v>
      </c>
      <c r="B400" s="290" t="s">
        <v>397</v>
      </c>
      <c r="C400" s="288" t="s">
        <v>2007</v>
      </c>
      <c r="D400" s="288" t="s">
        <v>2009</v>
      </c>
      <c r="E400" s="288" t="s">
        <v>2008</v>
      </c>
    </row>
    <row r="401" spans="1:5">
      <c r="A401" s="289">
        <v>1506</v>
      </c>
      <c r="B401" s="290" t="s">
        <v>398</v>
      </c>
      <c r="C401" s="288" t="s">
        <v>2007</v>
      </c>
      <c r="D401" s="288" t="s">
        <v>2009</v>
      </c>
      <c r="E401" s="288" t="s">
        <v>2008</v>
      </c>
    </row>
    <row r="402" spans="1:5">
      <c r="A402" s="289">
        <v>1507</v>
      </c>
      <c r="B402" s="290" t="s">
        <v>399</v>
      </c>
      <c r="C402" s="288" t="s">
        <v>2007</v>
      </c>
      <c r="D402" s="288" t="s">
        <v>2009</v>
      </c>
      <c r="E402" s="288" t="s">
        <v>2008</v>
      </c>
    </row>
    <row r="403" spans="1:5">
      <c r="A403" s="289">
        <v>1508</v>
      </c>
      <c r="B403" s="290" t="s">
        <v>400</v>
      </c>
      <c r="C403" s="288" t="s">
        <v>2007</v>
      </c>
      <c r="D403" s="288" t="s">
        <v>2009</v>
      </c>
      <c r="E403" s="288" t="s">
        <v>2008</v>
      </c>
    </row>
    <row r="404" spans="1:5">
      <c r="A404" s="289">
        <v>1509</v>
      </c>
      <c r="B404" s="290" t="s">
        <v>401</v>
      </c>
      <c r="C404" s="288" t="s">
        <v>2007</v>
      </c>
      <c r="D404" s="288" t="s">
        <v>2009</v>
      </c>
      <c r="E404" s="288" t="s">
        <v>2008</v>
      </c>
    </row>
    <row r="405" spans="1:5">
      <c r="A405" s="289">
        <v>1510</v>
      </c>
      <c r="B405" s="290" t="s">
        <v>402</v>
      </c>
      <c r="C405" s="288" t="s">
        <v>2007</v>
      </c>
      <c r="D405" s="288" t="s">
        <v>2009</v>
      </c>
      <c r="E405" s="288" t="s">
        <v>2008</v>
      </c>
    </row>
    <row r="406" spans="1:5">
      <c r="A406" s="289">
        <v>1511</v>
      </c>
      <c r="B406" s="290" t="s">
        <v>403</v>
      </c>
      <c r="C406" s="288" t="s">
        <v>2007</v>
      </c>
      <c r="D406" s="288" t="s">
        <v>2009</v>
      </c>
      <c r="E406" s="288" t="s">
        <v>2008</v>
      </c>
    </row>
    <row r="407" spans="1:5">
      <c r="A407" s="289">
        <v>1512</v>
      </c>
      <c r="B407" s="290" t="s">
        <v>404</v>
      </c>
      <c r="C407" s="288" t="s">
        <v>2007</v>
      </c>
      <c r="D407" s="288" t="s">
        <v>2009</v>
      </c>
      <c r="E407" s="288" t="s">
        <v>2008</v>
      </c>
    </row>
    <row r="408" spans="1:5">
      <c r="A408" s="289">
        <v>1513</v>
      </c>
      <c r="B408" s="290" t="s">
        <v>405</v>
      </c>
      <c r="C408" s="288" t="s">
        <v>2007</v>
      </c>
      <c r="D408" s="288" t="s">
        <v>2009</v>
      </c>
      <c r="E408" s="288" t="s">
        <v>2008</v>
      </c>
    </row>
    <row r="409" spans="1:5">
      <c r="A409" s="289">
        <v>1514</v>
      </c>
      <c r="B409" s="290" t="s">
        <v>406</v>
      </c>
      <c r="C409" s="288" t="s">
        <v>2007</v>
      </c>
      <c r="D409" s="288" t="s">
        <v>2009</v>
      </c>
      <c r="E409" s="288" t="s">
        <v>2008</v>
      </c>
    </row>
    <row r="410" spans="1:5">
      <c r="A410" s="289">
        <v>1515</v>
      </c>
      <c r="B410" s="290" t="s">
        <v>407</v>
      </c>
      <c r="C410" s="288" t="s">
        <v>2007</v>
      </c>
      <c r="D410" s="288" t="s">
        <v>2009</v>
      </c>
      <c r="E410" s="288" t="s">
        <v>2008</v>
      </c>
    </row>
    <row r="411" spans="1:5">
      <c r="A411" s="289">
        <v>1516</v>
      </c>
      <c r="B411" s="290" t="s">
        <v>408</v>
      </c>
      <c r="C411" s="288" t="s">
        <v>2007</v>
      </c>
      <c r="D411" s="288" t="s">
        <v>2009</v>
      </c>
      <c r="E411" s="288" t="s">
        <v>2008</v>
      </c>
    </row>
    <row r="412" spans="1:5">
      <c r="A412" s="289">
        <v>1517</v>
      </c>
      <c r="B412" s="290" t="s">
        <v>409</v>
      </c>
      <c r="C412" s="288" t="s">
        <v>2007</v>
      </c>
      <c r="D412" s="288" t="s">
        <v>2009</v>
      </c>
      <c r="E412" s="288" t="s">
        <v>2008</v>
      </c>
    </row>
    <row r="413" spans="1:5">
      <c r="A413" s="289">
        <v>1518</v>
      </c>
      <c r="B413" s="290" t="s">
        <v>410</v>
      </c>
      <c r="C413" s="288" t="s">
        <v>2007</v>
      </c>
      <c r="D413" s="288" t="s">
        <v>2009</v>
      </c>
      <c r="E413" s="288" t="s">
        <v>2008</v>
      </c>
    </row>
    <row r="414" spans="1:5">
      <c r="A414" s="289">
        <v>1519</v>
      </c>
      <c r="B414" s="290" t="s">
        <v>411</v>
      </c>
      <c r="C414" s="288" t="s">
        <v>2007</v>
      </c>
      <c r="D414" s="288" t="s">
        <v>2009</v>
      </c>
      <c r="E414" s="288" t="s">
        <v>2008</v>
      </c>
    </row>
    <row r="415" spans="1:5">
      <c r="A415" s="289">
        <v>1520</v>
      </c>
      <c r="B415" s="290" t="s">
        <v>412</v>
      </c>
      <c r="C415" s="288" t="s">
        <v>2007</v>
      </c>
      <c r="D415" s="288" t="s">
        <v>2009</v>
      </c>
      <c r="E415" s="288" t="s">
        <v>2008</v>
      </c>
    </row>
    <row r="416" spans="1:5">
      <c r="A416" s="289">
        <v>1521</v>
      </c>
      <c r="B416" s="290" t="s">
        <v>413</v>
      </c>
      <c r="C416" s="288" t="s">
        <v>2007</v>
      </c>
      <c r="D416" s="288" t="s">
        <v>2009</v>
      </c>
      <c r="E416" s="288" t="s">
        <v>2008</v>
      </c>
    </row>
    <row r="417" spans="1:5">
      <c r="A417" s="289">
        <v>1522</v>
      </c>
      <c r="B417" s="290" t="s">
        <v>414</v>
      </c>
      <c r="C417" s="288" t="s">
        <v>2007</v>
      </c>
      <c r="D417" s="288" t="s">
        <v>2009</v>
      </c>
      <c r="E417" s="288" t="s">
        <v>2008</v>
      </c>
    </row>
    <row r="418" spans="1:5">
      <c r="A418" s="289">
        <v>1523</v>
      </c>
      <c r="B418" s="290" t="s">
        <v>415</v>
      </c>
      <c r="C418" s="288" t="s">
        <v>2007</v>
      </c>
      <c r="D418" s="288" t="s">
        <v>2009</v>
      </c>
      <c r="E418" s="288" t="s">
        <v>2008</v>
      </c>
    </row>
    <row r="419" spans="1:5">
      <c r="A419" s="289">
        <v>1524</v>
      </c>
      <c r="B419" s="290" t="s">
        <v>416</v>
      </c>
      <c r="C419" s="288" t="s">
        <v>2007</v>
      </c>
      <c r="D419" s="288" t="s">
        <v>2009</v>
      </c>
      <c r="E419" s="288" t="s">
        <v>2008</v>
      </c>
    </row>
    <row r="420" spans="1:5">
      <c r="A420" s="289">
        <v>1525</v>
      </c>
      <c r="B420" s="290" t="s">
        <v>417</v>
      </c>
      <c r="C420" s="288" t="s">
        <v>2007</v>
      </c>
      <c r="D420" s="288" t="s">
        <v>2009</v>
      </c>
      <c r="E420" s="288" t="s">
        <v>2008</v>
      </c>
    </row>
    <row r="421" spans="1:5">
      <c r="A421" s="289">
        <v>1526</v>
      </c>
      <c r="B421" s="290" t="s">
        <v>418</v>
      </c>
      <c r="C421" s="288" t="s">
        <v>2007</v>
      </c>
      <c r="D421" s="288" t="s">
        <v>2009</v>
      </c>
      <c r="E421" s="288" t="s">
        <v>2008</v>
      </c>
    </row>
    <row r="422" spans="1:5">
      <c r="A422" s="289">
        <v>1527</v>
      </c>
      <c r="B422" s="290" t="s">
        <v>419</v>
      </c>
      <c r="C422" s="288" t="s">
        <v>2007</v>
      </c>
      <c r="D422" s="288" t="s">
        <v>2009</v>
      </c>
      <c r="E422" s="288" t="s">
        <v>2008</v>
      </c>
    </row>
    <row r="423" spans="1:5">
      <c r="A423" s="289">
        <v>1528</v>
      </c>
      <c r="B423" s="290" t="s">
        <v>420</v>
      </c>
      <c r="C423" s="288" t="s">
        <v>2007</v>
      </c>
      <c r="D423" s="288" t="s">
        <v>2009</v>
      </c>
      <c r="E423" s="288" t="s">
        <v>2008</v>
      </c>
    </row>
    <row r="424" spans="1:5">
      <c r="A424" s="289">
        <v>1529</v>
      </c>
      <c r="B424" s="290" t="s">
        <v>421</v>
      </c>
      <c r="C424" s="288" t="s">
        <v>2007</v>
      </c>
      <c r="D424" s="288" t="s">
        <v>2009</v>
      </c>
      <c r="E424" s="288" t="s">
        <v>2008</v>
      </c>
    </row>
    <row r="425" spans="1:5">
      <c r="A425" s="289">
        <v>1530</v>
      </c>
      <c r="B425" s="290" t="s">
        <v>422</v>
      </c>
      <c r="C425" s="288" t="s">
        <v>2007</v>
      </c>
      <c r="D425" s="288" t="s">
        <v>2009</v>
      </c>
      <c r="E425" s="288" t="s">
        <v>2008</v>
      </c>
    </row>
    <row r="426" spans="1:5">
      <c r="A426" s="289">
        <v>1531</v>
      </c>
      <c r="B426" s="290" t="s">
        <v>423</v>
      </c>
      <c r="C426" s="288" t="s">
        <v>2007</v>
      </c>
      <c r="D426" s="288" t="s">
        <v>2009</v>
      </c>
      <c r="E426" s="288" t="s">
        <v>2008</v>
      </c>
    </row>
    <row r="427" spans="1:5">
      <c r="A427" s="289">
        <v>1532</v>
      </c>
      <c r="B427" s="290" t="s">
        <v>424</v>
      </c>
      <c r="C427" s="288" t="s">
        <v>2007</v>
      </c>
      <c r="D427" s="288" t="s">
        <v>2009</v>
      </c>
      <c r="E427" s="288" t="s">
        <v>2008</v>
      </c>
    </row>
    <row r="428" spans="1:5">
      <c r="A428" s="289">
        <v>1533</v>
      </c>
      <c r="B428" s="290" t="s">
        <v>425</v>
      </c>
      <c r="C428" s="288" t="s">
        <v>2007</v>
      </c>
      <c r="D428" s="288" t="s">
        <v>2009</v>
      </c>
      <c r="E428" s="288" t="s">
        <v>2008</v>
      </c>
    </row>
    <row r="429" spans="1:5">
      <c r="A429" s="289">
        <v>1534</v>
      </c>
      <c r="B429" s="290" t="s">
        <v>426</v>
      </c>
      <c r="C429" s="288" t="s">
        <v>2007</v>
      </c>
      <c r="D429" s="288" t="s">
        <v>2009</v>
      </c>
      <c r="E429" s="288" t="s">
        <v>2008</v>
      </c>
    </row>
    <row r="430" spans="1:5">
      <c r="A430" s="289">
        <v>1535</v>
      </c>
      <c r="B430" s="290" t="s">
        <v>427</v>
      </c>
      <c r="C430" s="288" t="s">
        <v>2007</v>
      </c>
      <c r="D430" s="288" t="s">
        <v>2009</v>
      </c>
      <c r="E430" s="288" t="s">
        <v>2008</v>
      </c>
    </row>
    <row r="431" spans="1:5">
      <c r="A431" s="289">
        <v>1536</v>
      </c>
      <c r="B431" s="290" t="s">
        <v>428</v>
      </c>
      <c r="C431" s="288" t="s">
        <v>2007</v>
      </c>
      <c r="D431" s="288" t="s">
        <v>2009</v>
      </c>
      <c r="E431" s="288" t="s">
        <v>2008</v>
      </c>
    </row>
    <row r="432" spans="1:5">
      <c r="A432" s="289">
        <v>1537</v>
      </c>
      <c r="B432" s="290" t="s">
        <v>429</v>
      </c>
      <c r="C432" s="288" t="s">
        <v>2007</v>
      </c>
      <c r="D432" s="288" t="s">
        <v>2009</v>
      </c>
      <c r="E432" s="288" t="s">
        <v>2008</v>
      </c>
    </row>
    <row r="433" spans="1:5">
      <c r="A433" s="289">
        <v>1538</v>
      </c>
      <c r="B433" s="290" t="s">
        <v>430</v>
      </c>
      <c r="C433" s="288" t="s">
        <v>2007</v>
      </c>
      <c r="D433" s="288" t="s">
        <v>2009</v>
      </c>
      <c r="E433" s="288" t="s">
        <v>2008</v>
      </c>
    </row>
    <row r="434" spans="1:5">
      <c r="A434" s="289">
        <v>1539</v>
      </c>
      <c r="B434" s="290" t="s">
        <v>431</v>
      </c>
      <c r="C434" s="288" t="s">
        <v>2007</v>
      </c>
      <c r="D434" s="288" t="s">
        <v>2009</v>
      </c>
      <c r="E434" s="288" t="s">
        <v>2008</v>
      </c>
    </row>
    <row r="435" spans="1:5">
      <c r="A435" s="289">
        <v>1540</v>
      </c>
      <c r="B435" s="290" t="s">
        <v>1252</v>
      </c>
      <c r="C435" s="288" t="s">
        <v>2007</v>
      </c>
      <c r="D435" s="288" t="s">
        <v>2009</v>
      </c>
      <c r="E435" s="288" t="s">
        <v>2008</v>
      </c>
    </row>
    <row r="436" spans="1:5">
      <c r="A436" s="289">
        <v>1601</v>
      </c>
      <c r="B436" s="290" t="s">
        <v>432</v>
      </c>
      <c r="C436" s="288" t="s">
        <v>2007</v>
      </c>
      <c r="D436" s="288" t="s">
        <v>2009</v>
      </c>
      <c r="E436" s="288" t="s">
        <v>2008</v>
      </c>
    </row>
    <row r="437" spans="1:5">
      <c r="A437" s="289">
        <v>1602</v>
      </c>
      <c r="B437" s="290" t="s">
        <v>433</v>
      </c>
      <c r="C437" s="288" t="s">
        <v>2007</v>
      </c>
      <c r="D437" s="288" t="s">
        <v>2009</v>
      </c>
      <c r="E437" s="288" t="s">
        <v>2008</v>
      </c>
    </row>
    <row r="438" spans="1:5">
      <c r="A438" s="289">
        <v>1603</v>
      </c>
      <c r="B438" s="290" t="s">
        <v>434</v>
      </c>
      <c r="C438" s="288" t="s">
        <v>2007</v>
      </c>
      <c r="D438" s="288" t="s">
        <v>2009</v>
      </c>
      <c r="E438" s="288" t="s">
        <v>2008</v>
      </c>
    </row>
    <row r="439" spans="1:5">
      <c r="A439" s="289">
        <v>1604</v>
      </c>
      <c r="B439" s="290" t="s">
        <v>435</v>
      </c>
      <c r="C439" s="288" t="s">
        <v>2007</v>
      </c>
      <c r="D439" s="288" t="s">
        <v>2009</v>
      </c>
      <c r="E439" s="288" t="s">
        <v>2008</v>
      </c>
    </row>
    <row r="440" spans="1:5">
      <c r="A440" s="289">
        <v>1605</v>
      </c>
      <c r="B440" s="290" t="s">
        <v>436</v>
      </c>
      <c r="C440" s="288" t="s">
        <v>2007</v>
      </c>
      <c r="D440" s="288" t="s">
        <v>2009</v>
      </c>
      <c r="E440" s="288" t="s">
        <v>2008</v>
      </c>
    </row>
    <row r="441" spans="1:5">
      <c r="A441" s="289">
        <v>1606</v>
      </c>
      <c r="B441" s="290" t="s">
        <v>437</v>
      </c>
      <c r="C441" s="288" t="s">
        <v>2007</v>
      </c>
      <c r="D441" s="288" t="s">
        <v>2009</v>
      </c>
      <c r="E441" s="288" t="s">
        <v>2008</v>
      </c>
    </row>
    <row r="442" spans="1:5">
      <c r="A442" s="289">
        <v>1607</v>
      </c>
      <c r="B442" s="290" t="s">
        <v>438</v>
      </c>
      <c r="C442" s="288" t="s">
        <v>2007</v>
      </c>
      <c r="D442" s="288" t="s">
        <v>2009</v>
      </c>
      <c r="E442" s="288" t="s">
        <v>2008</v>
      </c>
    </row>
    <row r="443" spans="1:5">
      <c r="A443" s="289">
        <v>1608</v>
      </c>
      <c r="B443" s="290" t="s">
        <v>439</v>
      </c>
      <c r="C443" s="288" t="s">
        <v>2007</v>
      </c>
      <c r="D443" s="288" t="s">
        <v>2009</v>
      </c>
      <c r="E443" s="288" t="s">
        <v>2008</v>
      </c>
    </row>
    <row r="444" spans="1:5">
      <c r="A444" s="289">
        <v>1609</v>
      </c>
      <c r="B444" s="290" t="s">
        <v>440</v>
      </c>
      <c r="C444" s="288" t="s">
        <v>2007</v>
      </c>
      <c r="D444" s="288" t="s">
        <v>2009</v>
      </c>
      <c r="E444" s="288" t="s">
        <v>2008</v>
      </c>
    </row>
    <row r="445" spans="1:5">
      <c r="A445" s="289">
        <v>1610</v>
      </c>
      <c r="B445" s="290" t="s">
        <v>1390</v>
      </c>
      <c r="C445" s="288" t="s">
        <v>2007</v>
      </c>
      <c r="D445" s="288" t="s">
        <v>2009</v>
      </c>
      <c r="E445" s="288" t="s">
        <v>2008</v>
      </c>
    </row>
    <row r="446" spans="1:5">
      <c r="A446" s="289">
        <v>1611</v>
      </c>
      <c r="B446" s="290" t="s">
        <v>441</v>
      </c>
      <c r="C446" s="288" t="s">
        <v>2007</v>
      </c>
      <c r="D446" s="288" t="s">
        <v>2009</v>
      </c>
      <c r="E446" s="288" t="s">
        <v>2008</v>
      </c>
    </row>
    <row r="447" spans="1:5">
      <c r="A447" s="289">
        <v>1701</v>
      </c>
      <c r="B447" s="290" t="s">
        <v>1391</v>
      </c>
      <c r="C447" s="288" t="s">
        <v>2007</v>
      </c>
      <c r="D447" s="288" t="s">
        <v>2009</v>
      </c>
      <c r="E447" s="288" t="s">
        <v>2008</v>
      </c>
    </row>
    <row r="448" spans="1:5">
      <c r="A448" s="289">
        <v>1702</v>
      </c>
      <c r="B448" s="290" t="s">
        <v>442</v>
      </c>
      <c r="C448" s="288" t="s">
        <v>2007</v>
      </c>
      <c r="D448" s="288" t="s">
        <v>2009</v>
      </c>
      <c r="E448" s="288" t="s">
        <v>2008</v>
      </c>
    </row>
    <row r="449" spans="1:5">
      <c r="A449" s="289">
        <v>1703</v>
      </c>
      <c r="B449" s="290" t="s">
        <v>443</v>
      </c>
      <c r="C449" s="288" t="s">
        <v>2007</v>
      </c>
      <c r="D449" s="288" t="s">
        <v>2009</v>
      </c>
      <c r="E449" s="288" t="s">
        <v>2008</v>
      </c>
    </row>
    <row r="450" spans="1:5">
      <c r="A450" s="289">
        <v>1704</v>
      </c>
      <c r="B450" s="290" t="s">
        <v>1392</v>
      </c>
      <c r="C450" s="288" t="s">
        <v>2007</v>
      </c>
      <c r="D450" s="288" t="s">
        <v>2009</v>
      </c>
      <c r="E450" s="288" t="s">
        <v>2008</v>
      </c>
    </row>
    <row r="451" spans="1:5">
      <c r="A451" s="289">
        <v>1705</v>
      </c>
      <c r="B451" s="290" t="s">
        <v>1393</v>
      </c>
      <c r="C451" s="288" t="s">
        <v>2007</v>
      </c>
      <c r="D451" s="288" t="s">
        <v>2009</v>
      </c>
      <c r="E451" s="288" t="s">
        <v>2008</v>
      </c>
    </row>
    <row r="452" spans="1:5">
      <c r="A452" s="289">
        <v>1706</v>
      </c>
      <c r="B452" s="290" t="s">
        <v>444</v>
      </c>
      <c r="C452" s="288" t="s">
        <v>2007</v>
      </c>
      <c r="D452" s="288" t="s">
        <v>2009</v>
      </c>
      <c r="E452" s="288" t="s">
        <v>2008</v>
      </c>
    </row>
    <row r="453" spans="1:5">
      <c r="A453" s="289">
        <v>1707</v>
      </c>
      <c r="B453" s="290" t="s">
        <v>445</v>
      </c>
      <c r="C453" s="288" t="s">
        <v>2007</v>
      </c>
      <c r="D453" s="288" t="s">
        <v>2009</v>
      </c>
      <c r="E453" s="288" t="s">
        <v>2008</v>
      </c>
    </row>
    <row r="454" spans="1:5">
      <c r="A454" s="289">
        <v>1708</v>
      </c>
      <c r="B454" s="290" t="s">
        <v>446</v>
      </c>
      <c r="C454" s="288" t="s">
        <v>2007</v>
      </c>
      <c r="D454" s="288" t="s">
        <v>2009</v>
      </c>
      <c r="E454" s="288" t="s">
        <v>2008</v>
      </c>
    </row>
    <row r="455" spans="1:5">
      <c r="A455" s="289">
        <v>1709</v>
      </c>
      <c r="B455" s="290" t="s">
        <v>447</v>
      </c>
      <c r="C455" s="288" t="s">
        <v>2007</v>
      </c>
      <c r="D455" s="288" t="s">
        <v>2009</v>
      </c>
      <c r="E455" s="288" t="s">
        <v>2008</v>
      </c>
    </row>
    <row r="456" spans="1:5">
      <c r="A456" s="289">
        <v>1710</v>
      </c>
      <c r="B456" s="290" t="s">
        <v>448</v>
      </c>
      <c r="C456" s="288" t="s">
        <v>2007</v>
      </c>
      <c r="D456" s="288" t="s">
        <v>2009</v>
      </c>
      <c r="E456" s="288" t="s">
        <v>2008</v>
      </c>
    </row>
    <row r="457" spans="1:5">
      <c r="A457" s="289">
        <v>1711</v>
      </c>
      <c r="B457" s="290" t="s">
        <v>449</v>
      </c>
      <c r="C457" s="288" t="s">
        <v>2007</v>
      </c>
      <c r="D457" s="288" t="s">
        <v>2009</v>
      </c>
      <c r="E457" s="288" t="s">
        <v>2008</v>
      </c>
    </row>
    <row r="458" spans="1:5">
      <c r="A458" s="289">
        <v>1712</v>
      </c>
      <c r="B458" s="290" t="s">
        <v>450</v>
      </c>
      <c r="C458" s="288" t="s">
        <v>2007</v>
      </c>
      <c r="D458" s="288" t="s">
        <v>2009</v>
      </c>
      <c r="E458" s="288" t="s">
        <v>2008</v>
      </c>
    </row>
    <row r="459" spans="1:5">
      <c r="A459" s="289">
        <v>1713</v>
      </c>
      <c r="B459" s="290" t="s">
        <v>451</v>
      </c>
      <c r="C459" s="288" t="s">
        <v>2007</v>
      </c>
      <c r="D459" s="288" t="s">
        <v>2009</v>
      </c>
      <c r="E459" s="288" t="s">
        <v>2008</v>
      </c>
    </row>
    <row r="460" spans="1:5">
      <c r="A460" s="289">
        <v>1714</v>
      </c>
      <c r="B460" s="290" t="s">
        <v>452</v>
      </c>
      <c r="C460" s="288" t="s">
        <v>2007</v>
      </c>
      <c r="D460" s="288" t="s">
        <v>2009</v>
      </c>
      <c r="E460" s="288" t="s">
        <v>2008</v>
      </c>
    </row>
    <row r="461" spans="1:5">
      <c r="A461" s="289">
        <v>1715</v>
      </c>
      <c r="B461" s="290" t="s">
        <v>453</v>
      </c>
      <c r="C461" s="288" t="s">
        <v>2007</v>
      </c>
      <c r="D461" s="288" t="s">
        <v>2009</v>
      </c>
      <c r="E461" s="288" t="s">
        <v>2008</v>
      </c>
    </row>
    <row r="462" spans="1:5">
      <c r="A462" s="289">
        <v>1716</v>
      </c>
      <c r="B462" s="290" t="s">
        <v>454</v>
      </c>
      <c r="C462" s="288" t="s">
        <v>2007</v>
      </c>
      <c r="D462" s="288" t="s">
        <v>2009</v>
      </c>
      <c r="E462" s="288" t="s">
        <v>2008</v>
      </c>
    </row>
    <row r="463" spans="1:5">
      <c r="A463" s="289">
        <v>1717</v>
      </c>
      <c r="B463" s="290" t="s">
        <v>455</v>
      </c>
      <c r="C463" s="288" t="s">
        <v>2007</v>
      </c>
      <c r="D463" s="288" t="s">
        <v>2009</v>
      </c>
      <c r="E463" s="288" t="s">
        <v>2008</v>
      </c>
    </row>
    <row r="464" spans="1:5">
      <c r="A464" s="289">
        <v>1718</v>
      </c>
      <c r="B464" s="290" t="s">
        <v>456</v>
      </c>
      <c r="C464" s="288" t="s">
        <v>2007</v>
      </c>
      <c r="D464" s="288" t="s">
        <v>2009</v>
      </c>
      <c r="E464" s="288" t="s">
        <v>2008</v>
      </c>
    </row>
    <row r="465" spans="1:5">
      <c r="A465" s="289">
        <v>1720</v>
      </c>
      <c r="B465" s="290" t="s">
        <v>457</v>
      </c>
      <c r="C465" s="288" t="s">
        <v>2007</v>
      </c>
      <c r="D465" s="288" t="s">
        <v>2009</v>
      </c>
      <c r="E465" s="288" t="s">
        <v>2008</v>
      </c>
    </row>
    <row r="466" spans="1:5">
      <c r="A466" s="289">
        <v>1721</v>
      </c>
      <c r="B466" s="290" t="s">
        <v>458</v>
      </c>
      <c r="C466" s="288" t="s">
        <v>2007</v>
      </c>
      <c r="D466" s="288" t="s">
        <v>2009</v>
      </c>
      <c r="E466" s="288" t="s">
        <v>2008</v>
      </c>
    </row>
    <row r="467" spans="1:5">
      <c r="A467" s="289">
        <v>1722</v>
      </c>
      <c r="B467" s="290" t="s">
        <v>459</v>
      </c>
      <c r="C467" s="288" t="s">
        <v>2007</v>
      </c>
      <c r="D467" s="288" t="s">
        <v>2009</v>
      </c>
      <c r="E467" s="288" t="s">
        <v>2008</v>
      </c>
    </row>
    <row r="468" spans="1:5">
      <c r="A468" s="289">
        <v>1723</v>
      </c>
      <c r="B468" s="290" t="s">
        <v>460</v>
      </c>
      <c r="C468" s="288" t="s">
        <v>2007</v>
      </c>
      <c r="D468" s="288" t="s">
        <v>2009</v>
      </c>
      <c r="E468" s="288" t="s">
        <v>2008</v>
      </c>
    </row>
    <row r="469" spans="1:5">
      <c r="A469" s="289">
        <v>1724</v>
      </c>
      <c r="B469" s="290" t="s">
        <v>461</v>
      </c>
      <c r="C469" s="288" t="s">
        <v>2007</v>
      </c>
      <c r="D469" s="288" t="s">
        <v>2009</v>
      </c>
      <c r="E469" s="288" t="s">
        <v>2008</v>
      </c>
    </row>
    <row r="470" spans="1:5">
      <c r="A470" s="289">
        <v>1725</v>
      </c>
      <c r="B470" s="290" t="s">
        <v>462</v>
      </c>
      <c r="C470" s="288" t="s">
        <v>2007</v>
      </c>
      <c r="D470" s="288" t="s">
        <v>2009</v>
      </c>
      <c r="E470" s="288" t="s">
        <v>2008</v>
      </c>
    </row>
    <row r="471" spans="1:5">
      <c r="A471" s="289">
        <v>1726</v>
      </c>
      <c r="B471" s="290" t="s">
        <v>463</v>
      </c>
      <c r="C471" s="288" t="s">
        <v>2007</v>
      </c>
      <c r="D471" s="288" t="s">
        <v>2009</v>
      </c>
      <c r="E471" s="288" t="s">
        <v>2008</v>
      </c>
    </row>
    <row r="472" spans="1:5">
      <c r="A472" s="289">
        <v>1727</v>
      </c>
      <c r="B472" s="290" t="s">
        <v>464</v>
      </c>
      <c r="C472" s="288" t="s">
        <v>2007</v>
      </c>
      <c r="D472" s="288" t="s">
        <v>2009</v>
      </c>
      <c r="E472" s="288" t="s">
        <v>2008</v>
      </c>
    </row>
    <row r="473" spans="1:5">
      <c r="A473" s="289">
        <v>1728</v>
      </c>
      <c r="B473" s="290" t="s">
        <v>465</v>
      </c>
      <c r="C473" s="288" t="s">
        <v>2007</v>
      </c>
      <c r="D473" s="288" t="s">
        <v>2009</v>
      </c>
      <c r="E473" s="288" t="s">
        <v>2008</v>
      </c>
    </row>
    <row r="474" spans="1:5">
      <c r="A474" s="289">
        <v>1729</v>
      </c>
      <c r="B474" s="290" t="s">
        <v>466</v>
      </c>
      <c r="C474" s="288" t="s">
        <v>2007</v>
      </c>
      <c r="D474" s="288" t="s">
        <v>2009</v>
      </c>
      <c r="E474" s="288" t="s">
        <v>2008</v>
      </c>
    </row>
    <row r="475" spans="1:5">
      <c r="A475" s="289">
        <v>1730</v>
      </c>
      <c r="B475" s="290" t="s">
        <v>467</v>
      </c>
      <c r="C475" s="288" t="s">
        <v>2007</v>
      </c>
      <c r="D475" s="288" t="s">
        <v>2009</v>
      </c>
      <c r="E475" s="288" t="s">
        <v>2008</v>
      </c>
    </row>
    <row r="476" spans="1:5">
      <c r="A476" s="289">
        <v>1731</v>
      </c>
      <c r="B476" s="290" t="s">
        <v>468</v>
      </c>
      <c r="C476" s="288" t="s">
        <v>2007</v>
      </c>
      <c r="D476" s="288" t="s">
        <v>2009</v>
      </c>
      <c r="E476" s="288" t="s">
        <v>2008</v>
      </c>
    </row>
    <row r="477" spans="1:5">
      <c r="A477" s="289">
        <v>1732</v>
      </c>
      <c r="B477" s="290" t="s">
        <v>469</v>
      </c>
      <c r="C477" s="288" t="s">
        <v>2007</v>
      </c>
      <c r="D477" s="288" t="s">
        <v>2009</v>
      </c>
      <c r="E477" s="288" t="s">
        <v>2008</v>
      </c>
    </row>
    <row r="478" spans="1:5">
      <c r="A478" s="289">
        <v>1733</v>
      </c>
      <c r="B478" s="290" t="s">
        <v>470</v>
      </c>
      <c r="C478" s="288" t="s">
        <v>2007</v>
      </c>
      <c r="D478" s="288" t="s">
        <v>2009</v>
      </c>
      <c r="E478" s="288" t="s">
        <v>2008</v>
      </c>
    </row>
    <row r="479" spans="1:5">
      <c r="A479" s="289">
        <v>1734</v>
      </c>
      <c r="B479" s="290" t="s">
        <v>471</v>
      </c>
      <c r="C479" s="288" t="s">
        <v>2007</v>
      </c>
      <c r="D479" s="288" t="s">
        <v>2009</v>
      </c>
      <c r="E479" s="288" t="s">
        <v>2008</v>
      </c>
    </row>
    <row r="480" spans="1:5">
      <c r="A480" s="289">
        <v>1735</v>
      </c>
      <c r="B480" s="290" t="s">
        <v>472</v>
      </c>
      <c r="C480" s="288" t="s">
        <v>2007</v>
      </c>
      <c r="D480" s="288" t="s">
        <v>2009</v>
      </c>
      <c r="E480" s="288" t="s">
        <v>2008</v>
      </c>
    </row>
    <row r="481" spans="1:5">
      <c r="A481" s="289">
        <v>1736</v>
      </c>
      <c r="B481" s="290" t="s">
        <v>473</v>
      </c>
      <c r="C481" s="288" t="s">
        <v>2007</v>
      </c>
      <c r="D481" s="288" t="s">
        <v>2009</v>
      </c>
      <c r="E481" s="288" t="s">
        <v>2008</v>
      </c>
    </row>
    <row r="482" spans="1:5">
      <c r="A482" s="289">
        <v>1737</v>
      </c>
      <c r="B482" s="290" t="s">
        <v>474</v>
      </c>
      <c r="C482" s="288" t="s">
        <v>2007</v>
      </c>
      <c r="D482" s="288" t="s">
        <v>2009</v>
      </c>
      <c r="E482" s="288" t="s">
        <v>2008</v>
      </c>
    </row>
    <row r="483" spans="1:5">
      <c r="A483" s="289">
        <v>1738</v>
      </c>
      <c r="B483" s="290" t="s">
        <v>475</v>
      </c>
      <c r="C483" s="288" t="s">
        <v>2007</v>
      </c>
      <c r="D483" s="288" t="s">
        <v>2009</v>
      </c>
      <c r="E483" s="288" t="s">
        <v>2008</v>
      </c>
    </row>
    <row r="484" spans="1:5">
      <c r="A484" s="289">
        <v>1739</v>
      </c>
      <c r="B484" s="290" t="s">
        <v>476</v>
      </c>
      <c r="C484" s="288" t="s">
        <v>2007</v>
      </c>
      <c r="D484" s="288" t="s">
        <v>2009</v>
      </c>
      <c r="E484" s="288" t="s">
        <v>2008</v>
      </c>
    </row>
    <row r="485" spans="1:5">
      <c r="A485" s="289">
        <v>1740</v>
      </c>
      <c r="B485" s="290" t="s">
        <v>477</v>
      </c>
      <c r="C485" s="288" t="s">
        <v>2007</v>
      </c>
      <c r="D485" s="288" t="s">
        <v>2009</v>
      </c>
      <c r="E485" s="288" t="s">
        <v>2008</v>
      </c>
    </row>
    <row r="486" spans="1:5">
      <c r="A486" s="289">
        <v>1741</v>
      </c>
      <c r="B486" s="290" t="s">
        <v>478</v>
      </c>
      <c r="C486" s="288" t="s">
        <v>2007</v>
      </c>
      <c r="D486" s="288" t="s">
        <v>2009</v>
      </c>
      <c r="E486" s="288" t="s">
        <v>2008</v>
      </c>
    </row>
    <row r="487" spans="1:5">
      <c r="A487" s="289">
        <v>1742</v>
      </c>
      <c r="B487" s="290" t="s">
        <v>479</v>
      </c>
      <c r="C487" s="288" t="s">
        <v>2007</v>
      </c>
      <c r="D487" s="288" t="s">
        <v>2009</v>
      </c>
      <c r="E487" s="288" t="s">
        <v>2008</v>
      </c>
    </row>
    <row r="488" spans="1:5">
      <c r="A488" s="289">
        <v>1743</v>
      </c>
      <c r="B488" s="290" t="s">
        <v>480</v>
      </c>
      <c r="C488" s="288" t="s">
        <v>2007</v>
      </c>
      <c r="D488" s="288" t="s">
        <v>2009</v>
      </c>
      <c r="E488" s="288" t="s">
        <v>2008</v>
      </c>
    </row>
    <row r="489" spans="1:5">
      <c r="A489" s="289">
        <v>1744</v>
      </c>
      <c r="B489" s="290" t="s">
        <v>481</v>
      </c>
      <c r="C489" s="288" t="s">
        <v>2007</v>
      </c>
      <c r="D489" s="288" t="s">
        <v>2009</v>
      </c>
      <c r="E489" s="288" t="s">
        <v>2008</v>
      </c>
    </row>
    <row r="490" spans="1:5">
      <c r="A490" s="289">
        <v>1745</v>
      </c>
      <c r="B490" s="290" t="s">
        <v>482</v>
      </c>
      <c r="C490" s="288" t="s">
        <v>2007</v>
      </c>
      <c r="D490" s="288" t="s">
        <v>2009</v>
      </c>
      <c r="E490" s="288" t="s">
        <v>2008</v>
      </c>
    </row>
    <row r="491" spans="1:5">
      <c r="A491" s="289">
        <v>1746</v>
      </c>
      <c r="B491" s="290" t="s">
        <v>483</v>
      </c>
      <c r="C491" s="288" t="s">
        <v>2007</v>
      </c>
      <c r="D491" s="288" t="s">
        <v>2009</v>
      </c>
      <c r="E491" s="288" t="s">
        <v>2008</v>
      </c>
    </row>
    <row r="492" spans="1:5">
      <c r="A492" s="289">
        <v>1747</v>
      </c>
      <c r="B492" s="290" t="s">
        <v>1390</v>
      </c>
      <c r="C492" s="288" t="s">
        <v>2007</v>
      </c>
      <c r="D492" s="288" t="s">
        <v>2009</v>
      </c>
      <c r="E492" s="288" t="s">
        <v>2008</v>
      </c>
    </row>
    <row r="493" spans="1:5">
      <c r="A493" s="289">
        <v>1748</v>
      </c>
      <c r="B493" s="290" t="s">
        <v>484</v>
      </c>
      <c r="C493" s="288" t="s">
        <v>2007</v>
      </c>
      <c r="D493" s="288" t="s">
        <v>2009</v>
      </c>
      <c r="E493" s="288" t="s">
        <v>2008</v>
      </c>
    </row>
    <row r="494" spans="1:5">
      <c r="A494" s="289">
        <v>1749</v>
      </c>
      <c r="B494" s="290" t="s">
        <v>485</v>
      </c>
      <c r="C494" s="288" t="s">
        <v>2007</v>
      </c>
      <c r="D494" s="288" t="s">
        <v>2009</v>
      </c>
      <c r="E494" s="288" t="s">
        <v>2008</v>
      </c>
    </row>
    <row r="495" spans="1:5">
      <c r="A495" s="289">
        <v>1750</v>
      </c>
      <c r="B495" s="290" t="s">
        <v>486</v>
      </c>
      <c r="C495" s="288" t="s">
        <v>2007</v>
      </c>
      <c r="D495" s="288" t="s">
        <v>2009</v>
      </c>
      <c r="E495" s="288" t="s">
        <v>2008</v>
      </c>
    </row>
    <row r="496" spans="1:5">
      <c r="A496" s="289">
        <v>1751</v>
      </c>
      <c r="B496" s="290" t="s">
        <v>487</v>
      </c>
      <c r="C496" s="288" t="s">
        <v>2007</v>
      </c>
      <c r="D496" s="288" t="s">
        <v>2009</v>
      </c>
      <c r="E496" s="288" t="s">
        <v>2008</v>
      </c>
    </row>
    <row r="497" spans="1:5">
      <c r="A497" s="289">
        <v>1752</v>
      </c>
      <c r="B497" s="290" t="s">
        <v>488</v>
      </c>
      <c r="C497" s="288" t="s">
        <v>2007</v>
      </c>
      <c r="D497" s="288" t="s">
        <v>2009</v>
      </c>
      <c r="E497" s="288" t="s">
        <v>2008</v>
      </c>
    </row>
    <row r="498" spans="1:5">
      <c r="A498" s="289">
        <v>1753</v>
      </c>
      <c r="B498" s="290" t="s">
        <v>489</v>
      </c>
      <c r="C498" s="288" t="s">
        <v>2007</v>
      </c>
      <c r="D498" s="288" t="s">
        <v>2009</v>
      </c>
      <c r="E498" s="288" t="s">
        <v>2008</v>
      </c>
    </row>
    <row r="499" spans="1:5">
      <c r="A499" s="289">
        <v>1754</v>
      </c>
      <c r="B499" s="290" t="s">
        <v>490</v>
      </c>
      <c r="C499" s="288" t="s">
        <v>2007</v>
      </c>
      <c r="D499" s="288" t="s">
        <v>2009</v>
      </c>
      <c r="E499" s="288" t="s">
        <v>2008</v>
      </c>
    </row>
    <row r="500" spans="1:5">
      <c r="A500" s="289">
        <v>1755</v>
      </c>
      <c r="B500" s="290" t="s">
        <v>491</v>
      </c>
      <c r="C500" s="288" t="s">
        <v>2007</v>
      </c>
      <c r="D500" s="288" t="s">
        <v>2009</v>
      </c>
      <c r="E500" s="288" t="s">
        <v>2008</v>
      </c>
    </row>
    <row r="501" spans="1:5">
      <c r="A501" s="289">
        <v>1756</v>
      </c>
      <c r="B501" s="290" t="s">
        <v>492</v>
      </c>
      <c r="C501" s="288" t="s">
        <v>2007</v>
      </c>
      <c r="D501" s="288" t="s">
        <v>2009</v>
      </c>
      <c r="E501" s="288" t="s">
        <v>2008</v>
      </c>
    </row>
    <row r="502" spans="1:5">
      <c r="A502" s="289">
        <v>1801</v>
      </c>
      <c r="B502" s="290" t="s">
        <v>493</v>
      </c>
      <c r="C502" s="288" t="s">
        <v>2007</v>
      </c>
      <c r="D502" s="288" t="s">
        <v>2009</v>
      </c>
      <c r="E502" s="288" t="s">
        <v>2008</v>
      </c>
    </row>
    <row r="503" spans="1:5">
      <c r="A503" s="289">
        <v>1802</v>
      </c>
      <c r="B503" s="290" t="s">
        <v>475</v>
      </c>
      <c r="C503" s="288" t="s">
        <v>2007</v>
      </c>
      <c r="D503" s="288" t="s">
        <v>2009</v>
      </c>
      <c r="E503" s="288" t="s">
        <v>2008</v>
      </c>
    </row>
    <row r="504" spans="1:5">
      <c r="A504" s="289">
        <v>1803</v>
      </c>
      <c r="B504" s="290" t="s">
        <v>494</v>
      </c>
      <c r="C504" s="288" t="s">
        <v>2007</v>
      </c>
      <c r="D504" s="288" t="s">
        <v>2009</v>
      </c>
      <c r="E504" s="288" t="s">
        <v>2008</v>
      </c>
    </row>
    <row r="505" spans="1:5">
      <c r="A505" s="289">
        <v>1805</v>
      </c>
      <c r="B505" s="290" t="s">
        <v>495</v>
      </c>
      <c r="C505" s="288" t="s">
        <v>2007</v>
      </c>
      <c r="D505" s="288" t="s">
        <v>2009</v>
      </c>
      <c r="E505" s="288" t="s">
        <v>2008</v>
      </c>
    </row>
    <row r="506" spans="1:5">
      <c r="A506" s="289">
        <v>1806</v>
      </c>
      <c r="B506" s="290" t="s">
        <v>496</v>
      </c>
      <c r="C506" s="288" t="s">
        <v>2007</v>
      </c>
      <c r="D506" s="288" t="s">
        <v>2009</v>
      </c>
      <c r="E506" s="288" t="s">
        <v>2008</v>
      </c>
    </row>
    <row r="507" spans="1:5">
      <c r="A507" s="289">
        <v>1807</v>
      </c>
      <c r="B507" s="290" t="s">
        <v>497</v>
      </c>
      <c r="C507" s="288" t="s">
        <v>2007</v>
      </c>
      <c r="D507" s="288" t="s">
        <v>2009</v>
      </c>
      <c r="E507" s="288" t="s">
        <v>2008</v>
      </c>
    </row>
    <row r="508" spans="1:5">
      <c r="A508" s="289">
        <v>1808</v>
      </c>
      <c r="B508" s="290" t="s">
        <v>498</v>
      </c>
      <c r="C508" s="288" t="s">
        <v>2007</v>
      </c>
      <c r="D508" s="288" t="s">
        <v>2009</v>
      </c>
      <c r="E508" s="288" t="s">
        <v>2008</v>
      </c>
    </row>
    <row r="509" spans="1:5">
      <c r="A509" s="289">
        <v>1809</v>
      </c>
      <c r="B509" s="290" t="s">
        <v>499</v>
      </c>
      <c r="C509" s="288" t="s">
        <v>2007</v>
      </c>
      <c r="D509" s="288" t="s">
        <v>2009</v>
      </c>
      <c r="E509" s="288" t="s">
        <v>2008</v>
      </c>
    </row>
    <row r="510" spans="1:5">
      <c r="A510" s="289">
        <v>1810</v>
      </c>
      <c r="B510" s="290" t="s">
        <v>500</v>
      </c>
      <c r="C510" s="288" t="s">
        <v>2007</v>
      </c>
      <c r="D510" s="288" t="s">
        <v>2009</v>
      </c>
      <c r="E510" s="288" t="s">
        <v>2008</v>
      </c>
    </row>
    <row r="511" spans="1:5">
      <c r="A511" s="289">
        <v>1811</v>
      </c>
      <c r="B511" s="290" t="s">
        <v>501</v>
      </c>
      <c r="C511" s="288" t="s">
        <v>2007</v>
      </c>
      <c r="D511" s="288" t="s">
        <v>2009</v>
      </c>
      <c r="E511" s="288" t="s">
        <v>2008</v>
      </c>
    </row>
    <row r="512" spans="1:5">
      <c r="A512" s="289">
        <v>1812</v>
      </c>
      <c r="B512" s="290" t="s">
        <v>502</v>
      </c>
      <c r="C512" s="288" t="s">
        <v>2007</v>
      </c>
      <c r="D512" s="288" t="s">
        <v>2009</v>
      </c>
      <c r="E512" s="288" t="s">
        <v>2008</v>
      </c>
    </row>
    <row r="513" spans="1:5">
      <c r="A513" s="289">
        <v>1813</v>
      </c>
      <c r="B513" s="290" t="s">
        <v>503</v>
      </c>
      <c r="C513" s="288" t="s">
        <v>2007</v>
      </c>
      <c r="D513" s="288" t="s">
        <v>2009</v>
      </c>
      <c r="E513" s="288" t="s">
        <v>2008</v>
      </c>
    </row>
    <row r="514" spans="1:5">
      <c r="A514" s="289">
        <v>1814</v>
      </c>
      <c r="B514" s="290" t="s">
        <v>504</v>
      </c>
      <c r="C514" s="288" t="s">
        <v>2007</v>
      </c>
      <c r="D514" s="288" t="s">
        <v>2009</v>
      </c>
      <c r="E514" s="288" t="s">
        <v>2008</v>
      </c>
    </row>
    <row r="515" spans="1:5">
      <c r="A515" s="358">
        <v>1815</v>
      </c>
      <c r="B515" s="359" t="s">
        <v>486</v>
      </c>
      <c r="C515" s="288" t="s">
        <v>2007</v>
      </c>
      <c r="D515" s="288" t="s">
        <v>2009</v>
      </c>
      <c r="E515" s="288" t="s">
        <v>2008</v>
      </c>
    </row>
    <row r="516" spans="1:5">
      <c r="A516" s="360">
        <v>1816</v>
      </c>
      <c r="B516" s="361" t="s">
        <v>505</v>
      </c>
      <c r="C516" s="288" t="s">
        <v>2007</v>
      </c>
      <c r="D516" s="288" t="s">
        <v>2009</v>
      </c>
      <c r="E516" s="288" t="s">
        <v>2008</v>
      </c>
    </row>
    <row r="517" spans="1:5">
      <c r="A517" s="362">
        <v>1817</v>
      </c>
      <c r="B517" s="362" t="s">
        <v>506</v>
      </c>
      <c r="C517" s="288" t="s">
        <v>2007</v>
      </c>
      <c r="D517" s="288" t="s">
        <v>2009</v>
      </c>
      <c r="E517" s="288" t="s">
        <v>2008</v>
      </c>
    </row>
    <row r="518" spans="1:5">
      <c r="A518" s="362">
        <v>1818</v>
      </c>
      <c r="B518" s="362" t="s">
        <v>507</v>
      </c>
      <c r="C518" s="288" t="s">
        <v>2007</v>
      </c>
      <c r="D518" s="288" t="s">
        <v>2009</v>
      </c>
      <c r="E518" s="288" t="s">
        <v>2008</v>
      </c>
    </row>
    <row r="519" spans="1:5">
      <c r="A519" s="362">
        <v>1819</v>
      </c>
      <c r="B519" s="362" t="s">
        <v>508</v>
      </c>
      <c r="C519" s="288" t="s">
        <v>2007</v>
      </c>
      <c r="D519" s="288" t="s">
        <v>2009</v>
      </c>
      <c r="E519" s="288" t="s">
        <v>2008</v>
      </c>
    </row>
    <row r="520" spans="1:5">
      <c r="A520" s="362">
        <v>1820</v>
      </c>
      <c r="B520" s="362" t="s">
        <v>509</v>
      </c>
      <c r="C520" s="288" t="s">
        <v>2007</v>
      </c>
      <c r="D520" s="288" t="s">
        <v>2009</v>
      </c>
      <c r="E520" s="288" t="s">
        <v>2008</v>
      </c>
    </row>
    <row r="521" spans="1:5">
      <c r="A521" s="362">
        <v>1901</v>
      </c>
      <c r="B521" s="362" t="s">
        <v>510</v>
      </c>
      <c r="C521" s="288" t="s">
        <v>2007</v>
      </c>
      <c r="D521" s="288" t="s">
        <v>2009</v>
      </c>
      <c r="E521" s="288" t="s">
        <v>2008</v>
      </c>
    </row>
    <row r="522" spans="1:5">
      <c r="A522" s="362">
        <v>1902</v>
      </c>
      <c r="B522" s="362" t="s">
        <v>511</v>
      </c>
      <c r="C522" s="288" t="s">
        <v>2007</v>
      </c>
      <c r="D522" s="288" t="s">
        <v>2009</v>
      </c>
      <c r="E522" s="288" t="s">
        <v>2008</v>
      </c>
    </row>
    <row r="523" spans="1:5">
      <c r="A523" s="362">
        <v>1903</v>
      </c>
      <c r="B523" s="362" t="s">
        <v>512</v>
      </c>
      <c r="C523" s="288" t="s">
        <v>2007</v>
      </c>
      <c r="D523" s="288" t="s">
        <v>2009</v>
      </c>
      <c r="E523" s="288" t="s">
        <v>2008</v>
      </c>
    </row>
    <row r="524" spans="1:5">
      <c r="A524" s="362">
        <v>1904</v>
      </c>
      <c r="B524" s="362" t="s">
        <v>513</v>
      </c>
      <c r="C524" s="288" t="s">
        <v>2007</v>
      </c>
      <c r="D524" s="288" t="s">
        <v>2009</v>
      </c>
      <c r="E524" s="288" t="s">
        <v>2008</v>
      </c>
    </row>
    <row r="525" spans="1:5">
      <c r="A525" s="362">
        <v>1905</v>
      </c>
      <c r="B525" s="362" t="s">
        <v>514</v>
      </c>
      <c r="C525" s="288" t="s">
        <v>2007</v>
      </c>
      <c r="D525" s="288" t="s">
        <v>2009</v>
      </c>
      <c r="E525" s="288" t="s">
        <v>2008</v>
      </c>
    </row>
    <row r="526" spans="1:5">
      <c r="A526" s="362">
        <v>1906</v>
      </c>
      <c r="B526" s="362" t="s">
        <v>490</v>
      </c>
      <c r="C526" s="288" t="s">
        <v>2007</v>
      </c>
      <c r="D526" s="288" t="s">
        <v>2009</v>
      </c>
      <c r="E526" s="288" t="s">
        <v>2008</v>
      </c>
    </row>
    <row r="527" spans="1:5">
      <c r="A527" s="362">
        <v>1907</v>
      </c>
      <c r="B527" s="362" t="s">
        <v>515</v>
      </c>
      <c r="C527" s="288" t="s">
        <v>2007</v>
      </c>
      <c r="D527" s="288" t="s">
        <v>2009</v>
      </c>
      <c r="E527" s="288" t="s">
        <v>2008</v>
      </c>
    </row>
    <row r="528" spans="1:5">
      <c r="A528" s="362">
        <v>1908</v>
      </c>
      <c r="B528" s="362" t="s">
        <v>516</v>
      </c>
      <c r="C528" s="288" t="s">
        <v>2007</v>
      </c>
      <c r="D528" s="288" t="s">
        <v>2009</v>
      </c>
      <c r="E528" s="288" t="s">
        <v>2008</v>
      </c>
    </row>
    <row r="529" spans="1:5">
      <c r="A529" s="362">
        <v>1909</v>
      </c>
      <c r="B529" s="362" t="s">
        <v>440</v>
      </c>
      <c r="C529" s="288" t="s">
        <v>2007</v>
      </c>
      <c r="D529" s="288" t="s">
        <v>2009</v>
      </c>
      <c r="E529" s="288" t="s">
        <v>2008</v>
      </c>
    </row>
    <row r="530" spans="1:5">
      <c r="A530" s="362">
        <v>1910</v>
      </c>
      <c r="B530" s="362" t="s">
        <v>517</v>
      </c>
      <c r="C530" s="288" t="s">
        <v>2007</v>
      </c>
      <c r="D530" s="288" t="s">
        <v>2009</v>
      </c>
      <c r="E530" s="288" t="s">
        <v>2008</v>
      </c>
    </row>
    <row r="531" spans="1:5">
      <c r="A531" s="362">
        <v>1911</v>
      </c>
      <c r="B531" s="362" t="s">
        <v>518</v>
      </c>
      <c r="C531" s="288" t="s">
        <v>2007</v>
      </c>
      <c r="D531" s="288" t="s">
        <v>2009</v>
      </c>
      <c r="E531" s="288" t="s">
        <v>2008</v>
      </c>
    </row>
    <row r="532" spans="1:5">
      <c r="A532" s="362">
        <v>1912</v>
      </c>
      <c r="B532" s="362" t="s">
        <v>519</v>
      </c>
      <c r="C532" s="288" t="s">
        <v>2007</v>
      </c>
      <c r="D532" s="288" t="s">
        <v>2009</v>
      </c>
      <c r="E532" s="288" t="s">
        <v>2008</v>
      </c>
    </row>
    <row r="533" spans="1:5">
      <c r="A533" s="362">
        <v>1913</v>
      </c>
      <c r="B533" s="362" t="s">
        <v>520</v>
      </c>
      <c r="C533" s="288" t="s">
        <v>2007</v>
      </c>
      <c r="D533" s="288" t="s">
        <v>2009</v>
      </c>
      <c r="E533" s="288" t="s">
        <v>2008</v>
      </c>
    </row>
    <row r="534" spans="1:5">
      <c r="A534" s="362">
        <v>1914</v>
      </c>
      <c r="B534" s="362" t="s">
        <v>521</v>
      </c>
      <c r="C534" s="288" t="s">
        <v>2007</v>
      </c>
      <c r="D534" s="288" t="s">
        <v>2009</v>
      </c>
      <c r="E534" s="288" t="s">
        <v>2008</v>
      </c>
    </row>
    <row r="535" spans="1:5">
      <c r="A535" s="362">
        <v>1915</v>
      </c>
      <c r="B535" s="362" t="s">
        <v>522</v>
      </c>
      <c r="C535" s="288" t="s">
        <v>2007</v>
      </c>
      <c r="D535" s="288" t="s">
        <v>2009</v>
      </c>
      <c r="E535" s="288" t="s">
        <v>2008</v>
      </c>
    </row>
    <row r="536" spans="1:5">
      <c r="A536" s="362">
        <v>2302</v>
      </c>
      <c r="B536" s="362" t="s">
        <v>1555</v>
      </c>
      <c r="C536" s="288" t="e">
        <v>#N/A</v>
      </c>
      <c r="D536" s="288" t="e">
        <v>#N/A</v>
      </c>
      <c r="E536" s="288" t="e">
        <v>#N/A</v>
      </c>
    </row>
    <row r="537" spans="1:5">
      <c r="A537" s="362">
        <v>2303</v>
      </c>
      <c r="B537" s="362" t="s">
        <v>1556</v>
      </c>
      <c r="C537" s="288" t="e">
        <v>#N/A</v>
      </c>
      <c r="D537" s="288" t="e">
        <v>#N/A</v>
      </c>
      <c r="E537" s="288" t="e">
        <v>#N/A</v>
      </c>
    </row>
    <row r="538" spans="1:5">
      <c r="A538" s="362">
        <v>2312</v>
      </c>
      <c r="B538" s="362" t="s">
        <v>1557</v>
      </c>
      <c r="C538" s="288" t="e">
        <v>#N/A</v>
      </c>
      <c r="D538" s="288" t="e">
        <v>#N/A</v>
      </c>
      <c r="E538" s="288" t="e">
        <v>#N/A</v>
      </c>
    </row>
    <row r="539" spans="1:5">
      <c r="A539" s="362">
        <v>2319</v>
      </c>
      <c r="B539" s="362" t="s">
        <v>1558</v>
      </c>
      <c r="C539" s="288" t="e">
        <v>#N/A</v>
      </c>
      <c r="D539" s="288" t="e">
        <v>#N/A</v>
      </c>
      <c r="E539" s="288" t="e">
        <v>#N/A</v>
      </c>
    </row>
    <row r="540" spans="1:5">
      <c r="A540" s="362" t="s">
        <v>539</v>
      </c>
      <c r="B540" s="362" t="s">
        <v>590</v>
      </c>
      <c r="C540" s="288" t="s">
        <v>3584</v>
      </c>
      <c r="D540" s="288" t="s">
        <v>2006</v>
      </c>
      <c r="E540" s="288" t="s">
        <v>3585</v>
      </c>
    </row>
    <row r="541" spans="1:5">
      <c r="A541" s="362" t="s">
        <v>541</v>
      </c>
      <c r="B541" s="362" t="s">
        <v>590</v>
      </c>
      <c r="C541" s="288" t="s">
        <v>1367</v>
      </c>
      <c r="D541" s="288" t="s">
        <v>1412</v>
      </c>
      <c r="E541" s="288" t="s">
        <v>1368</v>
      </c>
    </row>
    <row r="542" spans="1:5">
      <c r="A542" s="362" t="s">
        <v>542</v>
      </c>
      <c r="B542" s="362" t="s">
        <v>691</v>
      </c>
      <c r="C542" s="288" t="s">
        <v>1494</v>
      </c>
      <c r="D542" s="288" t="s">
        <v>1495</v>
      </c>
      <c r="E542" s="288" t="s">
        <v>1496</v>
      </c>
    </row>
    <row r="543" spans="1:5">
      <c r="A543" s="362" t="s">
        <v>544</v>
      </c>
      <c r="B543" s="362" t="s">
        <v>1559</v>
      </c>
      <c r="C543" s="288" t="s">
        <v>3584</v>
      </c>
      <c r="D543" s="288" t="s">
        <v>2006</v>
      </c>
      <c r="E543" s="288" t="s">
        <v>3585</v>
      </c>
    </row>
    <row r="544" spans="1:5">
      <c r="A544" s="362" t="s">
        <v>546</v>
      </c>
      <c r="B544" s="362" t="s">
        <v>1560</v>
      </c>
      <c r="C544" s="288" t="s">
        <v>1367</v>
      </c>
      <c r="D544" s="288" t="s">
        <v>1412</v>
      </c>
      <c r="E544" s="288" t="s">
        <v>1368</v>
      </c>
    </row>
  </sheetData>
  <autoFilter ref="A3:E544" xr:uid="{79E15D9C-93C5-4383-871C-20D7429E4C9A}"/>
  <mergeCells count="1">
    <mergeCell ref="A1:E1"/>
  </mergeCells>
  <conditionalFormatting sqref="A4:A544">
    <cfRule type="duplicateValues" dxfId="0" priority="5"/>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146"/>
  <sheetViews>
    <sheetView showGridLines="0" view="pageBreakPreview" zoomScaleNormal="85" zoomScaleSheetLayoutView="100" workbookViewId="0">
      <pane ySplit="7" topLeftCell="A8" activePane="bottomLeft" state="frozen"/>
      <selection pane="bottomLeft"/>
    </sheetView>
  </sheetViews>
  <sheetFormatPr baseColWidth="10" defaultRowHeight="12.75" outlineLevelCol="1"/>
  <cols>
    <col min="1" max="1" width="6.140625" style="88" customWidth="1"/>
    <col min="2" max="2" width="4.140625" style="88" bestFit="1" customWidth="1"/>
    <col min="3" max="3" width="30.7109375" style="185"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5.8554687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8" t="s">
        <v>669</v>
      </c>
      <c r="B1" s="218"/>
      <c r="C1" s="219"/>
      <c r="D1" s="220"/>
      <c r="E1" s="220"/>
      <c r="F1" s="220"/>
      <c r="G1" s="218"/>
      <c r="H1" s="218"/>
      <c r="I1" s="218"/>
      <c r="J1" s="218"/>
      <c r="K1" s="218"/>
      <c r="L1" s="218"/>
      <c r="M1" s="218"/>
      <c r="N1" s="126"/>
      <c r="O1" s="126"/>
      <c r="P1" s="126"/>
      <c r="Q1" s="218"/>
    </row>
    <row r="2" spans="1:17">
      <c r="A2" s="218" t="s">
        <v>32</v>
      </c>
      <c r="B2" s="218"/>
      <c r="C2" s="219"/>
      <c r="D2" s="220"/>
      <c r="E2" s="220"/>
      <c r="F2" s="220"/>
      <c r="G2" s="218"/>
      <c r="H2" s="218"/>
      <c r="I2" s="218"/>
      <c r="J2" s="218"/>
      <c r="K2" s="218"/>
      <c r="L2" s="218"/>
      <c r="M2" s="218"/>
      <c r="N2" s="126"/>
      <c r="O2" s="126"/>
      <c r="P2" s="126"/>
      <c r="Q2" s="218"/>
    </row>
    <row r="3" spans="1:17">
      <c r="A3" s="218" t="str">
        <f>+'CUT MN'!A3</f>
        <v>CORRESPONDIENTE AL PERIODO DE ENERO A ABRIL DE 2023</v>
      </c>
      <c r="B3" s="218"/>
      <c r="C3" s="219"/>
      <c r="D3" s="220"/>
      <c r="E3" s="220"/>
      <c r="F3" s="220"/>
      <c r="G3" s="218"/>
      <c r="H3" s="218"/>
      <c r="I3" s="218"/>
      <c r="J3" s="218"/>
      <c r="K3" s="218"/>
      <c r="L3" s="218"/>
      <c r="M3" s="218"/>
      <c r="N3" s="126"/>
      <c r="O3" s="126"/>
      <c r="P3" s="126"/>
      <c r="Q3" s="218"/>
    </row>
    <row r="4" spans="1:17">
      <c r="A4" s="221" t="str">
        <f>+'CUT MN'!A4</f>
        <v>ACTUALIZADO AL : 5 de mayo de 2023 Hrs. 14:10</v>
      </c>
      <c r="B4" s="221"/>
      <c r="C4" s="222"/>
      <c r="D4" s="223"/>
      <c r="E4" s="223"/>
      <c r="F4" s="223"/>
      <c r="G4" s="221"/>
      <c r="H4" s="221"/>
      <c r="I4" s="221"/>
      <c r="J4" s="221"/>
      <c r="K4" s="221"/>
      <c r="L4" s="221"/>
      <c r="M4" s="221"/>
      <c r="N4" s="137"/>
      <c r="O4" s="137"/>
      <c r="P4" s="137"/>
      <c r="Q4" s="221"/>
    </row>
    <row r="5" spans="1:17">
      <c r="A5" s="224"/>
      <c r="B5" s="225"/>
      <c r="C5" s="226"/>
      <c r="D5" s="227"/>
      <c r="E5" s="228"/>
      <c r="F5" s="228"/>
      <c r="G5" s="229"/>
      <c r="H5" s="230"/>
      <c r="I5" s="230"/>
      <c r="J5" s="230"/>
      <c r="K5" s="230"/>
      <c r="L5" s="230"/>
      <c r="M5" s="230"/>
      <c r="N5" s="78"/>
      <c r="O5" s="78"/>
      <c r="P5" s="110"/>
      <c r="Q5" s="230"/>
    </row>
    <row r="6" spans="1:17">
      <c r="A6" s="459" t="s">
        <v>1562</v>
      </c>
      <c r="B6" s="460"/>
      <c r="C6" s="232"/>
      <c r="D6" s="233"/>
      <c r="E6" s="231"/>
      <c r="F6" s="231"/>
      <c r="G6" s="234"/>
      <c r="H6" s="459" t="s">
        <v>1564</v>
      </c>
      <c r="I6" s="460"/>
      <c r="J6" s="459" t="s">
        <v>1565</v>
      </c>
      <c r="K6" s="460"/>
      <c r="L6" s="457" t="s">
        <v>1566</v>
      </c>
      <c r="M6" s="458"/>
      <c r="N6" s="457" t="s">
        <v>1567</v>
      </c>
      <c r="O6" s="458"/>
      <c r="P6" s="111"/>
      <c r="Q6" s="67"/>
    </row>
    <row r="7" spans="1:17" ht="38.25">
      <c r="A7" s="272" t="s">
        <v>657</v>
      </c>
      <c r="B7" s="272" t="s">
        <v>658</v>
      </c>
      <c r="C7" s="270" t="s">
        <v>664</v>
      </c>
      <c r="D7" s="353" t="s">
        <v>1561</v>
      </c>
      <c r="E7" s="83" t="s">
        <v>552</v>
      </c>
      <c r="F7" s="83" t="s">
        <v>1563</v>
      </c>
      <c r="G7" s="83" t="s">
        <v>36</v>
      </c>
      <c r="H7" s="272" t="s">
        <v>659</v>
      </c>
      <c r="I7" s="272" t="s">
        <v>662</v>
      </c>
      <c r="J7" s="272" t="s">
        <v>660</v>
      </c>
      <c r="K7" s="272" t="s">
        <v>661</v>
      </c>
      <c r="L7" s="271" t="s">
        <v>1308</v>
      </c>
      <c r="M7" s="271" t="s">
        <v>1309</v>
      </c>
      <c r="N7" s="271" t="s">
        <v>1294</v>
      </c>
      <c r="O7" s="271" t="s">
        <v>1295</v>
      </c>
      <c r="P7" s="84" t="s">
        <v>663</v>
      </c>
      <c r="Q7" s="116" t="s">
        <v>1568</v>
      </c>
    </row>
    <row r="8" spans="1:17" ht="51">
      <c r="A8" s="85" t="s">
        <v>539</v>
      </c>
      <c r="B8" s="157">
        <v>1</v>
      </c>
      <c r="C8" s="69" t="s">
        <v>590</v>
      </c>
      <c r="D8" s="86">
        <v>44936</v>
      </c>
      <c r="E8" s="320">
        <v>21</v>
      </c>
      <c r="F8" s="85" t="s">
        <v>1428</v>
      </c>
      <c r="G8" s="87" t="s">
        <v>1991</v>
      </c>
      <c r="H8" s="87"/>
      <c r="I8" s="87"/>
      <c r="J8" s="87"/>
      <c r="K8" s="87"/>
      <c r="L8" s="369"/>
      <c r="M8" s="369"/>
      <c r="N8" s="138">
        <v>363.71</v>
      </c>
      <c r="O8" s="138">
        <v>0</v>
      </c>
      <c r="P8" s="139">
        <v>363.71</v>
      </c>
      <c r="Q8" s="87"/>
    </row>
    <row r="9" spans="1:17" ht="51">
      <c r="A9" s="85" t="s">
        <v>541</v>
      </c>
      <c r="B9" s="157">
        <v>2</v>
      </c>
      <c r="C9" s="69" t="s">
        <v>590</v>
      </c>
      <c r="D9" s="86">
        <v>44936</v>
      </c>
      <c r="E9" s="320">
        <v>20</v>
      </c>
      <c r="F9" s="85" t="s">
        <v>613</v>
      </c>
      <c r="G9" s="87" t="s">
        <v>1992</v>
      </c>
      <c r="H9" s="87"/>
      <c r="I9" s="87"/>
      <c r="J9" s="87"/>
      <c r="K9" s="87"/>
      <c r="L9" s="369"/>
      <c r="M9" s="369"/>
      <c r="N9" s="138">
        <v>0</v>
      </c>
      <c r="O9" s="138">
        <v>1378792.77</v>
      </c>
      <c r="P9" s="139">
        <v>1378792.77</v>
      </c>
      <c r="Q9" s="87"/>
    </row>
    <row r="10" spans="1:17" ht="51">
      <c r="A10" s="85">
        <v>513</v>
      </c>
      <c r="B10" s="157">
        <v>1</v>
      </c>
      <c r="C10" s="69" t="s">
        <v>160</v>
      </c>
      <c r="D10" s="86">
        <v>44938</v>
      </c>
      <c r="E10" s="320">
        <v>27</v>
      </c>
      <c r="F10" s="85" t="s">
        <v>1575</v>
      </c>
      <c r="G10" s="87" t="s">
        <v>1993</v>
      </c>
      <c r="H10" s="87"/>
      <c r="I10" s="87"/>
      <c r="J10" s="87"/>
      <c r="K10" s="87"/>
      <c r="L10" s="369"/>
      <c r="M10" s="369"/>
      <c r="N10" s="138">
        <v>216593812.59</v>
      </c>
      <c r="O10" s="138">
        <v>0</v>
      </c>
      <c r="P10" s="139">
        <v>216593812.59</v>
      </c>
      <c r="Q10" s="87"/>
    </row>
    <row r="11" spans="1:17" ht="51">
      <c r="A11" s="85" t="s">
        <v>541</v>
      </c>
      <c r="B11" s="157">
        <v>2</v>
      </c>
      <c r="C11" s="69" t="s">
        <v>590</v>
      </c>
      <c r="D11" s="86">
        <v>44938</v>
      </c>
      <c r="E11" s="320">
        <v>27</v>
      </c>
      <c r="F11" s="85" t="s">
        <v>613</v>
      </c>
      <c r="G11" s="87" t="s">
        <v>1993</v>
      </c>
      <c r="H11" s="87"/>
      <c r="I11" s="87"/>
      <c r="J11" s="87"/>
      <c r="K11" s="87"/>
      <c r="L11" s="369"/>
      <c r="M11" s="369"/>
      <c r="N11" s="138">
        <v>0</v>
      </c>
      <c r="O11" s="138">
        <v>216593812.59</v>
      </c>
      <c r="P11" s="139">
        <v>216593812.59</v>
      </c>
      <c r="Q11" s="87"/>
    </row>
    <row r="12" spans="1:17" ht="51">
      <c r="A12" s="85" t="s">
        <v>541</v>
      </c>
      <c r="B12" s="157">
        <v>2</v>
      </c>
      <c r="C12" s="69" t="s">
        <v>590</v>
      </c>
      <c r="D12" s="86">
        <v>44957</v>
      </c>
      <c r="E12" s="320">
        <v>209</v>
      </c>
      <c r="F12" s="85" t="s">
        <v>613</v>
      </c>
      <c r="G12" s="87" t="s">
        <v>1994</v>
      </c>
      <c r="H12" s="87"/>
      <c r="I12" s="87"/>
      <c r="J12" s="87"/>
      <c r="K12" s="87"/>
      <c r="L12" s="369"/>
      <c r="M12" s="369"/>
      <c r="N12" s="138">
        <v>0</v>
      </c>
      <c r="O12" s="138">
        <v>1431726.03</v>
      </c>
      <c r="P12" s="139">
        <v>1431726.03</v>
      </c>
      <c r="Q12" s="87"/>
    </row>
    <row r="13" spans="1:17" ht="51">
      <c r="A13" s="85" t="s">
        <v>541</v>
      </c>
      <c r="B13" s="157">
        <v>2</v>
      </c>
      <c r="C13" s="69" t="s">
        <v>590</v>
      </c>
      <c r="D13" s="86">
        <v>44959</v>
      </c>
      <c r="E13" s="320">
        <v>256</v>
      </c>
      <c r="F13" s="85" t="s">
        <v>613</v>
      </c>
      <c r="G13" s="87" t="s">
        <v>2557</v>
      </c>
      <c r="H13" s="87"/>
      <c r="I13" s="87"/>
      <c r="J13" s="87"/>
      <c r="K13" s="87"/>
      <c r="L13" s="369"/>
      <c r="M13" s="369"/>
      <c r="N13" s="138">
        <v>0</v>
      </c>
      <c r="O13" s="138">
        <v>8466291</v>
      </c>
      <c r="P13" s="139">
        <v>8466291</v>
      </c>
      <c r="Q13" s="87"/>
    </row>
    <row r="14" spans="1:17" ht="51">
      <c r="A14" s="85" t="s">
        <v>541</v>
      </c>
      <c r="B14" s="157">
        <v>2</v>
      </c>
      <c r="C14" s="69" t="s">
        <v>590</v>
      </c>
      <c r="D14" s="86">
        <v>44967</v>
      </c>
      <c r="E14" s="320">
        <v>325</v>
      </c>
      <c r="F14" s="85" t="s">
        <v>613</v>
      </c>
      <c r="G14" s="87" t="s">
        <v>2558</v>
      </c>
      <c r="H14" s="87"/>
      <c r="I14" s="87"/>
      <c r="J14" s="87"/>
      <c r="K14" s="87"/>
      <c r="L14" s="369"/>
      <c r="M14" s="369"/>
      <c r="N14" s="138">
        <v>0</v>
      </c>
      <c r="O14" s="138">
        <v>4072.08</v>
      </c>
      <c r="P14" s="139">
        <v>4072.08</v>
      </c>
      <c r="Q14" s="87"/>
    </row>
    <row r="15" spans="1:17" ht="51">
      <c r="A15" s="85" t="s">
        <v>539</v>
      </c>
      <c r="B15" s="157">
        <v>1</v>
      </c>
      <c r="C15" s="69" t="s">
        <v>590</v>
      </c>
      <c r="D15" s="86">
        <v>44987</v>
      </c>
      <c r="E15" s="320">
        <v>641</v>
      </c>
      <c r="F15" s="85" t="s">
        <v>1428</v>
      </c>
      <c r="G15" s="87" t="s">
        <v>3516</v>
      </c>
      <c r="H15" s="87"/>
      <c r="I15" s="87"/>
      <c r="J15" s="87"/>
      <c r="K15" s="87"/>
      <c r="L15" s="369"/>
      <c r="M15" s="369"/>
      <c r="N15" s="138">
        <v>292.27</v>
      </c>
      <c r="O15" s="138">
        <v>0</v>
      </c>
      <c r="P15" s="139">
        <v>292.27</v>
      </c>
      <c r="Q15" s="87"/>
    </row>
    <row r="16" spans="1:17" ht="51">
      <c r="A16" s="85" t="s">
        <v>539</v>
      </c>
      <c r="B16" s="157">
        <v>1</v>
      </c>
      <c r="C16" s="69" t="s">
        <v>590</v>
      </c>
      <c r="D16" s="86">
        <v>44987</v>
      </c>
      <c r="E16" s="320">
        <v>642</v>
      </c>
      <c r="F16" s="85" t="s">
        <v>1428</v>
      </c>
      <c r="G16" s="87" t="s">
        <v>3516</v>
      </c>
      <c r="H16" s="87"/>
      <c r="I16" s="87"/>
      <c r="J16" s="87"/>
      <c r="K16" s="87"/>
      <c r="L16" s="369"/>
      <c r="M16" s="369"/>
      <c r="N16" s="138">
        <v>1162.3800000000001</v>
      </c>
      <c r="O16" s="138">
        <v>0</v>
      </c>
      <c r="P16" s="139">
        <v>1162.3800000000001</v>
      </c>
      <c r="Q16" s="87"/>
    </row>
    <row r="17" spans="1:17" ht="51">
      <c r="A17" s="85">
        <v>206</v>
      </c>
      <c r="B17" s="157">
        <v>4</v>
      </c>
      <c r="C17" s="69" t="s">
        <v>87</v>
      </c>
      <c r="D17" s="86">
        <v>44987</v>
      </c>
      <c r="E17" s="320">
        <v>646</v>
      </c>
      <c r="F17" s="85" t="s">
        <v>3505</v>
      </c>
      <c r="G17" s="87" t="s">
        <v>3517</v>
      </c>
      <c r="H17" s="87"/>
      <c r="I17" s="87"/>
      <c r="J17" s="87"/>
      <c r="K17" s="87"/>
      <c r="L17" s="369"/>
      <c r="M17" s="369"/>
      <c r="N17" s="138">
        <v>0</v>
      </c>
      <c r="O17" s="138">
        <v>21502744.91</v>
      </c>
      <c r="P17" s="139">
        <v>21502744.91</v>
      </c>
      <c r="Q17" s="87"/>
    </row>
    <row r="18" spans="1:17" ht="51">
      <c r="A18" s="85">
        <v>206</v>
      </c>
      <c r="B18" s="157">
        <v>5</v>
      </c>
      <c r="C18" s="69" t="s">
        <v>87</v>
      </c>
      <c r="D18" s="86">
        <v>44987</v>
      </c>
      <c r="E18" s="320">
        <v>648</v>
      </c>
      <c r="F18" s="85" t="s">
        <v>3506</v>
      </c>
      <c r="G18" s="87" t="s">
        <v>3518</v>
      </c>
      <c r="H18" s="87"/>
      <c r="I18" s="87"/>
      <c r="J18" s="87"/>
      <c r="K18" s="87"/>
      <c r="L18" s="369"/>
      <c r="M18" s="369"/>
      <c r="N18" s="138">
        <v>0</v>
      </c>
      <c r="O18" s="138">
        <v>561220.78</v>
      </c>
      <c r="P18" s="139">
        <v>561220.78</v>
      </c>
      <c r="Q18" s="87"/>
    </row>
    <row r="19" spans="1:17" ht="51">
      <c r="A19" s="85" t="s">
        <v>541</v>
      </c>
      <c r="B19" s="157">
        <v>2</v>
      </c>
      <c r="C19" s="69" t="s">
        <v>590</v>
      </c>
      <c r="D19" s="86">
        <v>44991</v>
      </c>
      <c r="E19" s="320">
        <v>690</v>
      </c>
      <c r="F19" s="85" t="s">
        <v>613</v>
      </c>
      <c r="G19" s="87" t="s">
        <v>3519</v>
      </c>
      <c r="H19" s="87"/>
      <c r="I19" s="87"/>
      <c r="J19" s="87"/>
      <c r="K19" s="87"/>
      <c r="L19" s="369"/>
      <c r="M19" s="369"/>
      <c r="N19" s="138">
        <v>0</v>
      </c>
      <c r="O19" s="138">
        <v>723399.47</v>
      </c>
      <c r="P19" s="139">
        <v>723399.47</v>
      </c>
      <c r="Q19" s="87"/>
    </row>
    <row r="20" spans="1:17" ht="51">
      <c r="A20" s="85" t="s">
        <v>541</v>
      </c>
      <c r="B20" s="157">
        <v>2</v>
      </c>
      <c r="C20" s="69" t="s">
        <v>590</v>
      </c>
      <c r="D20" s="86">
        <v>44994</v>
      </c>
      <c r="E20" s="320">
        <v>738</v>
      </c>
      <c r="F20" s="85" t="s">
        <v>613</v>
      </c>
      <c r="G20" s="87" t="s">
        <v>3520</v>
      </c>
      <c r="H20" s="87"/>
      <c r="I20" s="87"/>
      <c r="J20" s="87"/>
      <c r="K20" s="87"/>
      <c r="L20" s="369"/>
      <c r="M20" s="369"/>
      <c r="N20" s="138">
        <v>2881200</v>
      </c>
      <c r="O20" s="138">
        <v>0</v>
      </c>
      <c r="P20" s="139">
        <v>2881200</v>
      </c>
      <c r="Q20" s="87"/>
    </row>
    <row r="21" spans="1:17" ht="51">
      <c r="A21" s="85" t="s">
        <v>541</v>
      </c>
      <c r="B21" s="157">
        <v>2</v>
      </c>
      <c r="C21" s="69" t="s">
        <v>590</v>
      </c>
      <c r="D21" s="86">
        <v>44994</v>
      </c>
      <c r="E21" s="320">
        <v>739</v>
      </c>
      <c r="F21" s="85" t="s">
        <v>613</v>
      </c>
      <c r="G21" s="87" t="s">
        <v>3521</v>
      </c>
      <c r="H21" s="87"/>
      <c r="I21" s="87"/>
      <c r="J21" s="87"/>
      <c r="K21" s="87"/>
      <c r="L21" s="369"/>
      <c r="M21" s="369"/>
      <c r="N21" s="138">
        <v>9604000</v>
      </c>
      <c r="O21" s="138">
        <v>0</v>
      </c>
      <c r="P21" s="139">
        <v>9604000</v>
      </c>
      <c r="Q21" s="87"/>
    </row>
    <row r="22" spans="1:17" ht="51">
      <c r="A22" s="85" t="s">
        <v>541</v>
      </c>
      <c r="B22" s="157">
        <v>2</v>
      </c>
      <c r="C22" s="69" t="s">
        <v>590</v>
      </c>
      <c r="D22" s="86">
        <v>44994</v>
      </c>
      <c r="E22" s="320">
        <v>740</v>
      </c>
      <c r="F22" s="85" t="s">
        <v>613</v>
      </c>
      <c r="G22" s="87" t="s">
        <v>3522</v>
      </c>
      <c r="H22" s="87"/>
      <c r="I22" s="87"/>
      <c r="J22" s="87"/>
      <c r="K22" s="87"/>
      <c r="L22" s="369"/>
      <c r="M22" s="369"/>
      <c r="N22" s="138">
        <v>3430000</v>
      </c>
      <c r="O22" s="138">
        <v>0</v>
      </c>
      <c r="P22" s="139">
        <v>3430000</v>
      </c>
      <c r="Q22" s="87"/>
    </row>
    <row r="23" spans="1:17" ht="51">
      <c r="A23" s="85" t="s">
        <v>541</v>
      </c>
      <c r="B23" s="157">
        <v>2</v>
      </c>
      <c r="C23" s="69" t="s">
        <v>590</v>
      </c>
      <c r="D23" s="86">
        <v>44994</v>
      </c>
      <c r="E23" s="320">
        <v>741</v>
      </c>
      <c r="F23" s="85" t="s">
        <v>613</v>
      </c>
      <c r="G23" s="87" t="s">
        <v>3523</v>
      </c>
      <c r="H23" s="87"/>
      <c r="I23" s="87"/>
      <c r="J23" s="87"/>
      <c r="K23" s="87"/>
      <c r="L23" s="369"/>
      <c r="M23" s="369"/>
      <c r="N23" s="138">
        <v>9892120</v>
      </c>
      <c r="O23" s="138">
        <v>0</v>
      </c>
      <c r="P23" s="139">
        <v>9892120</v>
      </c>
      <c r="Q23" s="87"/>
    </row>
    <row r="24" spans="1:17" ht="51">
      <c r="A24" s="85" t="s">
        <v>541</v>
      </c>
      <c r="B24" s="157">
        <v>2</v>
      </c>
      <c r="C24" s="69" t="s">
        <v>590</v>
      </c>
      <c r="D24" s="86">
        <v>44994</v>
      </c>
      <c r="E24" s="320">
        <v>742</v>
      </c>
      <c r="F24" s="85" t="s">
        <v>613</v>
      </c>
      <c r="G24" s="87" t="s">
        <v>3524</v>
      </c>
      <c r="H24" s="87"/>
      <c r="I24" s="87"/>
      <c r="J24" s="87"/>
      <c r="K24" s="87"/>
      <c r="L24" s="369"/>
      <c r="M24" s="369"/>
      <c r="N24" s="138">
        <v>17150000</v>
      </c>
      <c r="O24" s="138">
        <v>0</v>
      </c>
      <c r="P24" s="139">
        <v>17150000</v>
      </c>
      <c r="Q24" s="87"/>
    </row>
    <row r="25" spans="1:17" ht="51">
      <c r="A25" s="85" t="s">
        <v>541</v>
      </c>
      <c r="B25" s="157">
        <v>2</v>
      </c>
      <c r="C25" s="69" t="s">
        <v>590</v>
      </c>
      <c r="D25" s="86">
        <v>45000</v>
      </c>
      <c r="E25" s="320">
        <v>796</v>
      </c>
      <c r="F25" s="85" t="s">
        <v>613</v>
      </c>
      <c r="G25" s="87" t="s">
        <v>3525</v>
      </c>
      <c r="H25" s="87"/>
      <c r="I25" s="87"/>
      <c r="J25" s="87"/>
      <c r="K25" s="87"/>
      <c r="L25" s="369"/>
      <c r="M25" s="369"/>
      <c r="N25" s="138">
        <v>207582.16</v>
      </c>
      <c r="O25" s="138">
        <v>0</v>
      </c>
      <c r="P25" s="139">
        <v>207582.16</v>
      </c>
      <c r="Q25" s="87"/>
    </row>
    <row r="26" spans="1:17" ht="51">
      <c r="A26" s="85" t="s">
        <v>541</v>
      </c>
      <c r="B26" s="157">
        <v>2</v>
      </c>
      <c r="C26" s="69" t="s">
        <v>590</v>
      </c>
      <c r="D26" s="86">
        <v>45000</v>
      </c>
      <c r="E26" s="320">
        <v>800</v>
      </c>
      <c r="F26" s="85" t="s">
        <v>613</v>
      </c>
      <c r="G26" s="87" t="s">
        <v>3526</v>
      </c>
      <c r="H26" s="87"/>
      <c r="I26" s="87"/>
      <c r="J26" s="87"/>
      <c r="K26" s="87"/>
      <c r="L26" s="369"/>
      <c r="M26" s="369"/>
      <c r="N26" s="138">
        <v>50.01</v>
      </c>
      <c r="O26" s="138">
        <v>0</v>
      </c>
      <c r="P26" s="139">
        <v>50.01</v>
      </c>
      <c r="Q26" s="87"/>
    </row>
    <row r="27" spans="1:17" ht="51">
      <c r="A27" s="85">
        <v>383</v>
      </c>
      <c r="B27" s="157">
        <v>1</v>
      </c>
      <c r="C27" s="69" t="s">
        <v>1246</v>
      </c>
      <c r="D27" s="86">
        <v>45000</v>
      </c>
      <c r="E27" s="320">
        <v>796</v>
      </c>
      <c r="F27" s="85" t="s">
        <v>3507</v>
      </c>
      <c r="G27" s="87" t="s">
        <v>3525</v>
      </c>
      <c r="H27" s="87"/>
      <c r="I27" s="87"/>
      <c r="J27" s="87"/>
      <c r="K27" s="87"/>
      <c r="L27" s="369"/>
      <c r="M27" s="369"/>
      <c r="N27" s="138">
        <v>0</v>
      </c>
      <c r="O27" s="138">
        <v>207582.16</v>
      </c>
      <c r="P27" s="139">
        <v>207582.16</v>
      </c>
      <c r="Q27" s="87"/>
    </row>
    <row r="28" spans="1:17" ht="51">
      <c r="A28" s="85">
        <v>514</v>
      </c>
      <c r="B28" s="157">
        <v>1</v>
      </c>
      <c r="C28" s="69" t="s">
        <v>161</v>
      </c>
      <c r="D28" s="86">
        <v>45000</v>
      </c>
      <c r="E28" s="320">
        <v>800</v>
      </c>
      <c r="F28" s="85" t="s">
        <v>3508</v>
      </c>
      <c r="G28" s="87" t="s">
        <v>3526</v>
      </c>
      <c r="H28" s="87"/>
      <c r="I28" s="87"/>
      <c r="J28" s="87"/>
      <c r="K28" s="87"/>
      <c r="L28" s="369"/>
      <c r="M28" s="369"/>
      <c r="N28" s="138">
        <v>0</v>
      </c>
      <c r="O28" s="138">
        <v>50.01</v>
      </c>
      <c r="P28" s="139">
        <v>50.01</v>
      </c>
      <c r="Q28" s="87"/>
    </row>
    <row r="29" spans="1:17" ht="51">
      <c r="A29" s="85" t="s">
        <v>541</v>
      </c>
      <c r="B29" s="157">
        <v>2</v>
      </c>
      <c r="C29" s="69" t="s">
        <v>590</v>
      </c>
      <c r="D29" s="86">
        <v>45001</v>
      </c>
      <c r="E29" s="320">
        <v>822</v>
      </c>
      <c r="F29" s="85" t="s">
        <v>613</v>
      </c>
      <c r="G29" s="87" t="s">
        <v>3527</v>
      </c>
      <c r="H29" s="87"/>
      <c r="I29" s="87"/>
      <c r="J29" s="87"/>
      <c r="K29" s="87"/>
      <c r="L29" s="369"/>
      <c r="M29" s="369"/>
      <c r="N29" s="138">
        <v>20580000</v>
      </c>
      <c r="O29" s="138">
        <v>0</v>
      </c>
      <c r="P29" s="139">
        <v>20580000</v>
      </c>
      <c r="Q29" s="87"/>
    </row>
    <row r="30" spans="1:17" ht="51">
      <c r="A30" s="85" t="s">
        <v>541</v>
      </c>
      <c r="B30" s="157">
        <v>2</v>
      </c>
      <c r="C30" s="69" t="s">
        <v>590</v>
      </c>
      <c r="D30" s="86">
        <v>45001</v>
      </c>
      <c r="E30" s="320">
        <v>825</v>
      </c>
      <c r="F30" s="85" t="s">
        <v>613</v>
      </c>
      <c r="G30" s="87" t="s">
        <v>3528</v>
      </c>
      <c r="H30" s="87"/>
      <c r="I30" s="87"/>
      <c r="J30" s="87"/>
      <c r="K30" s="87"/>
      <c r="L30" s="369"/>
      <c r="M30" s="369"/>
      <c r="N30" s="138">
        <v>686000</v>
      </c>
      <c r="O30" s="138">
        <v>0</v>
      </c>
      <c r="P30" s="139">
        <v>686000</v>
      </c>
      <c r="Q30" s="87"/>
    </row>
    <row r="31" spans="1:17" ht="51">
      <c r="A31" s="85" t="s">
        <v>541</v>
      </c>
      <c r="B31" s="157">
        <v>2</v>
      </c>
      <c r="C31" s="69" t="s">
        <v>590</v>
      </c>
      <c r="D31" s="86">
        <v>45005</v>
      </c>
      <c r="E31" s="320">
        <v>831</v>
      </c>
      <c r="F31" s="85" t="s">
        <v>613</v>
      </c>
      <c r="G31" s="87" t="s">
        <v>3529</v>
      </c>
      <c r="H31" s="87"/>
      <c r="I31" s="87"/>
      <c r="J31" s="87"/>
      <c r="K31" s="87"/>
      <c r="L31" s="369"/>
      <c r="M31" s="369"/>
      <c r="N31" s="138">
        <v>1905055.13</v>
      </c>
      <c r="O31" s="138">
        <v>0</v>
      </c>
      <c r="P31" s="139">
        <v>1905055.13</v>
      </c>
      <c r="Q31" s="87"/>
    </row>
    <row r="32" spans="1:17" ht="51">
      <c r="A32" s="85">
        <v>389</v>
      </c>
      <c r="B32" s="157">
        <v>1</v>
      </c>
      <c r="C32" s="69" t="s">
        <v>1424</v>
      </c>
      <c r="D32" s="86">
        <v>45005</v>
      </c>
      <c r="E32" s="320">
        <v>831</v>
      </c>
      <c r="F32" s="85" t="s">
        <v>3511</v>
      </c>
      <c r="G32" s="87" t="s">
        <v>3529</v>
      </c>
      <c r="H32" s="87"/>
      <c r="I32" s="87"/>
      <c r="J32" s="87"/>
      <c r="K32" s="87"/>
      <c r="L32" s="369"/>
      <c r="M32" s="369"/>
      <c r="N32" s="138">
        <v>0</v>
      </c>
      <c r="O32" s="138">
        <v>1905055.13</v>
      </c>
      <c r="P32" s="139">
        <v>1905055.13</v>
      </c>
      <c r="Q32" s="87"/>
    </row>
    <row r="33" spans="1:17" ht="51">
      <c r="A33" s="85" t="s">
        <v>541</v>
      </c>
      <c r="B33" s="157">
        <v>2</v>
      </c>
      <c r="C33" s="69" t="s">
        <v>590</v>
      </c>
      <c r="D33" s="86">
        <v>45005</v>
      </c>
      <c r="E33" s="320">
        <v>830</v>
      </c>
      <c r="F33" s="85" t="s">
        <v>613</v>
      </c>
      <c r="G33" s="87" t="s">
        <v>3530</v>
      </c>
      <c r="H33" s="87"/>
      <c r="I33" s="87"/>
      <c r="J33" s="87"/>
      <c r="K33" s="87"/>
      <c r="L33" s="369"/>
      <c r="M33" s="369"/>
      <c r="N33" s="138">
        <v>3233.6</v>
      </c>
      <c r="O33" s="138">
        <v>0</v>
      </c>
      <c r="P33" s="139">
        <v>3233.6</v>
      </c>
      <c r="Q33" s="87"/>
    </row>
    <row r="34" spans="1:17" ht="51">
      <c r="A34" s="85">
        <v>15</v>
      </c>
      <c r="B34" s="157">
        <v>5</v>
      </c>
      <c r="C34" s="69" t="s">
        <v>39</v>
      </c>
      <c r="D34" s="86">
        <v>45005</v>
      </c>
      <c r="E34" s="320">
        <v>830</v>
      </c>
      <c r="F34" s="85" t="s">
        <v>3512</v>
      </c>
      <c r="G34" s="87" t="s">
        <v>3530</v>
      </c>
      <c r="H34" s="87"/>
      <c r="I34" s="87"/>
      <c r="J34" s="87"/>
      <c r="K34" s="87"/>
      <c r="L34" s="369"/>
      <c r="M34" s="369"/>
      <c r="N34" s="138">
        <v>0</v>
      </c>
      <c r="O34" s="138">
        <v>3233.6</v>
      </c>
      <c r="P34" s="139">
        <v>3233.6</v>
      </c>
      <c r="Q34" s="87"/>
    </row>
    <row r="35" spans="1:17" ht="51">
      <c r="A35" s="85" t="s">
        <v>541</v>
      </c>
      <c r="B35" s="157">
        <v>2</v>
      </c>
      <c r="C35" s="69" t="s">
        <v>590</v>
      </c>
      <c r="D35" s="86">
        <v>45007</v>
      </c>
      <c r="E35" s="320">
        <v>955</v>
      </c>
      <c r="F35" s="85" t="s">
        <v>613</v>
      </c>
      <c r="G35" s="87" t="s">
        <v>3531</v>
      </c>
      <c r="H35" s="87"/>
      <c r="I35" s="87"/>
      <c r="J35" s="87"/>
      <c r="K35" s="87"/>
      <c r="L35" s="369"/>
      <c r="M35" s="369"/>
      <c r="N35" s="138">
        <v>17150000</v>
      </c>
      <c r="O35" s="138">
        <v>0</v>
      </c>
      <c r="P35" s="139">
        <v>17150000</v>
      </c>
      <c r="Q35" s="87"/>
    </row>
    <row r="36" spans="1:17" ht="51">
      <c r="A36" s="85" t="s">
        <v>541</v>
      </c>
      <c r="B36" s="157">
        <v>2</v>
      </c>
      <c r="C36" s="69" t="s">
        <v>590</v>
      </c>
      <c r="D36" s="86">
        <v>45009</v>
      </c>
      <c r="E36" s="320">
        <v>1112</v>
      </c>
      <c r="F36" s="85" t="s">
        <v>613</v>
      </c>
      <c r="G36" s="87" t="s">
        <v>3532</v>
      </c>
      <c r="H36" s="87"/>
      <c r="I36" s="87"/>
      <c r="J36" s="87"/>
      <c r="K36" s="87"/>
      <c r="L36" s="369"/>
      <c r="M36" s="369"/>
      <c r="N36" s="138">
        <v>5831000</v>
      </c>
      <c r="O36" s="138">
        <v>0</v>
      </c>
      <c r="P36" s="139">
        <v>5831000</v>
      </c>
      <c r="Q36" s="87"/>
    </row>
    <row r="37" spans="1:17" ht="51">
      <c r="A37" s="85" t="s">
        <v>541</v>
      </c>
      <c r="B37" s="157">
        <v>2</v>
      </c>
      <c r="C37" s="69" t="s">
        <v>590</v>
      </c>
      <c r="D37" s="86">
        <v>45009</v>
      </c>
      <c r="E37" s="320">
        <v>1114</v>
      </c>
      <c r="F37" s="85" t="s">
        <v>613</v>
      </c>
      <c r="G37" s="87" t="s">
        <v>3533</v>
      </c>
      <c r="H37" s="87"/>
      <c r="I37" s="87"/>
      <c r="J37" s="87"/>
      <c r="K37" s="87"/>
      <c r="L37" s="369"/>
      <c r="M37" s="369"/>
      <c r="N37" s="138">
        <v>10290000</v>
      </c>
      <c r="O37" s="138">
        <v>0</v>
      </c>
      <c r="P37" s="139">
        <v>10290000</v>
      </c>
      <c r="Q37" s="87"/>
    </row>
    <row r="38" spans="1:17" ht="51">
      <c r="A38" s="85" t="s">
        <v>541</v>
      </c>
      <c r="B38" s="157">
        <v>2</v>
      </c>
      <c r="C38" s="69" t="s">
        <v>590</v>
      </c>
      <c r="D38" s="86">
        <v>45009</v>
      </c>
      <c r="E38" s="320">
        <v>1116</v>
      </c>
      <c r="F38" s="85" t="s">
        <v>613</v>
      </c>
      <c r="G38" s="87" t="s">
        <v>3534</v>
      </c>
      <c r="H38" s="87"/>
      <c r="I38" s="87"/>
      <c r="J38" s="87"/>
      <c r="K38" s="87"/>
      <c r="L38" s="369"/>
      <c r="M38" s="369"/>
      <c r="N38" s="138">
        <v>6860000</v>
      </c>
      <c r="O38" s="138">
        <v>0</v>
      </c>
      <c r="P38" s="139">
        <v>6860000</v>
      </c>
      <c r="Q38" s="87"/>
    </row>
    <row r="39" spans="1:17" ht="51">
      <c r="A39" s="85" t="s">
        <v>541</v>
      </c>
      <c r="B39" s="157">
        <v>2</v>
      </c>
      <c r="C39" s="69" t="s">
        <v>590</v>
      </c>
      <c r="D39" s="86">
        <v>45009</v>
      </c>
      <c r="E39" s="320">
        <v>1118</v>
      </c>
      <c r="F39" s="85" t="s">
        <v>613</v>
      </c>
      <c r="G39" s="87" t="s">
        <v>3535</v>
      </c>
      <c r="H39" s="87"/>
      <c r="I39" s="87"/>
      <c r="J39" s="87"/>
      <c r="K39" s="87"/>
      <c r="L39" s="369"/>
      <c r="M39" s="369"/>
      <c r="N39" s="138">
        <v>393764</v>
      </c>
      <c r="O39" s="138">
        <v>0</v>
      </c>
      <c r="P39" s="139">
        <v>393764</v>
      </c>
      <c r="Q39" s="87"/>
    </row>
    <row r="40" spans="1:17" ht="51">
      <c r="A40" s="85">
        <v>514</v>
      </c>
      <c r="B40" s="157">
        <v>1</v>
      </c>
      <c r="C40" s="69" t="s">
        <v>161</v>
      </c>
      <c r="D40" s="86">
        <v>45012</v>
      </c>
      <c r="E40" s="320">
        <v>1122</v>
      </c>
      <c r="F40" s="85" t="s">
        <v>3508</v>
      </c>
      <c r="G40" s="87" t="s">
        <v>3536</v>
      </c>
      <c r="H40" s="87"/>
      <c r="I40" s="87"/>
      <c r="J40" s="87"/>
      <c r="K40" s="87"/>
      <c r="L40" s="369"/>
      <c r="M40" s="369"/>
      <c r="N40" s="138">
        <v>50.74</v>
      </c>
      <c r="O40" s="138">
        <v>0</v>
      </c>
      <c r="P40" s="139">
        <v>50.74</v>
      </c>
      <c r="Q40" s="87"/>
    </row>
    <row r="41" spans="1:17" ht="51">
      <c r="A41" s="85">
        <v>514</v>
      </c>
      <c r="B41" s="157">
        <v>1</v>
      </c>
      <c r="C41" s="69" t="s">
        <v>161</v>
      </c>
      <c r="D41" s="86">
        <v>45012</v>
      </c>
      <c r="E41" s="320">
        <v>1124</v>
      </c>
      <c r="F41" s="85" t="s">
        <v>3508</v>
      </c>
      <c r="G41" s="87" t="s">
        <v>3537</v>
      </c>
      <c r="H41" s="87"/>
      <c r="I41" s="87"/>
      <c r="J41" s="87"/>
      <c r="K41" s="87"/>
      <c r="L41" s="369"/>
      <c r="M41" s="369"/>
      <c r="N41" s="138">
        <v>50.74</v>
      </c>
      <c r="O41" s="138">
        <v>0</v>
      </c>
      <c r="P41" s="139">
        <v>50.74</v>
      </c>
      <c r="Q41" s="87"/>
    </row>
    <row r="42" spans="1:17" ht="51">
      <c r="A42" s="85" t="s">
        <v>541</v>
      </c>
      <c r="B42" s="157">
        <v>2</v>
      </c>
      <c r="C42" s="69" t="s">
        <v>590</v>
      </c>
      <c r="D42" s="86">
        <v>45012</v>
      </c>
      <c r="E42" s="320">
        <v>1122</v>
      </c>
      <c r="F42" s="85" t="s">
        <v>613</v>
      </c>
      <c r="G42" s="87" t="s">
        <v>3536</v>
      </c>
      <c r="H42" s="87"/>
      <c r="I42" s="87"/>
      <c r="J42" s="87"/>
      <c r="K42" s="87"/>
      <c r="L42" s="369"/>
      <c r="M42" s="369"/>
      <c r="N42" s="138">
        <v>0</v>
      </c>
      <c r="O42" s="138">
        <v>50.74</v>
      </c>
      <c r="P42" s="139">
        <v>50.74</v>
      </c>
      <c r="Q42" s="87"/>
    </row>
    <row r="43" spans="1:17" ht="51">
      <c r="A43" s="85" t="s">
        <v>541</v>
      </c>
      <c r="B43" s="157">
        <v>2</v>
      </c>
      <c r="C43" s="69" t="s">
        <v>590</v>
      </c>
      <c r="D43" s="86">
        <v>45012</v>
      </c>
      <c r="E43" s="320">
        <v>1124</v>
      </c>
      <c r="F43" s="85" t="s">
        <v>613</v>
      </c>
      <c r="G43" s="87" t="s">
        <v>3537</v>
      </c>
      <c r="H43" s="87"/>
      <c r="I43" s="87"/>
      <c r="J43" s="87"/>
      <c r="K43" s="87"/>
      <c r="L43" s="369"/>
      <c r="M43" s="369"/>
      <c r="N43" s="138">
        <v>0</v>
      </c>
      <c r="O43" s="138">
        <v>50.74</v>
      </c>
      <c r="P43" s="139">
        <v>50.74</v>
      </c>
      <c r="Q43" s="87"/>
    </row>
    <row r="44" spans="1:17" ht="51">
      <c r="A44" s="85" t="s">
        <v>541</v>
      </c>
      <c r="B44" s="157">
        <v>2</v>
      </c>
      <c r="C44" s="69" t="s">
        <v>590</v>
      </c>
      <c r="D44" s="86">
        <v>45012</v>
      </c>
      <c r="E44" s="320">
        <v>1120</v>
      </c>
      <c r="F44" s="85" t="s">
        <v>613</v>
      </c>
      <c r="G44" s="87" t="s">
        <v>3538</v>
      </c>
      <c r="H44" s="87"/>
      <c r="I44" s="87"/>
      <c r="J44" s="87"/>
      <c r="K44" s="87"/>
      <c r="L44" s="369"/>
      <c r="M44" s="369"/>
      <c r="N44" s="138">
        <v>171500000</v>
      </c>
      <c r="O44" s="138">
        <v>0</v>
      </c>
      <c r="P44" s="139">
        <v>171500000</v>
      </c>
      <c r="Q44" s="87"/>
    </row>
    <row r="45" spans="1:17" ht="51">
      <c r="A45" s="85">
        <v>46</v>
      </c>
      <c r="B45" s="157">
        <v>5</v>
      </c>
      <c r="C45" s="69" t="s">
        <v>1380</v>
      </c>
      <c r="D45" s="86">
        <v>45012</v>
      </c>
      <c r="E45" s="320">
        <v>1120</v>
      </c>
      <c r="F45" s="85" t="s">
        <v>3513</v>
      </c>
      <c r="G45" s="87" t="s">
        <v>3538</v>
      </c>
      <c r="H45" s="87"/>
      <c r="I45" s="87"/>
      <c r="J45" s="87"/>
      <c r="K45" s="87"/>
      <c r="L45" s="369"/>
      <c r="M45" s="369"/>
      <c r="N45" s="138">
        <v>0</v>
      </c>
      <c r="O45" s="138">
        <v>171500000</v>
      </c>
      <c r="P45" s="139">
        <v>171500000</v>
      </c>
      <c r="Q45" s="87"/>
    </row>
    <row r="46" spans="1:17" ht="51">
      <c r="A46" s="85" t="s">
        <v>541</v>
      </c>
      <c r="B46" s="157">
        <v>2</v>
      </c>
      <c r="C46" s="69" t="s">
        <v>590</v>
      </c>
      <c r="D46" s="86">
        <v>45014</v>
      </c>
      <c r="E46" s="320">
        <v>1184</v>
      </c>
      <c r="F46" s="85" t="s">
        <v>613</v>
      </c>
      <c r="G46" s="87" t="s">
        <v>3539</v>
      </c>
      <c r="H46" s="87"/>
      <c r="I46" s="87"/>
      <c r="J46" s="87"/>
      <c r="K46" s="87"/>
      <c r="L46" s="369"/>
      <c r="M46" s="369"/>
      <c r="N46" s="138">
        <v>1087638.53</v>
      </c>
      <c r="O46" s="138">
        <v>0</v>
      </c>
      <c r="P46" s="139">
        <v>1087638.53</v>
      </c>
      <c r="Q46" s="87"/>
    </row>
    <row r="47" spans="1:17" ht="51">
      <c r="A47" s="85" t="s">
        <v>541</v>
      </c>
      <c r="B47" s="157">
        <v>2</v>
      </c>
      <c r="C47" s="69" t="s">
        <v>590</v>
      </c>
      <c r="D47" s="86">
        <v>45014</v>
      </c>
      <c r="E47" s="320">
        <v>1186</v>
      </c>
      <c r="F47" s="85" t="s">
        <v>613</v>
      </c>
      <c r="G47" s="87" t="s">
        <v>3540</v>
      </c>
      <c r="H47" s="87"/>
      <c r="I47" s="87"/>
      <c r="J47" s="87"/>
      <c r="K47" s="87"/>
      <c r="L47" s="369"/>
      <c r="M47" s="369"/>
      <c r="N47" s="138">
        <v>0</v>
      </c>
      <c r="O47" s="138">
        <v>106635.83</v>
      </c>
      <c r="P47" s="139">
        <v>106635.83</v>
      </c>
      <c r="Q47" s="87"/>
    </row>
    <row r="48" spans="1:17" ht="51">
      <c r="A48" s="85" t="s">
        <v>541</v>
      </c>
      <c r="B48" s="157">
        <v>2</v>
      </c>
      <c r="C48" s="69" t="s">
        <v>590</v>
      </c>
      <c r="D48" s="86">
        <v>45014</v>
      </c>
      <c r="E48" s="320">
        <v>1161</v>
      </c>
      <c r="F48" s="85" t="s">
        <v>613</v>
      </c>
      <c r="G48" s="87" t="s">
        <v>3541</v>
      </c>
      <c r="H48" s="87"/>
      <c r="I48" s="87"/>
      <c r="J48" s="87"/>
      <c r="K48" s="87"/>
      <c r="L48" s="369"/>
      <c r="M48" s="369"/>
      <c r="N48" s="138">
        <v>4116000</v>
      </c>
      <c r="O48" s="138">
        <v>0</v>
      </c>
      <c r="P48" s="139">
        <v>4116000</v>
      </c>
      <c r="Q48" s="87"/>
    </row>
    <row r="49" spans="1:17" ht="51">
      <c r="A49" s="85">
        <v>46</v>
      </c>
      <c r="B49" s="157">
        <v>5</v>
      </c>
      <c r="C49" s="69" t="s">
        <v>1380</v>
      </c>
      <c r="D49" s="86">
        <v>45014</v>
      </c>
      <c r="E49" s="320">
        <v>1161</v>
      </c>
      <c r="F49" s="85" t="s">
        <v>3514</v>
      </c>
      <c r="G49" s="87" t="s">
        <v>3541</v>
      </c>
      <c r="H49" s="87"/>
      <c r="I49" s="87"/>
      <c r="J49" s="87"/>
      <c r="K49" s="87"/>
      <c r="L49" s="369"/>
      <c r="M49" s="369"/>
      <c r="N49" s="138">
        <v>0</v>
      </c>
      <c r="O49" s="138">
        <v>4116000</v>
      </c>
      <c r="P49" s="139">
        <v>4116000</v>
      </c>
      <c r="Q49" s="87"/>
    </row>
    <row r="50" spans="1:17" ht="51">
      <c r="A50" s="85" t="s">
        <v>541</v>
      </c>
      <c r="B50" s="157">
        <v>2</v>
      </c>
      <c r="C50" s="69" t="s">
        <v>590</v>
      </c>
      <c r="D50" s="86">
        <v>45015</v>
      </c>
      <c r="E50" s="320">
        <v>1206</v>
      </c>
      <c r="F50" s="85" t="s">
        <v>613</v>
      </c>
      <c r="G50" s="87" t="s">
        <v>3542</v>
      </c>
      <c r="H50" s="87"/>
      <c r="I50" s="87"/>
      <c r="J50" s="87"/>
      <c r="K50" s="87"/>
      <c r="L50" s="369"/>
      <c r="M50" s="369"/>
      <c r="N50" s="138">
        <v>7591967.9699999997</v>
      </c>
      <c r="O50" s="138">
        <v>0</v>
      </c>
      <c r="P50" s="139">
        <v>7591967.9699999997</v>
      </c>
      <c r="Q50" s="87"/>
    </row>
    <row r="51" spans="1:17" ht="51">
      <c r="A51" s="85">
        <v>573</v>
      </c>
      <c r="B51" s="157">
        <v>1</v>
      </c>
      <c r="C51" s="69" t="s">
        <v>167</v>
      </c>
      <c r="D51" s="86">
        <v>45015</v>
      </c>
      <c r="E51" s="320">
        <v>1206</v>
      </c>
      <c r="F51" s="85" t="s">
        <v>3515</v>
      </c>
      <c r="G51" s="87" t="s">
        <v>3542</v>
      </c>
      <c r="H51" s="87"/>
      <c r="I51" s="87"/>
      <c r="J51" s="87"/>
      <c r="K51" s="87"/>
      <c r="L51" s="369"/>
      <c r="M51" s="369"/>
      <c r="N51" s="138">
        <v>0</v>
      </c>
      <c r="O51" s="138">
        <v>7591967.9699999997</v>
      </c>
      <c r="P51" s="139">
        <v>7591967.9699999997</v>
      </c>
      <c r="Q51" s="87"/>
    </row>
    <row r="52" spans="1:17" ht="51">
      <c r="A52" s="85" t="s">
        <v>541</v>
      </c>
      <c r="B52" s="157">
        <v>2</v>
      </c>
      <c r="C52" s="69" t="s">
        <v>590</v>
      </c>
      <c r="D52" s="86">
        <v>45015</v>
      </c>
      <c r="E52" s="320">
        <v>1203</v>
      </c>
      <c r="F52" s="85" t="s">
        <v>613</v>
      </c>
      <c r="G52" s="87" t="s">
        <v>3543</v>
      </c>
      <c r="H52" s="87"/>
      <c r="I52" s="87"/>
      <c r="J52" s="87"/>
      <c r="K52" s="87"/>
      <c r="L52" s="369"/>
      <c r="M52" s="369"/>
      <c r="N52" s="138">
        <v>865631.78</v>
      </c>
      <c r="O52" s="138">
        <v>0</v>
      </c>
      <c r="P52" s="139">
        <v>865631.78</v>
      </c>
      <c r="Q52" s="87"/>
    </row>
    <row r="53" spans="1:17" ht="51">
      <c r="A53" s="85" t="s">
        <v>541</v>
      </c>
      <c r="B53" s="157">
        <v>2</v>
      </c>
      <c r="C53" s="69" t="s">
        <v>590</v>
      </c>
      <c r="D53" s="86">
        <v>45019</v>
      </c>
      <c r="E53" s="320">
        <v>1251</v>
      </c>
      <c r="F53" s="85" t="s">
        <v>613</v>
      </c>
      <c r="G53" s="87" t="s">
        <v>6065</v>
      </c>
      <c r="H53" s="87"/>
      <c r="I53" s="87"/>
      <c r="J53" s="87"/>
      <c r="K53" s="87"/>
      <c r="L53" s="369"/>
      <c r="M53" s="369"/>
      <c r="N53" s="138">
        <v>303837.36</v>
      </c>
      <c r="O53" s="138">
        <v>0</v>
      </c>
      <c r="P53" s="139">
        <v>303837.36</v>
      </c>
      <c r="Q53" s="87"/>
    </row>
    <row r="54" spans="1:17" ht="51">
      <c r="A54" s="85" t="s">
        <v>541</v>
      </c>
      <c r="B54" s="157">
        <v>2</v>
      </c>
      <c r="C54" s="69" t="s">
        <v>590</v>
      </c>
      <c r="D54" s="86">
        <v>45019</v>
      </c>
      <c r="E54" s="320">
        <v>1253</v>
      </c>
      <c r="F54" s="85" t="s">
        <v>613</v>
      </c>
      <c r="G54" s="87" t="s">
        <v>6065</v>
      </c>
      <c r="H54" s="87"/>
      <c r="I54" s="87"/>
      <c r="J54" s="87"/>
      <c r="K54" s="87"/>
      <c r="L54" s="369"/>
      <c r="M54" s="369"/>
      <c r="N54" s="138">
        <v>275262.23</v>
      </c>
      <c r="O54" s="138">
        <v>0</v>
      </c>
      <c r="P54" s="139">
        <v>275262.23</v>
      </c>
      <c r="Q54" s="87"/>
    </row>
    <row r="55" spans="1:17" ht="51">
      <c r="A55" s="85">
        <v>291</v>
      </c>
      <c r="B55" s="157">
        <v>1</v>
      </c>
      <c r="C55" s="69" t="s">
        <v>119</v>
      </c>
      <c r="D55" s="86">
        <v>45019</v>
      </c>
      <c r="E55" s="320">
        <v>1254</v>
      </c>
      <c r="F55" s="85" t="s">
        <v>6066</v>
      </c>
      <c r="G55" s="87" t="s">
        <v>6067</v>
      </c>
      <c r="H55" s="87"/>
      <c r="I55" s="87"/>
      <c r="J55" s="87"/>
      <c r="K55" s="87"/>
      <c r="L55" s="369"/>
      <c r="M55" s="369"/>
      <c r="N55" s="138">
        <v>15256011.76</v>
      </c>
      <c r="O55" s="138">
        <v>0</v>
      </c>
      <c r="P55" s="139">
        <v>15256011.76</v>
      </c>
      <c r="Q55" s="87"/>
    </row>
    <row r="56" spans="1:17" ht="51">
      <c r="A56" s="85">
        <v>253</v>
      </c>
      <c r="B56" s="157">
        <v>1</v>
      </c>
      <c r="C56" s="69" t="s">
        <v>104</v>
      </c>
      <c r="D56" s="86">
        <v>45019</v>
      </c>
      <c r="E56" s="320">
        <v>1256</v>
      </c>
      <c r="F56" s="85" t="s">
        <v>6068</v>
      </c>
      <c r="G56" s="87" t="s">
        <v>6069</v>
      </c>
      <c r="H56" s="87"/>
      <c r="I56" s="87"/>
      <c r="J56" s="87"/>
      <c r="K56" s="87"/>
      <c r="L56" s="369"/>
      <c r="M56" s="369"/>
      <c r="N56" s="138">
        <v>720671.82</v>
      </c>
      <c r="O56" s="138">
        <v>0</v>
      </c>
      <c r="P56" s="139">
        <v>720671.82</v>
      </c>
      <c r="Q56" s="87"/>
    </row>
    <row r="57" spans="1:17" ht="51">
      <c r="A57" s="85">
        <v>383</v>
      </c>
      <c r="B57" s="157">
        <v>1</v>
      </c>
      <c r="C57" s="69" t="s">
        <v>1246</v>
      </c>
      <c r="D57" s="86">
        <v>45019</v>
      </c>
      <c r="E57" s="320">
        <v>1251</v>
      </c>
      <c r="F57" s="85" t="s">
        <v>3507</v>
      </c>
      <c r="G57" s="87" t="s">
        <v>6065</v>
      </c>
      <c r="H57" s="87"/>
      <c r="I57" s="87"/>
      <c r="J57" s="87"/>
      <c r="K57" s="87"/>
      <c r="L57" s="369"/>
      <c r="M57" s="369"/>
      <c r="N57" s="138">
        <v>0</v>
      </c>
      <c r="O57" s="138">
        <v>303837.36</v>
      </c>
      <c r="P57" s="139">
        <v>303837.36</v>
      </c>
      <c r="Q57" s="87"/>
    </row>
    <row r="58" spans="1:17" ht="51">
      <c r="A58" s="85">
        <v>383</v>
      </c>
      <c r="B58" s="157">
        <v>1</v>
      </c>
      <c r="C58" s="69" t="s">
        <v>1246</v>
      </c>
      <c r="D58" s="86">
        <v>45019</v>
      </c>
      <c r="E58" s="320">
        <v>1253</v>
      </c>
      <c r="F58" s="85" t="s">
        <v>3507</v>
      </c>
      <c r="G58" s="87" t="s">
        <v>6065</v>
      </c>
      <c r="H58" s="87"/>
      <c r="I58" s="87"/>
      <c r="J58" s="87"/>
      <c r="K58" s="87"/>
      <c r="L58" s="369"/>
      <c r="M58" s="369"/>
      <c r="N58" s="138">
        <v>0</v>
      </c>
      <c r="O58" s="138">
        <v>275262.23</v>
      </c>
      <c r="P58" s="139">
        <v>275262.23</v>
      </c>
      <c r="Q58" s="87"/>
    </row>
    <row r="59" spans="1:17" ht="51">
      <c r="A59" s="85" t="s">
        <v>541</v>
      </c>
      <c r="B59" s="157">
        <v>2</v>
      </c>
      <c r="C59" s="69" t="s">
        <v>590</v>
      </c>
      <c r="D59" s="86">
        <v>45019</v>
      </c>
      <c r="E59" s="320">
        <v>1254</v>
      </c>
      <c r="F59" s="85" t="s">
        <v>613</v>
      </c>
      <c r="G59" s="87" t="s">
        <v>6067</v>
      </c>
      <c r="H59" s="87"/>
      <c r="I59" s="87"/>
      <c r="J59" s="87"/>
      <c r="K59" s="87"/>
      <c r="L59" s="369"/>
      <c r="M59" s="369"/>
      <c r="N59" s="138">
        <v>0</v>
      </c>
      <c r="O59" s="138">
        <v>15256011.76</v>
      </c>
      <c r="P59" s="139">
        <v>15256011.76</v>
      </c>
      <c r="Q59" s="87"/>
    </row>
    <row r="60" spans="1:17" ht="51">
      <c r="A60" s="85" t="s">
        <v>541</v>
      </c>
      <c r="B60" s="157">
        <v>2</v>
      </c>
      <c r="C60" s="69" t="s">
        <v>590</v>
      </c>
      <c r="D60" s="86">
        <v>45019</v>
      </c>
      <c r="E60" s="320">
        <v>1256</v>
      </c>
      <c r="F60" s="85" t="s">
        <v>613</v>
      </c>
      <c r="G60" s="87" t="s">
        <v>6069</v>
      </c>
      <c r="H60" s="87"/>
      <c r="I60" s="87"/>
      <c r="J60" s="87"/>
      <c r="K60" s="87"/>
      <c r="L60" s="369"/>
      <c r="M60" s="369"/>
      <c r="N60" s="138">
        <v>0</v>
      </c>
      <c r="O60" s="138">
        <v>720671.82</v>
      </c>
      <c r="P60" s="139">
        <v>720671.82</v>
      </c>
      <c r="Q60" s="87"/>
    </row>
    <row r="61" spans="1:17" ht="51">
      <c r="A61" s="85">
        <v>86</v>
      </c>
      <c r="B61" s="157">
        <v>1</v>
      </c>
      <c r="C61" s="69" t="s">
        <v>50</v>
      </c>
      <c r="D61" s="86">
        <v>45019</v>
      </c>
      <c r="E61" s="320">
        <v>1255</v>
      </c>
      <c r="F61" s="85" t="s">
        <v>6070</v>
      </c>
      <c r="G61" s="87" t="s">
        <v>6071</v>
      </c>
      <c r="H61" s="87"/>
      <c r="I61" s="87"/>
      <c r="J61" s="87"/>
      <c r="K61" s="87"/>
      <c r="L61" s="369"/>
      <c r="M61" s="369"/>
      <c r="N61" s="138">
        <v>933043.55</v>
      </c>
      <c r="O61" s="138">
        <v>0</v>
      </c>
      <c r="P61" s="139">
        <v>933043.55</v>
      </c>
      <c r="Q61" s="87"/>
    </row>
    <row r="62" spans="1:17" ht="51">
      <c r="A62" s="85">
        <v>41</v>
      </c>
      <c r="B62" s="157">
        <v>1</v>
      </c>
      <c r="C62" s="69" t="s">
        <v>44</v>
      </c>
      <c r="D62" s="86">
        <v>45019</v>
      </c>
      <c r="E62" s="320">
        <v>1257</v>
      </c>
      <c r="F62" s="85" t="s">
        <v>6072</v>
      </c>
      <c r="G62" s="87" t="s">
        <v>6073</v>
      </c>
      <c r="H62" s="87"/>
      <c r="I62" s="87"/>
      <c r="J62" s="87"/>
      <c r="K62" s="87"/>
      <c r="L62" s="369"/>
      <c r="M62" s="369"/>
      <c r="N62" s="138">
        <v>193542.9</v>
      </c>
      <c r="O62" s="138">
        <v>0</v>
      </c>
      <c r="P62" s="139">
        <v>193542.9</v>
      </c>
      <c r="Q62" s="87"/>
    </row>
    <row r="63" spans="1:17" ht="51">
      <c r="A63" s="85">
        <v>46</v>
      </c>
      <c r="B63" s="157">
        <v>2</v>
      </c>
      <c r="C63" s="69" t="s">
        <v>1380</v>
      </c>
      <c r="D63" s="86">
        <v>45019</v>
      </c>
      <c r="E63" s="320">
        <v>1258</v>
      </c>
      <c r="F63" s="85" t="s">
        <v>6074</v>
      </c>
      <c r="G63" s="87" t="s">
        <v>6075</v>
      </c>
      <c r="H63" s="87"/>
      <c r="I63" s="87"/>
      <c r="J63" s="87"/>
      <c r="K63" s="87"/>
      <c r="L63" s="369"/>
      <c r="M63" s="369"/>
      <c r="N63" s="138">
        <v>305127.11</v>
      </c>
      <c r="O63" s="138">
        <v>0</v>
      </c>
      <c r="P63" s="139">
        <v>305127.11</v>
      </c>
      <c r="Q63" s="87"/>
    </row>
    <row r="64" spans="1:17" ht="51">
      <c r="A64" s="85">
        <v>47</v>
      </c>
      <c r="B64" s="157">
        <v>1</v>
      </c>
      <c r="C64" s="69" t="s">
        <v>45</v>
      </c>
      <c r="D64" s="86">
        <v>45019</v>
      </c>
      <c r="E64" s="320">
        <v>1259</v>
      </c>
      <c r="F64" s="85" t="s">
        <v>6076</v>
      </c>
      <c r="G64" s="87" t="s">
        <v>6077</v>
      </c>
      <c r="H64" s="87"/>
      <c r="I64" s="87"/>
      <c r="J64" s="87"/>
      <c r="K64" s="87"/>
      <c r="L64" s="369"/>
      <c r="M64" s="369"/>
      <c r="N64" s="138">
        <v>71385.98</v>
      </c>
      <c r="O64" s="138">
        <v>0</v>
      </c>
      <c r="P64" s="139">
        <v>71385.98</v>
      </c>
      <c r="Q64" s="87"/>
    </row>
    <row r="65" spans="1:17" ht="51">
      <c r="A65" s="85" t="s">
        <v>539</v>
      </c>
      <c r="B65" s="157">
        <v>1</v>
      </c>
      <c r="C65" s="69" t="s">
        <v>590</v>
      </c>
      <c r="D65" s="86">
        <v>45019</v>
      </c>
      <c r="E65" s="320">
        <v>1255</v>
      </c>
      <c r="F65" s="85" t="s">
        <v>6078</v>
      </c>
      <c r="G65" s="87" t="s">
        <v>6071</v>
      </c>
      <c r="H65" s="87"/>
      <c r="I65" s="87"/>
      <c r="J65" s="87"/>
      <c r="K65" s="87"/>
      <c r="L65" s="369"/>
      <c r="M65" s="369"/>
      <c r="N65" s="138">
        <v>0</v>
      </c>
      <c r="O65" s="138">
        <v>933043.55</v>
      </c>
      <c r="P65" s="139">
        <v>933043.55</v>
      </c>
      <c r="Q65" s="87"/>
    </row>
    <row r="66" spans="1:17" ht="51">
      <c r="A66" s="85" t="s">
        <v>541</v>
      </c>
      <c r="B66" s="157">
        <v>2</v>
      </c>
      <c r="C66" s="69" t="s">
        <v>590</v>
      </c>
      <c r="D66" s="86">
        <v>45019</v>
      </c>
      <c r="E66" s="320">
        <v>1257</v>
      </c>
      <c r="F66" s="85" t="s">
        <v>613</v>
      </c>
      <c r="G66" s="87" t="s">
        <v>6073</v>
      </c>
      <c r="H66" s="87"/>
      <c r="I66" s="87"/>
      <c r="J66" s="87"/>
      <c r="K66" s="87"/>
      <c r="L66" s="369"/>
      <c r="M66" s="369"/>
      <c r="N66" s="138">
        <v>0</v>
      </c>
      <c r="O66" s="138">
        <v>193542.9</v>
      </c>
      <c r="P66" s="139">
        <v>193542.9</v>
      </c>
      <c r="Q66" s="87"/>
    </row>
    <row r="67" spans="1:17" ht="51">
      <c r="A67" s="85" t="s">
        <v>541</v>
      </c>
      <c r="B67" s="157">
        <v>2</v>
      </c>
      <c r="C67" s="69" t="s">
        <v>590</v>
      </c>
      <c r="D67" s="86">
        <v>45019</v>
      </c>
      <c r="E67" s="320">
        <v>1258</v>
      </c>
      <c r="F67" s="85" t="s">
        <v>613</v>
      </c>
      <c r="G67" s="87" t="s">
        <v>6075</v>
      </c>
      <c r="H67" s="87"/>
      <c r="I67" s="87"/>
      <c r="J67" s="87"/>
      <c r="K67" s="87"/>
      <c r="L67" s="369"/>
      <c r="M67" s="369"/>
      <c r="N67" s="138">
        <v>0</v>
      </c>
      <c r="O67" s="138">
        <v>305127.11</v>
      </c>
      <c r="P67" s="139">
        <v>305127.11</v>
      </c>
      <c r="Q67" s="87"/>
    </row>
    <row r="68" spans="1:17" ht="51">
      <c r="A68" s="85" t="s">
        <v>541</v>
      </c>
      <c r="B68" s="157">
        <v>2</v>
      </c>
      <c r="C68" s="69" t="s">
        <v>590</v>
      </c>
      <c r="D68" s="86">
        <v>45019</v>
      </c>
      <c r="E68" s="320">
        <v>1259</v>
      </c>
      <c r="F68" s="85" t="s">
        <v>613</v>
      </c>
      <c r="G68" s="87" t="s">
        <v>6077</v>
      </c>
      <c r="H68" s="87"/>
      <c r="I68" s="87"/>
      <c r="J68" s="87"/>
      <c r="K68" s="87"/>
      <c r="L68" s="369"/>
      <c r="M68" s="369"/>
      <c r="N68" s="138">
        <v>0</v>
      </c>
      <c r="O68" s="138">
        <v>71385.98</v>
      </c>
      <c r="P68" s="139">
        <v>71385.98</v>
      </c>
      <c r="Q68" s="87"/>
    </row>
    <row r="69" spans="1:17" ht="51">
      <c r="A69" s="85" t="s">
        <v>541</v>
      </c>
      <c r="B69" s="157">
        <v>2</v>
      </c>
      <c r="C69" s="69" t="s">
        <v>590</v>
      </c>
      <c r="D69" s="86">
        <v>45022</v>
      </c>
      <c r="E69" s="320">
        <v>1284</v>
      </c>
      <c r="F69" s="85" t="s">
        <v>613</v>
      </c>
      <c r="G69" s="87" t="s">
        <v>6079</v>
      </c>
      <c r="H69" s="87"/>
      <c r="I69" s="87"/>
      <c r="J69" s="87"/>
      <c r="K69" s="87"/>
      <c r="L69" s="369"/>
      <c r="M69" s="369"/>
      <c r="N69" s="138">
        <v>13720000</v>
      </c>
      <c r="O69" s="138">
        <v>0</v>
      </c>
      <c r="P69" s="139">
        <v>13720000</v>
      </c>
      <c r="Q69" s="87"/>
    </row>
    <row r="70" spans="1:17" ht="51">
      <c r="A70" s="85" t="s">
        <v>541</v>
      </c>
      <c r="B70" s="157">
        <v>2</v>
      </c>
      <c r="C70" s="69" t="s">
        <v>590</v>
      </c>
      <c r="D70" s="86">
        <v>45022</v>
      </c>
      <c r="E70" s="320">
        <v>1286</v>
      </c>
      <c r="F70" s="85" t="s">
        <v>613</v>
      </c>
      <c r="G70" s="87" t="s">
        <v>6080</v>
      </c>
      <c r="H70" s="87"/>
      <c r="I70" s="87"/>
      <c r="J70" s="87"/>
      <c r="K70" s="87"/>
      <c r="L70" s="369"/>
      <c r="M70" s="369"/>
      <c r="N70" s="138">
        <v>791032.57</v>
      </c>
      <c r="O70" s="138">
        <v>0</v>
      </c>
      <c r="P70" s="139">
        <v>791032.57</v>
      </c>
      <c r="Q70" s="87"/>
    </row>
    <row r="71" spans="1:17" ht="51">
      <c r="A71" s="85">
        <v>383</v>
      </c>
      <c r="B71" s="157">
        <v>1</v>
      </c>
      <c r="C71" s="69" t="s">
        <v>1246</v>
      </c>
      <c r="D71" s="86">
        <v>45022</v>
      </c>
      <c r="E71" s="320">
        <v>1286</v>
      </c>
      <c r="F71" s="85" t="s">
        <v>3507</v>
      </c>
      <c r="G71" s="87" t="s">
        <v>6080</v>
      </c>
      <c r="H71" s="87"/>
      <c r="I71" s="87"/>
      <c r="J71" s="87"/>
      <c r="K71" s="87"/>
      <c r="L71" s="369"/>
      <c r="M71" s="369"/>
      <c r="N71" s="138">
        <v>0</v>
      </c>
      <c r="O71" s="138">
        <v>791032.57</v>
      </c>
      <c r="P71" s="139">
        <v>791032.57</v>
      </c>
      <c r="Q71" s="87"/>
    </row>
    <row r="72" spans="1:17" ht="51">
      <c r="A72" s="85" t="s">
        <v>541</v>
      </c>
      <c r="B72" s="157">
        <v>2</v>
      </c>
      <c r="C72" s="69" t="s">
        <v>590</v>
      </c>
      <c r="D72" s="86">
        <v>45026</v>
      </c>
      <c r="E72" s="320">
        <v>1289</v>
      </c>
      <c r="F72" s="85" t="s">
        <v>613</v>
      </c>
      <c r="G72" s="87" t="s">
        <v>6081</v>
      </c>
      <c r="H72" s="87"/>
      <c r="I72" s="87"/>
      <c r="J72" s="87"/>
      <c r="K72" s="87"/>
      <c r="L72" s="369"/>
      <c r="M72" s="369"/>
      <c r="N72" s="138">
        <v>24010000</v>
      </c>
      <c r="O72" s="138">
        <v>0</v>
      </c>
      <c r="P72" s="139">
        <v>24010000</v>
      </c>
      <c r="Q72" s="87"/>
    </row>
    <row r="73" spans="1:17" ht="51">
      <c r="A73" s="85" t="s">
        <v>541</v>
      </c>
      <c r="B73" s="157">
        <v>2</v>
      </c>
      <c r="C73" s="69" t="s">
        <v>590</v>
      </c>
      <c r="D73" s="86">
        <v>45027</v>
      </c>
      <c r="E73" s="320">
        <v>1298</v>
      </c>
      <c r="F73" s="85" t="s">
        <v>613</v>
      </c>
      <c r="G73" s="87" t="s">
        <v>6082</v>
      </c>
      <c r="H73" s="87"/>
      <c r="I73" s="87"/>
      <c r="J73" s="87"/>
      <c r="K73" s="87"/>
      <c r="L73" s="369"/>
      <c r="M73" s="369"/>
      <c r="N73" s="138">
        <v>5746505.3799999999</v>
      </c>
      <c r="O73" s="138">
        <v>0</v>
      </c>
      <c r="P73" s="139">
        <v>5746505.3799999999</v>
      </c>
      <c r="Q73" s="87"/>
    </row>
    <row r="74" spans="1:17" ht="51">
      <c r="A74" s="85" t="s">
        <v>541</v>
      </c>
      <c r="B74" s="157">
        <v>2</v>
      </c>
      <c r="C74" s="69" t="s">
        <v>590</v>
      </c>
      <c r="D74" s="86">
        <v>45027</v>
      </c>
      <c r="E74" s="320">
        <v>1300</v>
      </c>
      <c r="F74" s="85" t="s">
        <v>613</v>
      </c>
      <c r="G74" s="87" t="s">
        <v>6083</v>
      </c>
      <c r="H74" s="87"/>
      <c r="I74" s="87"/>
      <c r="J74" s="87"/>
      <c r="K74" s="87"/>
      <c r="L74" s="369"/>
      <c r="M74" s="369"/>
      <c r="N74" s="138">
        <v>11994710</v>
      </c>
      <c r="O74" s="138">
        <v>0</v>
      </c>
      <c r="P74" s="139">
        <v>11994710</v>
      </c>
      <c r="Q74" s="87"/>
    </row>
    <row r="75" spans="1:17" ht="51">
      <c r="A75" s="85" t="s">
        <v>541</v>
      </c>
      <c r="B75" s="157">
        <v>2</v>
      </c>
      <c r="C75" s="69" t="s">
        <v>590</v>
      </c>
      <c r="D75" s="86">
        <v>45027</v>
      </c>
      <c r="E75" s="320">
        <v>1302</v>
      </c>
      <c r="F75" s="85" t="s">
        <v>613</v>
      </c>
      <c r="G75" s="87" t="s">
        <v>6084</v>
      </c>
      <c r="H75" s="87"/>
      <c r="I75" s="87"/>
      <c r="J75" s="87"/>
      <c r="K75" s="87"/>
      <c r="L75" s="369"/>
      <c r="M75" s="369"/>
      <c r="N75" s="138">
        <v>6860000</v>
      </c>
      <c r="O75" s="138">
        <v>0</v>
      </c>
      <c r="P75" s="139">
        <v>6860000</v>
      </c>
      <c r="Q75" s="87"/>
    </row>
    <row r="76" spans="1:17" ht="51">
      <c r="A76" s="85">
        <v>291</v>
      </c>
      <c r="B76" s="157">
        <v>1</v>
      </c>
      <c r="C76" s="69" t="s">
        <v>119</v>
      </c>
      <c r="D76" s="86">
        <v>45027</v>
      </c>
      <c r="E76" s="320">
        <v>1298</v>
      </c>
      <c r="F76" s="85" t="s">
        <v>6085</v>
      </c>
      <c r="G76" s="87" t="s">
        <v>6082</v>
      </c>
      <c r="H76" s="87"/>
      <c r="I76" s="87"/>
      <c r="J76" s="87"/>
      <c r="K76" s="87"/>
      <c r="L76" s="369"/>
      <c r="M76" s="369"/>
      <c r="N76" s="138">
        <v>0</v>
      </c>
      <c r="O76" s="138">
        <v>5746505.3799999999</v>
      </c>
      <c r="P76" s="139">
        <v>5746505.3799999999</v>
      </c>
      <c r="Q76" s="87"/>
    </row>
    <row r="77" spans="1:17" ht="51">
      <c r="A77" s="85">
        <v>291</v>
      </c>
      <c r="B77" s="157">
        <v>8</v>
      </c>
      <c r="C77" s="69" t="s">
        <v>119</v>
      </c>
      <c r="D77" s="86">
        <v>45027</v>
      </c>
      <c r="E77" s="320">
        <v>1300</v>
      </c>
      <c r="F77" s="85" t="s">
        <v>6086</v>
      </c>
      <c r="G77" s="87" t="s">
        <v>6083</v>
      </c>
      <c r="H77" s="87"/>
      <c r="I77" s="87"/>
      <c r="J77" s="87"/>
      <c r="K77" s="87"/>
      <c r="L77" s="369"/>
      <c r="M77" s="369"/>
      <c r="N77" s="138">
        <v>0</v>
      </c>
      <c r="O77" s="138">
        <v>11994710</v>
      </c>
      <c r="P77" s="139">
        <v>11994710</v>
      </c>
      <c r="Q77" s="87"/>
    </row>
    <row r="78" spans="1:17" ht="51">
      <c r="A78" s="85">
        <v>291</v>
      </c>
      <c r="B78" s="157">
        <v>1</v>
      </c>
      <c r="C78" s="69" t="s">
        <v>119</v>
      </c>
      <c r="D78" s="86">
        <v>45027</v>
      </c>
      <c r="E78" s="320">
        <v>1302</v>
      </c>
      <c r="F78" s="85" t="s">
        <v>6087</v>
      </c>
      <c r="G78" s="87" t="s">
        <v>6084</v>
      </c>
      <c r="H78" s="87"/>
      <c r="I78" s="87"/>
      <c r="J78" s="87"/>
      <c r="K78" s="87"/>
      <c r="L78" s="369"/>
      <c r="M78" s="369"/>
      <c r="N78" s="138">
        <v>0</v>
      </c>
      <c r="O78" s="138">
        <v>6860000</v>
      </c>
      <c r="P78" s="139">
        <v>6860000</v>
      </c>
      <c r="Q78" s="87"/>
    </row>
    <row r="79" spans="1:17" ht="51">
      <c r="A79" s="85" t="s">
        <v>541</v>
      </c>
      <c r="B79" s="157">
        <v>2</v>
      </c>
      <c r="C79" s="69" t="s">
        <v>590</v>
      </c>
      <c r="D79" s="86">
        <v>45033</v>
      </c>
      <c r="E79" s="320">
        <v>1412</v>
      </c>
      <c r="F79" s="85" t="s">
        <v>613</v>
      </c>
      <c r="G79" s="87" t="s">
        <v>6088</v>
      </c>
      <c r="H79" s="87"/>
      <c r="I79" s="87"/>
      <c r="J79" s="87"/>
      <c r="K79" s="87"/>
      <c r="L79" s="369"/>
      <c r="M79" s="369"/>
      <c r="N79" s="138">
        <v>482872.66</v>
      </c>
      <c r="O79" s="138">
        <v>0</v>
      </c>
      <c r="P79" s="139">
        <v>482872.66</v>
      </c>
      <c r="Q79" s="87"/>
    </row>
    <row r="80" spans="1:17" ht="51">
      <c r="A80" s="85">
        <v>117</v>
      </c>
      <c r="B80" s="157">
        <v>1</v>
      </c>
      <c r="C80" s="69" t="s">
        <v>54</v>
      </c>
      <c r="D80" s="86">
        <v>45033</v>
      </c>
      <c r="E80" s="320">
        <v>1412</v>
      </c>
      <c r="F80" s="85" t="s">
        <v>6089</v>
      </c>
      <c r="G80" s="87" t="s">
        <v>6088</v>
      </c>
      <c r="H80" s="87"/>
      <c r="I80" s="87"/>
      <c r="J80" s="87"/>
      <c r="K80" s="87"/>
      <c r="L80" s="369"/>
      <c r="M80" s="369"/>
      <c r="N80" s="138">
        <v>0</v>
      </c>
      <c r="O80" s="138">
        <v>482872.66</v>
      </c>
      <c r="P80" s="139">
        <v>482872.66</v>
      </c>
      <c r="Q80" s="87"/>
    </row>
    <row r="81" spans="1:17" ht="38.25">
      <c r="A81" s="85" t="s">
        <v>539</v>
      </c>
      <c r="B81" s="157">
        <v>1</v>
      </c>
      <c r="C81" s="69" t="s">
        <v>590</v>
      </c>
      <c r="D81" s="86">
        <v>45033</v>
      </c>
      <c r="E81" s="320">
        <v>1404</v>
      </c>
      <c r="F81" s="85" t="s">
        <v>6078</v>
      </c>
      <c r="G81" s="87" t="s">
        <v>6090</v>
      </c>
      <c r="H81" s="87"/>
      <c r="I81" s="87"/>
      <c r="J81" s="87"/>
      <c r="K81" s="87"/>
      <c r="L81" s="369"/>
      <c r="M81" s="369"/>
      <c r="N81" s="138">
        <v>933043.55</v>
      </c>
      <c r="O81" s="138">
        <v>0</v>
      </c>
      <c r="P81" s="139">
        <v>933043.55</v>
      </c>
      <c r="Q81" s="87"/>
    </row>
    <row r="82" spans="1:17" ht="51">
      <c r="A82" s="85">
        <v>86</v>
      </c>
      <c r="B82" s="157">
        <v>1</v>
      </c>
      <c r="C82" s="69" t="s">
        <v>50</v>
      </c>
      <c r="D82" s="86">
        <v>45033</v>
      </c>
      <c r="E82" s="320">
        <v>1405</v>
      </c>
      <c r="F82" s="85" t="s">
        <v>6070</v>
      </c>
      <c r="G82" s="87" t="s">
        <v>6091</v>
      </c>
      <c r="H82" s="87"/>
      <c r="I82" s="87"/>
      <c r="J82" s="87"/>
      <c r="K82" s="87"/>
      <c r="L82" s="369"/>
      <c r="M82" s="369"/>
      <c r="N82" s="138">
        <v>933043.55</v>
      </c>
      <c r="O82" s="138">
        <v>0</v>
      </c>
      <c r="P82" s="139">
        <v>933043.55</v>
      </c>
      <c r="Q82" s="87"/>
    </row>
    <row r="83" spans="1:17" ht="51">
      <c r="A83" s="85" t="s">
        <v>541</v>
      </c>
      <c r="B83" s="157">
        <v>2</v>
      </c>
      <c r="C83" s="69" t="s">
        <v>590</v>
      </c>
      <c r="D83" s="86">
        <v>45033</v>
      </c>
      <c r="E83" s="320">
        <v>1407</v>
      </c>
      <c r="F83" s="85" t="s">
        <v>613</v>
      </c>
      <c r="G83" s="87" t="s">
        <v>6092</v>
      </c>
      <c r="H83" s="87"/>
      <c r="I83" s="87"/>
      <c r="J83" s="87"/>
      <c r="K83" s="87"/>
      <c r="L83" s="369"/>
      <c r="M83" s="369"/>
      <c r="N83" s="138">
        <v>282707.46000000002</v>
      </c>
      <c r="O83" s="138">
        <v>0</v>
      </c>
      <c r="P83" s="139">
        <v>282707.46000000002</v>
      </c>
      <c r="Q83" s="87"/>
    </row>
    <row r="84" spans="1:17" ht="51">
      <c r="A84" s="85">
        <v>66</v>
      </c>
      <c r="B84" s="157">
        <v>4</v>
      </c>
      <c r="C84" s="69" t="s">
        <v>46</v>
      </c>
      <c r="D84" s="86">
        <v>45033</v>
      </c>
      <c r="E84" s="320">
        <v>1410</v>
      </c>
      <c r="F84" s="85" t="s">
        <v>6093</v>
      </c>
      <c r="G84" s="87" t="s">
        <v>6094</v>
      </c>
      <c r="H84" s="87"/>
      <c r="I84" s="87"/>
      <c r="J84" s="87"/>
      <c r="K84" s="87"/>
      <c r="L84" s="369"/>
      <c r="M84" s="369"/>
      <c r="N84" s="138">
        <v>309986.65000000002</v>
      </c>
      <c r="O84" s="138">
        <v>0</v>
      </c>
      <c r="P84" s="139">
        <v>309986.65000000002</v>
      </c>
      <c r="Q84" s="87"/>
    </row>
    <row r="85" spans="1:17" ht="38.25">
      <c r="A85" s="85">
        <v>86</v>
      </c>
      <c r="B85" s="157">
        <v>1</v>
      </c>
      <c r="C85" s="69" t="s">
        <v>50</v>
      </c>
      <c r="D85" s="86">
        <v>45033</v>
      </c>
      <c r="E85" s="320">
        <v>1404</v>
      </c>
      <c r="F85" s="85" t="s">
        <v>6070</v>
      </c>
      <c r="G85" s="87" t="s">
        <v>6090</v>
      </c>
      <c r="H85" s="87"/>
      <c r="I85" s="87"/>
      <c r="J85" s="87"/>
      <c r="K85" s="87"/>
      <c r="L85" s="369"/>
      <c r="M85" s="369"/>
      <c r="N85" s="138">
        <v>0</v>
      </c>
      <c r="O85" s="138">
        <v>933043.55</v>
      </c>
      <c r="P85" s="139">
        <v>933043.55</v>
      </c>
      <c r="Q85" s="87"/>
    </row>
    <row r="86" spans="1:17" ht="51">
      <c r="A86" s="85" t="s">
        <v>541</v>
      </c>
      <c r="B86" s="157">
        <v>2</v>
      </c>
      <c r="C86" s="69" t="s">
        <v>590</v>
      </c>
      <c r="D86" s="86">
        <v>45033</v>
      </c>
      <c r="E86" s="320">
        <v>1405</v>
      </c>
      <c r="F86" s="85" t="s">
        <v>613</v>
      </c>
      <c r="G86" s="87" t="s">
        <v>6091</v>
      </c>
      <c r="H86" s="87"/>
      <c r="I86" s="87"/>
      <c r="J86" s="87"/>
      <c r="K86" s="87"/>
      <c r="L86" s="369"/>
      <c r="M86" s="369"/>
      <c r="N86" s="138">
        <v>0</v>
      </c>
      <c r="O86" s="138">
        <v>933043.55</v>
      </c>
      <c r="P86" s="139">
        <v>933043.55</v>
      </c>
      <c r="Q86" s="87"/>
    </row>
    <row r="87" spans="1:17" ht="51">
      <c r="A87" s="85">
        <v>86</v>
      </c>
      <c r="B87" s="157">
        <v>1</v>
      </c>
      <c r="C87" s="69" t="s">
        <v>50</v>
      </c>
      <c r="D87" s="86">
        <v>45033</v>
      </c>
      <c r="E87" s="320">
        <v>1407</v>
      </c>
      <c r="F87" s="85" t="s">
        <v>6095</v>
      </c>
      <c r="G87" s="87" t="s">
        <v>6092</v>
      </c>
      <c r="H87" s="87"/>
      <c r="I87" s="87"/>
      <c r="J87" s="87"/>
      <c r="K87" s="87"/>
      <c r="L87" s="369"/>
      <c r="M87" s="369"/>
      <c r="N87" s="138">
        <v>0</v>
      </c>
      <c r="O87" s="138">
        <v>282707.46000000002</v>
      </c>
      <c r="P87" s="139">
        <v>282707.46000000002</v>
      </c>
      <c r="Q87" s="87"/>
    </row>
    <row r="88" spans="1:17" ht="51">
      <c r="A88" s="85">
        <v>86</v>
      </c>
      <c r="B88" s="157">
        <v>10</v>
      </c>
      <c r="C88" s="69" t="s">
        <v>50</v>
      </c>
      <c r="D88" s="86">
        <v>45033</v>
      </c>
      <c r="E88" s="320">
        <v>1410</v>
      </c>
      <c r="F88" s="85" t="s">
        <v>6096</v>
      </c>
      <c r="G88" s="87" t="s">
        <v>6094</v>
      </c>
      <c r="H88" s="87"/>
      <c r="I88" s="87"/>
      <c r="J88" s="87"/>
      <c r="K88" s="87"/>
      <c r="L88" s="369"/>
      <c r="M88" s="369"/>
      <c r="N88" s="138">
        <v>0</v>
      </c>
      <c r="O88" s="138">
        <v>309986.65000000002</v>
      </c>
      <c r="P88" s="139">
        <v>309986.65000000002</v>
      </c>
      <c r="Q88" s="87"/>
    </row>
    <row r="89" spans="1:17" ht="51">
      <c r="A89" s="85" t="s">
        <v>541</v>
      </c>
      <c r="B89" s="157">
        <v>2</v>
      </c>
      <c r="C89" s="69" t="s">
        <v>590</v>
      </c>
      <c r="D89" s="86">
        <v>45034</v>
      </c>
      <c r="E89" s="320">
        <v>1428</v>
      </c>
      <c r="F89" s="85" t="s">
        <v>613</v>
      </c>
      <c r="G89" s="87" t="s">
        <v>6097</v>
      </c>
      <c r="H89" s="87"/>
      <c r="I89" s="87"/>
      <c r="J89" s="87"/>
      <c r="K89" s="87"/>
      <c r="L89" s="369"/>
      <c r="M89" s="369"/>
      <c r="N89" s="138">
        <v>13329007.439999999</v>
      </c>
      <c r="O89" s="138">
        <v>0</v>
      </c>
      <c r="P89" s="139">
        <v>13329007.439999999</v>
      </c>
      <c r="Q89" s="87"/>
    </row>
    <row r="90" spans="1:17" ht="51">
      <c r="A90" s="85" t="s">
        <v>541</v>
      </c>
      <c r="B90" s="157">
        <v>2</v>
      </c>
      <c r="C90" s="69" t="s">
        <v>590</v>
      </c>
      <c r="D90" s="86">
        <v>45034</v>
      </c>
      <c r="E90" s="320">
        <v>1430</v>
      </c>
      <c r="F90" s="85" t="s">
        <v>613</v>
      </c>
      <c r="G90" s="87" t="s">
        <v>6098</v>
      </c>
      <c r="H90" s="87"/>
      <c r="I90" s="87"/>
      <c r="J90" s="87"/>
      <c r="K90" s="87"/>
      <c r="L90" s="369"/>
      <c r="M90" s="369"/>
      <c r="N90" s="138">
        <v>2675400</v>
      </c>
      <c r="O90" s="138">
        <v>0</v>
      </c>
      <c r="P90" s="139">
        <v>2675400</v>
      </c>
      <c r="Q90" s="87"/>
    </row>
    <row r="91" spans="1:17" ht="51">
      <c r="A91" s="85" t="s">
        <v>541</v>
      </c>
      <c r="B91" s="157">
        <v>2</v>
      </c>
      <c r="C91" s="69" t="s">
        <v>590</v>
      </c>
      <c r="D91" s="86">
        <v>45034</v>
      </c>
      <c r="E91" s="320">
        <v>1432</v>
      </c>
      <c r="F91" s="85" t="s">
        <v>613</v>
      </c>
      <c r="G91" s="87" t="s">
        <v>6099</v>
      </c>
      <c r="H91" s="87"/>
      <c r="I91" s="87"/>
      <c r="J91" s="87"/>
      <c r="K91" s="87"/>
      <c r="L91" s="369"/>
      <c r="M91" s="369"/>
      <c r="N91" s="138">
        <v>2098281.71</v>
      </c>
      <c r="O91" s="138">
        <v>0</v>
      </c>
      <c r="P91" s="139">
        <v>2098281.71</v>
      </c>
      <c r="Q91" s="87"/>
    </row>
    <row r="92" spans="1:17" ht="51">
      <c r="A92" s="85">
        <v>212</v>
      </c>
      <c r="B92" s="157">
        <v>1</v>
      </c>
      <c r="C92" s="69" t="s">
        <v>90</v>
      </c>
      <c r="D92" s="86">
        <v>45034</v>
      </c>
      <c r="E92" s="320">
        <v>1428</v>
      </c>
      <c r="F92" s="85" t="s">
        <v>6100</v>
      </c>
      <c r="G92" s="87" t="s">
        <v>6097</v>
      </c>
      <c r="H92" s="87"/>
      <c r="I92" s="87"/>
      <c r="J92" s="87"/>
      <c r="K92" s="87"/>
      <c r="L92" s="369"/>
      <c r="M92" s="369"/>
      <c r="N92" s="138">
        <v>0</v>
      </c>
      <c r="O92" s="138">
        <v>13329007.439999999</v>
      </c>
      <c r="P92" s="139">
        <v>13329007.439999999</v>
      </c>
      <c r="Q92" s="87"/>
    </row>
    <row r="93" spans="1:17" ht="51">
      <c r="A93" s="85">
        <v>514</v>
      </c>
      <c r="B93" s="157">
        <v>1</v>
      </c>
      <c r="C93" s="69" t="s">
        <v>161</v>
      </c>
      <c r="D93" s="86">
        <v>45034</v>
      </c>
      <c r="E93" s="320">
        <v>1430</v>
      </c>
      <c r="F93" s="85" t="s">
        <v>6101</v>
      </c>
      <c r="G93" s="87" t="s">
        <v>6098</v>
      </c>
      <c r="H93" s="87"/>
      <c r="I93" s="87"/>
      <c r="J93" s="87"/>
      <c r="K93" s="87"/>
      <c r="L93" s="369"/>
      <c r="M93" s="369"/>
      <c r="N93" s="138">
        <v>0</v>
      </c>
      <c r="O93" s="138">
        <v>2675400</v>
      </c>
      <c r="P93" s="139">
        <v>2675400</v>
      </c>
      <c r="Q93" s="87"/>
    </row>
    <row r="94" spans="1:17" ht="51">
      <c r="A94" s="85">
        <v>389</v>
      </c>
      <c r="B94" s="157">
        <v>1</v>
      </c>
      <c r="C94" s="69" t="s">
        <v>1424</v>
      </c>
      <c r="D94" s="86">
        <v>45034</v>
      </c>
      <c r="E94" s="320">
        <v>1432</v>
      </c>
      <c r="F94" s="85" t="s">
        <v>3511</v>
      </c>
      <c r="G94" s="87" t="s">
        <v>6099</v>
      </c>
      <c r="H94" s="87"/>
      <c r="I94" s="87"/>
      <c r="J94" s="87"/>
      <c r="K94" s="87"/>
      <c r="L94" s="369"/>
      <c r="M94" s="369"/>
      <c r="N94" s="138">
        <v>0</v>
      </c>
      <c r="O94" s="138">
        <v>2098281.71</v>
      </c>
      <c r="P94" s="139">
        <v>2098281.71</v>
      </c>
      <c r="Q94" s="87"/>
    </row>
    <row r="95" spans="1:17" ht="51">
      <c r="A95" s="85" t="s">
        <v>541</v>
      </c>
      <c r="B95" s="157">
        <v>2</v>
      </c>
      <c r="C95" s="69" t="s">
        <v>590</v>
      </c>
      <c r="D95" s="86">
        <v>45034</v>
      </c>
      <c r="E95" s="320">
        <v>1426</v>
      </c>
      <c r="F95" s="85" t="s">
        <v>613</v>
      </c>
      <c r="G95" s="87" t="s">
        <v>6102</v>
      </c>
      <c r="H95" s="87"/>
      <c r="I95" s="87"/>
      <c r="J95" s="87"/>
      <c r="K95" s="87"/>
      <c r="L95" s="369"/>
      <c r="M95" s="369"/>
      <c r="N95" s="138">
        <v>40843543.600000001</v>
      </c>
      <c r="O95" s="138">
        <v>0</v>
      </c>
      <c r="P95" s="139">
        <v>40843543.600000001</v>
      </c>
      <c r="Q95" s="87"/>
    </row>
    <row r="96" spans="1:17" ht="51">
      <c r="A96" s="85">
        <v>86</v>
      </c>
      <c r="B96" s="157">
        <v>4</v>
      </c>
      <c r="C96" s="69" t="s">
        <v>50</v>
      </c>
      <c r="D96" s="86">
        <v>45034</v>
      </c>
      <c r="E96" s="320">
        <v>1426</v>
      </c>
      <c r="F96" s="85" t="s">
        <v>6103</v>
      </c>
      <c r="G96" s="87" t="s">
        <v>6102</v>
      </c>
      <c r="H96" s="87"/>
      <c r="I96" s="87"/>
      <c r="J96" s="87"/>
      <c r="K96" s="87"/>
      <c r="L96" s="369"/>
      <c r="M96" s="369"/>
      <c r="N96" s="138">
        <v>0</v>
      </c>
      <c r="O96" s="138">
        <v>40843543.600000001</v>
      </c>
      <c r="P96" s="139">
        <v>40843543.600000001</v>
      </c>
      <c r="Q96" s="87"/>
    </row>
    <row r="97" spans="1:17" ht="63.75">
      <c r="A97" s="85">
        <v>389</v>
      </c>
      <c r="B97" s="157">
        <v>1</v>
      </c>
      <c r="C97" s="69" t="s">
        <v>1424</v>
      </c>
      <c r="D97" s="86">
        <v>45035</v>
      </c>
      <c r="E97" s="320">
        <v>1459</v>
      </c>
      <c r="F97" s="85" t="s">
        <v>6104</v>
      </c>
      <c r="G97" s="87" t="s">
        <v>6105</v>
      </c>
      <c r="H97" s="87"/>
      <c r="I97" s="87"/>
      <c r="J97" s="87"/>
      <c r="K97" s="87"/>
      <c r="L97" s="369"/>
      <c r="M97" s="369"/>
      <c r="N97" s="138">
        <v>140543.63</v>
      </c>
      <c r="O97" s="138">
        <v>0</v>
      </c>
      <c r="P97" s="139">
        <v>140543.63</v>
      </c>
      <c r="Q97" s="87"/>
    </row>
    <row r="98" spans="1:17" ht="63.75">
      <c r="A98" s="85" t="s">
        <v>541</v>
      </c>
      <c r="B98" s="157">
        <v>2</v>
      </c>
      <c r="C98" s="69" t="s">
        <v>590</v>
      </c>
      <c r="D98" s="86">
        <v>45035</v>
      </c>
      <c r="E98" s="320">
        <v>1459</v>
      </c>
      <c r="F98" s="85" t="s">
        <v>613</v>
      </c>
      <c r="G98" s="87" t="s">
        <v>6105</v>
      </c>
      <c r="H98" s="87"/>
      <c r="I98" s="87"/>
      <c r="J98" s="87"/>
      <c r="K98" s="87"/>
      <c r="L98" s="369"/>
      <c r="M98" s="369"/>
      <c r="N98" s="138">
        <v>0</v>
      </c>
      <c r="O98" s="138">
        <v>140543.63</v>
      </c>
      <c r="P98" s="139">
        <v>140543.63</v>
      </c>
      <c r="Q98" s="87"/>
    </row>
    <row r="99" spans="1:17" ht="51">
      <c r="A99" s="85" t="s">
        <v>541</v>
      </c>
      <c r="B99" s="157">
        <v>2</v>
      </c>
      <c r="C99" s="69" t="s">
        <v>590</v>
      </c>
      <c r="D99" s="86">
        <v>45036</v>
      </c>
      <c r="E99" s="320">
        <v>1473</v>
      </c>
      <c r="F99" s="85" t="s">
        <v>613</v>
      </c>
      <c r="G99" s="87" t="s">
        <v>6106</v>
      </c>
      <c r="H99" s="87"/>
      <c r="I99" s="87"/>
      <c r="J99" s="87"/>
      <c r="K99" s="87"/>
      <c r="L99" s="369"/>
      <c r="M99" s="369"/>
      <c r="N99" s="138">
        <v>66252.509999999995</v>
      </c>
      <c r="O99" s="138">
        <v>0</v>
      </c>
      <c r="P99" s="139">
        <v>66252.509999999995</v>
      </c>
      <c r="Q99" s="87"/>
    </row>
    <row r="100" spans="1:17" ht="51">
      <c r="A100" s="85" t="s">
        <v>541</v>
      </c>
      <c r="B100" s="157">
        <v>2</v>
      </c>
      <c r="C100" s="69" t="s">
        <v>590</v>
      </c>
      <c r="D100" s="86">
        <v>45036</v>
      </c>
      <c r="E100" s="320">
        <v>1475</v>
      </c>
      <c r="F100" s="85" t="s">
        <v>613</v>
      </c>
      <c r="G100" s="87" t="s">
        <v>6107</v>
      </c>
      <c r="H100" s="87"/>
      <c r="I100" s="87"/>
      <c r="J100" s="87"/>
      <c r="K100" s="87"/>
      <c r="L100" s="369"/>
      <c r="M100" s="369"/>
      <c r="N100" s="138">
        <v>29194533.969999999</v>
      </c>
      <c r="O100" s="138">
        <v>0</v>
      </c>
      <c r="P100" s="139">
        <v>29194533.969999999</v>
      </c>
      <c r="Q100" s="87"/>
    </row>
    <row r="101" spans="1:17" ht="51">
      <c r="A101" s="85" t="s">
        <v>541</v>
      </c>
      <c r="B101" s="157">
        <v>2</v>
      </c>
      <c r="C101" s="69" t="s">
        <v>590</v>
      </c>
      <c r="D101" s="86">
        <v>45036</v>
      </c>
      <c r="E101" s="320">
        <v>1477</v>
      </c>
      <c r="F101" s="85" t="s">
        <v>613</v>
      </c>
      <c r="G101" s="87" t="s">
        <v>6108</v>
      </c>
      <c r="H101" s="87"/>
      <c r="I101" s="87"/>
      <c r="J101" s="87"/>
      <c r="K101" s="87"/>
      <c r="L101" s="369"/>
      <c r="M101" s="369"/>
      <c r="N101" s="138">
        <v>7546000</v>
      </c>
      <c r="O101" s="138">
        <v>0</v>
      </c>
      <c r="P101" s="139">
        <v>7546000</v>
      </c>
      <c r="Q101" s="87"/>
    </row>
    <row r="102" spans="1:17" ht="51">
      <c r="A102" s="85">
        <v>291</v>
      </c>
      <c r="B102" s="157">
        <v>1</v>
      </c>
      <c r="C102" s="69" t="s">
        <v>119</v>
      </c>
      <c r="D102" s="86">
        <v>45036</v>
      </c>
      <c r="E102" s="320">
        <v>1473</v>
      </c>
      <c r="F102" s="85" t="s">
        <v>6087</v>
      </c>
      <c r="G102" s="87" t="s">
        <v>6106</v>
      </c>
      <c r="H102" s="87"/>
      <c r="I102" s="87"/>
      <c r="J102" s="87"/>
      <c r="K102" s="87"/>
      <c r="L102" s="369"/>
      <c r="M102" s="369"/>
      <c r="N102" s="138">
        <v>0</v>
      </c>
      <c r="O102" s="138">
        <v>66252.509999999995</v>
      </c>
      <c r="P102" s="139">
        <v>66252.509999999995</v>
      </c>
      <c r="Q102" s="87"/>
    </row>
    <row r="103" spans="1:17" ht="51">
      <c r="A103" s="85">
        <v>291</v>
      </c>
      <c r="B103" s="157">
        <v>1</v>
      </c>
      <c r="C103" s="69" t="s">
        <v>119</v>
      </c>
      <c r="D103" s="86">
        <v>45036</v>
      </c>
      <c r="E103" s="320">
        <v>1475</v>
      </c>
      <c r="F103" s="85" t="s">
        <v>6109</v>
      </c>
      <c r="G103" s="87" t="s">
        <v>6107</v>
      </c>
      <c r="H103" s="87"/>
      <c r="I103" s="87"/>
      <c r="J103" s="87"/>
      <c r="K103" s="87"/>
      <c r="L103" s="369"/>
      <c r="M103" s="369"/>
      <c r="N103" s="138">
        <v>0</v>
      </c>
      <c r="O103" s="138">
        <v>29194533.969999999</v>
      </c>
      <c r="P103" s="139">
        <v>29194533.969999999</v>
      </c>
      <c r="Q103" s="87"/>
    </row>
    <row r="104" spans="1:17" ht="51">
      <c r="A104" s="85">
        <v>291</v>
      </c>
      <c r="B104" s="157">
        <v>1</v>
      </c>
      <c r="C104" s="69" t="s">
        <v>119</v>
      </c>
      <c r="D104" s="86">
        <v>45036</v>
      </c>
      <c r="E104" s="320">
        <v>1477</v>
      </c>
      <c r="F104" s="85" t="s">
        <v>6085</v>
      </c>
      <c r="G104" s="87" t="s">
        <v>6108</v>
      </c>
      <c r="H104" s="87"/>
      <c r="I104" s="87"/>
      <c r="J104" s="87"/>
      <c r="K104" s="87"/>
      <c r="L104" s="369"/>
      <c r="M104" s="369"/>
      <c r="N104" s="138">
        <v>0</v>
      </c>
      <c r="O104" s="138">
        <v>7546000</v>
      </c>
      <c r="P104" s="139">
        <v>7546000</v>
      </c>
      <c r="Q104" s="87"/>
    </row>
    <row r="105" spans="1:17" ht="51">
      <c r="A105" s="85" t="s">
        <v>541</v>
      </c>
      <c r="B105" s="157">
        <v>2</v>
      </c>
      <c r="C105" s="69" t="s">
        <v>590</v>
      </c>
      <c r="D105" s="86">
        <v>45043</v>
      </c>
      <c r="E105" s="320">
        <v>1562</v>
      </c>
      <c r="F105" s="85" t="s">
        <v>613</v>
      </c>
      <c r="G105" s="87" t="s">
        <v>6110</v>
      </c>
      <c r="H105" s="87"/>
      <c r="I105" s="87"/>
      <c r="J105" s="87"/>
      <c r="K105" s="87"/>
      <c r="L105" s="369"/>
      <c r="M105" s="369"/>
      <c r="N105" s="138">
        <v>1303400</v>
      </c>
      <c r="O105" s="138">
        <v>0</v>
      </c>
      <c r="P105" s="139">
        <v>1303400</v>
      </c>
      <c r="Q105" s="87"/>
    </row>
    <row r="106" spans="1:17" ht="51">
      <c r="A106" s="85" t="s">
        <v>541</v>
      </c>
      <c r="B106" s="157">
        <v>2</v>
      </c>
      <c r="C106" s="69" t="s">
        <v>590</v>
      </c>
      <c r="D106" s="86">
        <v>45043</v>
      </c>
      <c r="E106" s="320">
        <v>1565</v>
      </c>
      <c r="F106" s="85" t="s">
        <v>613</v>
      </c>
      <c r="G106" s="87" t="s">
        <v>6111</v>
      </c>
      <c r="H106" s="87"/>
      <c r="I106" s="87"/>
      <c r="J106" s="87"/>
      <c r="K106" s="87"/>
      <c r="L106" s="369"/>
      <c r="M106" s="369"/>
      <c r="N106" s="138">
        <v>172383.02</v>
      </c>
      <c r="O106" s="138">
        <v>0</v>
      </c>
      <c r="P106" s="139">
        <v>172383.02</v>
      </c>
      <c r="Q106" s="87"/>
    </row>
    <row r="107" spans="1:17" ht="51">
      <c r="A107" s="85" t="s">
        <v>541</v>
      </c>
      <c r="B107" s="157">
        <v>2</v>
      </c>
      <c r="C107" s="69" t="s">
        <v>590</v>
      </c>
      <c r="D107" s="86">
        <v>45043</v>
      </c>
      <c r="E107" s="320">
        <v>1567</v>
      </c>
      <c r="F107" s="85" t="s">
        <v>613</v>
      </c>
      <c r="G107" s="87" t="s">
        <v>6112</v>
      </c>
      <c r="H107" s="87"/>
      <c r="I107" s="87"/>
      <c r="J107" s="87"/>
      <c r="K107" s="87"/>
      <c r="L107" s="369"/>
      <c r="M107" s="369"/>
      <c r="N107" s="138">
        <v>13720000</v>
      </c>
      <c r="O107" s="138">
        <v>0</v>
      </c>
      <c r="P107" s="139">
        <v>13720000</v>
      </c>
      <c r="Q107" s="87"/>
    </row>
    <row r="108" spans="1:17" ht="51">
      <c r="A108" s="85" t="s">
        <v>541</v>
      </c>
      <c r="B108" s="157">
        <v>2</v>
      </c>
      <c r="C108" s="69" t="s">
        <v>590</v>
      </c>
      <c r="D108" s="86">
        <v>45043</v>
      </c>
      <c r="E108" s="320">
        <v>1580</v>
      </c>
      <c r="F108" s="85" t="s">
        <v>613</v>
      </c>
      <c r="G108" s="87" t="s">
        <v>6113</v>
      </c>
      <c r="H108" s="87"/>
      <c r="I108" s="87"/>
      <c r="J108" s="87"/>
      <c r="K108" s="87"/>
      <c r="L108" s="369"/>
      <c r="M108" s="369"/>
      <c r="N108" s="138">
        <v>6966184.0199999996</v>
      </c>
      <c r="O108" s="138">
        <v>0</v>
      </c>
      <c r="P108" s="139">
        <v>6966184.0199999996</v>
      </c>
      <c r="Q108" s="87"/>
    </row>
    <row r="109" spans="1:17" ht="51">
      <c r="A109" s="85">
        <v>253</v>
      </c>
      <c r="B109" s="157">
        <v>1</v>
      </c>
      <c r="C109" s="69" t="s">
        <v>104</v>
      </c>
      <c r="D109" s="86">
        <v>45043</v>
      </c>
      <c r="E109" s="320">
        <v>1562</v>
      </c>
      <c r="F109" s="85" t="s">
        <v>6114</v>
      </c>
      <c r="G109" s="87" t="s">
        <v>6110</v>
      </c>
      <c r="H109" s="87"/>
      <c r="I109" s="87"/>
      <c r="J109" s="87"/>
      <c r="K109" s="87"/>
      <c r="L109" s="369"/>
      <c r="M109" s="369"/>
      <c r="N109" s="138">
        <v>0</v>
      </c>
      <c r="O109" s="138">
        <v>1303400</v>
      </c>
      <c r="P109" s="139">
        <v>1303400</v>
      </c>
      <c r="Q109" s="87"/>
    </row>
    <row r="110" spans="1:17" ht="51">
      <c r="A110" s="85">
        <v>132</v>
      </c>
      <c r="B110" s="157">
        <v>7</v>
      </c>
      <c r="C110" s="69" t="s">
        <v>59</v>
      </c>
      <c r="D110" s="86">
        <v>45043</v>
      </c>
      <c r="E110" s="320">
        <v>1565</v>
      </c>
      <c r="F110" s="85" t="s">
        <v>6115</v>
      </c>
      <c r="G110" s="87" t="s">
        <v>6111</v>
      </c>
      <c r="H110" s="87"/>
      <c r="I110" s="87"/>
      <c r="J110" s="87"/>
      <c r="K110" s="87"/>
      <c r="L110" s="369"/>
      <c r="M110" s="369"/>
      <c r="N110" s="138">
        <v>0</v>
      </c>
      <c r="O110" s="138">
        <v>172383.02</v>
      </c>
      <c r="P110" s="139">
        <v>172383.02</v>
      </c>
      <c r="Q110" s="87"/>
    </row>
    <row r="111" spans="1:17" ht="51">
      <c r="A111" s="85">
        <v>287</v>
      </c>
      <c r="B111" s="157">
        <v>10</v>
      </c>
      <c r="C111" s="69" t="s">
        <v>116</v>
      </c>
      <c r="D111" s="86">
        <v>45043</v>
      </c>
      <c r="E111" s="320">
        <v>1567</v>
      </c>
      <c r="F111" s="85" t="s">
        <v>3509</v>
      </c>
      <c r="G111" s="87" t="s">
        <v>6112</v>
      </c>
      <c r="H111" s="87"/>
      <c r="I111" s="87"/>
      <c r="J111" s="87"/>
      <c r="K111" s="87"/>
      <c r="L111" s="369"/>
      <c r="M111" s="369"/>
      <c r="N111" s="138">
        <v>0</v>
      </c>
      <c r="O111" s="138">
        <v>13720000</v>
      </c>
      <c r="P111" s="139">
        <v>13720000</v>
      </c>
      <c r="Q111" s="87"/>
    </row>
    <row r="112" spans="1:17" ht="51">
      <c r="A112" s="85">
        <v>291</v>
      </c>
      <c r="B112" s="157">
        <v>1</v>
      </c>
      <c r="C112" s="69" t="s">
        <v>119</v>
      </c>
      <c r="D112" s="86">
        <v>45043</v>
      </c>
      <c r="E112" s="320">
        <v>1580</v>
      </c>
      <c r="F112" s="85" t="s">
        <v>6116</v>
      </c>
      <c r="G112" s="87" t="s">
        <v>6113</v>
      </c>
      <c r="H112" s="87"/>
      <c r="I112" s="87"/>
      <c r="J112" s="87"/>
      <c r="K112" s="87"/>
      <c r="L112" s="369"/>
      <c r="M112" s="369"/>
      <c r="N112" s="138">
        <v>0</v>
      </c>
      <c r="O112" s="138">
        <v>6966184.0199999996</v>
      </c>
      <c r="P112" s="139">
        <v>6966184.0199999996</v>
      </c>
      <c r="Q112" s="87"/>
    </row>
    <row r="113" spans="1:17" ht="51">
      <c r="A113" s="85" t="s">
        <v>541</v>
      </c>
      <c r="B113" s="157">
        <v>2</v>
      </c>
      <c r="C113" s="69" t="s">
        <v>590</v>
      </c>
      <c r="D113" s="86">
        <v>45043</v>
      </c>
      <c r="E113" s="320">
        <v>1560</v>
      </c>
      <c r="F113" s="85" t="s">
        <v>613</v>
      </c>
      <c r="G113" s="87" t="s">
        <v>6117</v>
      </c>
      <c r="H113" s="87"/>
      <c r="I113" s="87"/>
      <c r="J113" s="87"/>
      <c r="K113" s="87"/>
      <c r="L113" s="369"/>
      <c r="M113" s="369"/>
      <c r="N113" s="138">
        <v>6859949.9900000002</v>
      </c>
      <c r="O113" s="138">
        <v>0</v>
      </c>
      <c r="P113" s="139">
        <v>6859949.9900000002</v>
      </c>
      <c r="Q113" s="87"/>
    </row>
    <row r="114" spans="1:17" ht="51">
      <c r="A114" s="85">
        <v>66</v>
      </c>
      <c r="B114" s="157">
        <v>4</v>
      </c>
      <c r="C114" s="69" t="s">
        <v>46</v>
      </c>
      <c r="D114" s="86">
        <v>45043</v>
      </c>
      <c r="E114" s="320">
        <v>1569</v>
      </c>
      <c r="F114" s="85" t="s">
        <v>6093</v>
      </c>
      <c r="G114" s="87" t="s">
        <v>6118</v>
      </c>
      <c r="H114" s="87"/>
      <c r="I114" s="87"/>
      <c r="J114" s="87"/>
      <c r="K114" s="87"/>
      <c r="L114" s="369"/>
      <c r="M114" s="369"/>
      <c r="N114" s="138">
        <v>181736.05</v>
      </c>
      <c r="O114" s="138">
        <v>0</v>
      </c>
      <c r="P114" s="139">
        <v>181736.05</v>
      </c>
      <c r="Q114" s="87"/>
    </row>
    <row r="115" spans="1:17" ht="51">
      <c r="A115" s="85">
        <v>86</v>
      </c>
      <c r="B115" s="157">
        <v>4</v>
      </c>
      <c r="C115" s="69" t="s">
        <v>50</v>
      </c>
      <c r="D115" s="86">
        <v>45043</v>
      </c>
      <c r="E115" s="320">
        <v>1560</v>
      </c>
      <c r="F115" s="85" t="s">
        <v>6119</v>
      </c>
      <c r="G115" s="87" t="s">
        <v>6117</v>
      </c>
      <c r="H115" s="87"/>
      <c r="I115" s="87"/>
      <c r="J115" s="87"/>
      <c r="K115" s="87"/>
      <c r="L115" s="369"/>
      <c r="M115" s="369"/>
      <c r="N115" s="138">
        <v>0</v>
      </c>
      <c r="O115" s="138">
        <v>6859949.9900000002</v>
      </c>
      <c r="P115" s="139">
        <v>6859949.9900000002</v>
      </c>
      <c r="Q115" s="87"/>
    </row>
    <row r="116" spans="1:17" ht="51">
      <c r="A116" s="85">
        <v>86</v>
      </c>
      <c r="B116" s="157">
        <v>10</v>
      </c>
      <c r="C116" s="69" t="s">
        <v>50</v>
      </c>
      <c r="D116" s="86">
        <v>45043</v>
      </c>
      <c r="E116" s="320">
        <v>1569</v>
      </c>
      <c r="F116" s="85" t="s">
        <v>6120</v>
      </c>
      <c r="G116" s="87" t="s">
        <v>6118</v>
      </c>
      <c r="H116" s="87"/>
      <c r="I116" s="87"/>
      <c r="J116" s="87"/>
      <c r="K116" s="87"/>
      <c r="L116" s="369"/>
      <c r="M116" s="369"/>
      <c r="N116" s="138">
        <v>0</v>
      </c>
      <c r="O116" s="138">
        <v>181736.05</v>
      </c>
      <c r="P116" s="139">
        <v>181736.05</v>
      </c>
      <c r="Q116" s="87"/>
    </row>
    <row r="117" spans="1:17" ht="51">
      <c r="A117" s="85" t="s">
        <v>541</v>
      </c>
      <c r="B117" s="157">
        <v>2</v>
      </c>
      <c r="C117" s="69" t="s">
        <v>590</v>
      </c>
      <c r="D117" s="86">
        <v>45044</v>
      </c>
      <c r="E117" s="320">
        <v>1588</v>
      </c>
      <c r="F117" s="85" t="s">
        <v>613</v>
      </c>
      <c r="G117" s="87" t="s">
        <v>6121</v>
      </c>
      <c r="H117" s="87"/>
      <c r="I117" s="87"/>
      <c r="J117" s="87"/>
      <c r="K117" s="87"/>
      <c r="L117" s="369"/>
      <c r="M117" s="369"/>
      <c r="N117" s="138">
        <v>3430000</v>
      </c>
      <c r="O117" s="138">
        <v>0</v>
      </c>
      <c r="P117" s="139">
        <v>3430000</v>
      </c>
      <c r="Q117" s="87"/>
    </row>
    <row r="118" spans="1:17" ht="51">
      <c r="A118" s="85" t="s">
        <v>541</v>
      </c>
      <c r="B118" s="157">
        <v>2</v>
      </c>
      <c r="C118" s="69" t="s">
        <v>590</v>
      </c>
      <c r="D118" s="86">
        <v>45044</v>
      </c>
      <c r="E118" s="320">
        <v>1598</v>
      </c>
      <c r="F118" s="85" t="s">
        <v>613</v>
      </c>
      <c r="G118" s="87" t="s">
        <v>6122</v>
      </c>
      <c r="H118" s="87"/>
      <c r="I118" s="87"/>
      <c r="J118" s="87"/>
      <c r="K118" s="87"/>
      <c r="L118" s="369"/>
      <c r="M118" s="369"/>
      <c r="N118" s="138">
        <v>13106.51</v>
      </c>
      <c r="O118" s="138">
        <v>0</v>
      </c>
      <c r="P118" s="139">
        <v>13106.51</v>
      </c>
      <c r="Q118" s="87"/>
    </row>
    <row r="119" spans="1:17" ht="51">
      <c r="A119" s="85" t="s">
        <v>541</v>
      </c>
      <c r="B119" s="157">
        <v>2</v>
      </c>
      <c r="C119" s="69" t="s">
        <v>590</v>
      </c>
      <c r="D119" s="86">
        <v>45044</v>
      </c>
      <c r="E119" s="320">
        <v>1599</v>
      </c>
      <c r="F119" s="85" t="s">
        <v>613</v>
      </c>
      <c r="G119" s="87" t="s">
        <v>6123</v>
      </c>
      <c r="H119" s="87"/>
      <c r="I119" s="87"/>
      <c r="J119" s="87"/>
      <c r="K119" s="87"/>
      <c r="L119" s="369"/>
      <c r="M119" s="369"/>
      <c r="N119" s="138">
        <v>58310</v>
      </c>
      <c r="O119" s="138">
        <v>0</v>
      </c>
      <c r="P119" s="139">
        <v>58310</v>
      </c>
      <c r="Q119" s="87"/>
    </row>
    <row r="120" spans="1:17" ht="63.75">
      <c r="A120" s="85">
        <v>46</v>
      </c>
      <c r="B120" s="157">
        <v>2</v>
      </c>
      <c r="C120" s="69" t="s">
        <v>1380</v>
      </c>
      <c r="D120" s="86">
        <v>45044</v>
      </c>
      <c r="E120" s="320">
        <v>1601</v>
      </c>
      <c r="F120" s="85" t="s">
        <v>6074</v>
      </c>
      <c r="G120" s="87" t="s">
        <v>6124</v>
      </c>
      <c r="H120" s="87"/>
      <c r="I120" s="87"/>
      <c r="J120" s="87"/>
      <c r="K120" s="87"/>
      <c r="L120" s="369"/>
      <c r="M120" s="369"/>
      <c r="N120" s="138">
        <v>440000</v>
      </c>
      <c r="O120" s="138">
        <v>0</v>
      </c>
      <c r="P120" s="139">
        <v>440000</v>
      </c>
      <c r="Q120" s="87"/>
    </row>
    <row r="121" spans="1:17" ht="51">
      <c r="A121" s="85">
        <v>287</v>
      </c>
      <c r="B121" s="157">
        <v>10</v>
      </c>
      <c r="C121" s="69" t="s">
        <v>116</v>
      </c>
      <c r="D121" s="86">
        <v>45044</v>
      </c>
      <c r="E121" s="320">
        <v>1588</v>
      </c>
      <c r="F121" s="85" t="s">
        <v>6125</v>
      </c>
      <c r="G121" s="87" t="s">
        <v>6121</v>
      </c>
      <c r="H121" s="87"/>
      <c r="I121" s="87"/>
      <c r="J121" s="87"/>
      <c r="K121" s="87"/>
      <c r="L121" s="369"/>
      <c r="M121" s="369"/>
      <c r="N121" s="138">
        <v>0</v>
      </c>
      <c r="O121" s="138">
        <v>3430000</v>
      </c>
      <c r="P121" s="139">
        <v>3430000</v>
      </c>
      <c r="Q121" s="87"/>
    </row>
    <row r="122" spans="1:17" ht="51">
      <c r="A122" s="85">
        <v>383</v>
      </c>
      <c r="B122" s="157">
        <v>1</v>
      </c>
      <c r="C122" s="69" t="s">
        <v>1246</v>
      </c>
      <c r="D122" s="86">
        <v>45044</v>
      </c>
      <c r="E122" s="320">
        <v>1598</v>
      </c>
      <c r="F122" s="85" t="s">
        <v>3507</v>
      </c>
      <c r="G122" s="87" t="s">
        <v>6122</v>
      </c>
      <c r="H122" s="87"/>
      <c r="I122" s="87"/>
      <c r="J122" s="87"/>
      <c r="K122" s="87"/>
      <c r="L122" s="369"/>
      <c r="M122" s="369"/>
      <c r="N122" s="138">
        <v>0</v>
      </c>
      <c r="O122" s="138">
        <v>13106.51</v>
      </c>
      <c r="P122" s="139">
        <v>13106.51</v>
      </c>
      <c r="Q122" s="87"/>
    </row>
    <row r="123" spans="1:17" ht="51">
      <c r="A123" s="85">
        <v>291</v>
      </c>
      <c r="B123" s="157">
        <v>1</v>
      </c>
      <c r="C123" s="69" t="s">
        <v>119</v>
      </c>
      <c r="D123" s="86">
        <v>45044</v>
      </c>
      <c r="E123" s="320">
        <v>1599</v>
      </c>
      <c r="F123" s="85" t="s">
        <v>6126</v>
      </c>
      <c r="G123" s="87" t="s">
        <v>6123</v>
      </c>
      <c r="H123" s="87"/>
      <c r="I123" s="87"/>
      <c r="J123" s="87"/>
      <c r="K123" s="87"/>
      <c r="L123" s="369"/>
      <c r="M123" s="369"/>
      <c r="N123" s="138">
        <v>0</v>
      </c>
      <c r="O123" s="138">
        <v>58310</v>
      </c>
      <c r="P123" s="139">
        <v>58310</v>
      </c>
      <c r="Q123" s="87"/>
    </row>
    <row r="124" spans="1:17" ht="63.75">
      <c r="A124" s="85">
        <v>249</v>
      </c>
      <c r="B124" s="157">
        <v>1</v>
      </c>
      <c r="C124" s="69" t="s">
        <v>102</v>
      </c>
      <c r="D124" s="86">
        <v>45044</v>
      </c>
      <c r="E124" s="320">
        <v>1601</v>
      </c>
      <c r="F124" s="85" t="s">
        <v>6127</v>
      </c>
      <c r="G124" s="87" t="s">
        <v>6124</v>
      </c>
      <c r="H124" s="87"/>
      <c r="I124" s="87"/>
      <c r="J124" s="87"/>
      <c r="K124" s="87"/>
      <c r="L124" s="369"/>
      <c r="M124" s="369"/>
      <c r="N124" s="138">
        <v>0</v>
      </c>
      <c r="O124" s="138">
        <v>440000</v>
      </c>
      <c r="P124" s="139">
        <v>440000</v>
      </c>
      <c r="Q124" s="87"/>
    </row>
    <row r="125" spans="1:17" ht="51">
      <c r="A125" s="85">
        <v>66</v>
      </c>
      <c r="B125" s="157">
        <v>4</v>
      </c>
      <c r="C125" s="69" t="s">
        <v>46</v>
      </c>
      <c r="D125" s="86">
        <v>45044</v>
      </c>
      <c r="E125" s="320">
        <v>1590</v>
      </c>
      <c r="F125" s="85" t="s">
        <v>6093</v>
      </c>
      <c r="G125" s="87" t="s">
        <v>6128</v>
      </c>
      <c r="H125" s="87"/>
      <c r="I125" s="87"/>
      <c r="J125" s="87"/>
      <c r="K125" s="87"/>
      <c r="L125" s="369"/>
      <c r="M125" s="369"/>
      <c r="N125" s="138">
        <v>239290.71</v>
      </c>
      <c r="O125" s="138">
        <v>0</v>
      </c>
      <c r="P125" s="139">
        <v>239290.71</v>
      </c>
      <c r="Q125" s="87"/>
    </row>
    <row r="126" spans="1:17" ht="51">
      <c r="A126" s="85">
        <v>86</v>
      </c>
      <c r="B126" s="157">
        <v>10</v>
      </c>
      <c r="C126" s="69" t="s">
        <v>50</v>
      </c>
      <c r="D126" s="86">
        <v>45044</v>
      </c>
      <c r="E126" s="320">
        <v>1590</v>
      </c>
      <c r="F126" s="85" t="s">
        <v>6129</v>
      </c>
      <c r="G126" s="87" t="s">
        <v>6128</v>
      </c>
      <c r="H126" s="87"/>
      <c r="I126" s="87"/>
      <c r="J126" s="87"/>
      <c r="K126" s="87"/>
      <c r="L126" s="369"/>
      <c r="M126" s="369"/>
      <c r="N126" s="138">
        <v>0</v>
      </c>
      <c r="O126" s="138">
        <v>239290.71</v>
      </c>
      <c r="P126" s="139">
        <v>239290.71</v>
      </c>
      <c r="Q126" s="87"/>
    </row>
    <row r="127" spans="1:17">
      <c r="A127" s="199"/>
      <c r="B127" s="200"/>
      <c r="C127" s="476"/>
      <c r="D127" s="201"/>
      <c r="E127" s="322"/>
      <c r="F127" s="199"/>
      <c r="G127" s="202"/>
      <c r="H127" s="202"/>
      <c r="I127" s="202"/>
      <c r="J127" s="202"/>
      <c r="K127" s="202"/>
      <c r="L127" s="383"/>
      <c r="M127" s="383"/>
      <c r="N127" s="203"/>
      <c r="O127" s="203"/>
      <c r="P127" s="204"/>
      <c r="Q127" s="202"/>
    </row>
    <row r="128" spans="1:17">
      <c r="G128" s="147" t="s">
        <v>554</v>
      </c>
      <c r="H128" s="147"/>
      <c r="I128" s="147"/>
      <c r="J128" s="147"/>
      <c r="K128" s="147"/>
      <c r="L128" s="147"/>
      <c r="M128" s="147"/>
      <c r="N128" s="113">
        <f>+SUBTOTAL(9,N8:N126)</f>
        <v>722021683.30000007</v>
      </c>
      <c r="O128" s="113">
        <f>+SUBTOTAL(9,O8:O126)</f>
        <v>611763393.5</v>
      </c>
      <c r="P128" s="113">
        <f>+SUBTOTAL(9,P8:P126)</f>
        <v>1333785076.8000004</v>
      </c>
      <c r="Q128" s="113"/>
    </row>
    <row r="131" spans="1:18">
      <c r="A131" s="66"/>
      <c r="B131" s="66"/>
      <c r="C131" s="104"/>
      <c r="D131" s="66"/>
      <c r="G131" s="66"/>
      <c r="H131" s="66"/>
      <c r="I131" s="66"/>
      <c r="J131" s="66"/>
      <c r="K131" s="72"/>
      <c r="L131" s="72"/>
      <c r="M131" s="72"/>
      <c r="N131" s="66"/>
      <c r="O131" s="158"/>
      <c r="P131" s="158"/>
      <c r="Q131" s="66"/>
      <c r="R131" s="66"/>
    </row>
    <row r="132" spans="1:18">
      <c r="A132" s="66"/>
      <c r="B132" s="66"/>
      <c r="C132" s="104"/>
      <c r="D132" s="66"/>
      <c r="G132" s="66"/>
      <c r="H132" s="66"/>
      <c r="I132" s="66"/>
      <c r="J132" s="66"/>
      <c r="K132" s="72"/>
      <c r="L132" s="72"/>
      <c r="M132" s="72"/>
      <c r="N132" s="66"/>
      <c r="O132" s="158"/>
      <c r="P132" s="158"/>
      <c r="Q132" s="66"/>
      <c r="R132" s="66"/>
    </row>
    <row r="133" spans="1:18">
      <c r="A133" s="66"/>
      <c r="B133" s="66"/>
      <c r="C133" s="104"/>
      <c r="D133" s="66"/>
      <c r="G133" s="66"/>
      <c r="H133" s="66"/>
      <c r="I133" s="66"/>
      <c r="J133" s="66"/>
      <c r="K133" s="72"/>
      <c r="L133" s="72"/>
      <c r="M133" s="72"/>
      <c r="N133" s="66"/>
      <c r="O133" s="158"/>
      <c r="P133" s="158"/>
      <c r="Q133" s="66"/>
      <c r="R133" s="66"/>
    </row>
    <row r="134" spans="1:18">
      <c r="A134" s="66"/>
      <c r="B134" s="66"/>
      <c r="C134" s="104"/>
      <c r="D134" s="66"/>
      <c r="G134" s="66"/>
      <c r="H134" s="66"/>
      <c r="I134" s="66"/>
      <c r="J134" s="66"/>
      <c r="K134" s="72"/>
      <c r="L134" s="72"/>
      <c r="M134" s="72"/>
      <c r="N134" s="66"/>
      <c r="O134" s="158"/>
      <c r="P134" s="158"/>
      <c r="Q134" s="66"/>
      <c r="R134" s="66"/>
    </row>
    <row r="135" spans="1:18">
      <c r="A135" s="66"/>
      <c r="B135" s="66"/>
      <c r="C135" s="104"/>
      <c r="D135" s="66"/>
      <c r="G135" s="66"/>
      <c r="H135" s="66"/>
      <c r="I135" s="66"/>
      <c r="J135" s="66"/>
      <c r="K135" s="72"/>
      <c r="L135" s="72"/>
      <c r="M135" s="72"/>
      <c r="N135" s="66"/>
      <c r="O135" s="158"/>
      <c r="P135" s="158"/>
      <c r="Q135" s="66"/>
      <c r="R135" s="66"/>
    </row>
    <row r="136" spans="1:18">
      <c r="A136" s="66"/>
      <c r="B136" s="66"/>
      <c r="C136" s="104"/>
      <c r="D136" s="66"/>
      <c r="E136" s="64"/>
      <c r="G136" s="66"/>
      <c r="H136" s="66"/>
      <c r="I136" s="66"/>
      <c r="J136" s="66"/>
      <c r="K136" s="72"/>
      <c r="L136" s="72"/>
      <c r="M136" s="72"/>
      <c r="N136" s="66"/>
      <c r="O136" s="158"/>
      <c r="P136" s="158"/>
      <c r="Q136" s="66"/>
      <c r="R136" s="66"/>
    </row>
    <row r="137" spans="1:18">
      <c r="A137" s="66"/>
      <c r="B137" s="66"/>
      <c r="C137" s="104"/>
      <c r="D137" s="66"/>
      <c r="G137" s="66"/>
      <c r="H137" s="66"/>
      <c r="I137" s="66"/>
      <c r="J137" s="66"/>
      <c r="K137" s="72"/>
      <c r="L137" s="72"/>
      <c r="M137" s="72"/>
      <c r="N137" s="66"/>
      <c r="O137" s="158"/>
      <c r="P137" s="158"/>
      <c r="Q137" s="66"/>
      <c r="R137" s="66"/>
    </row>
    <row r="141" spans="1:18">
      <c r="A141" s="368" t="s">
        <v>1569</v>
      </c>
    </row>
    <row r="142" spans="1:18">
      <c r="A142" s="367" t="s">
        <v>1570</v>
      </c>
    </row>
    <row r="143" spans="1:18">
      <c r="A143" s="367" t="s">
        <v>1571</v>
      </c>
    </row>
    <row r="144" spans="1:18">
      <c r="A144" s="367"/>
    </row>
    <row r="145" spans="1:1">
      <c r="A145" s="367" t="s">
        <v>1572</v>
      </c>
    </row>
    <row r="146" spans="1:1">
      <c r="A146" s="367" t="s">
        <v>1573</v>
      </c>
    </row>
  </sheetData>
  <sheetProtection formatCells="0" formatColumns="0" formatRows="0" autoFilter="0"/>
  <protectedRanges>
    <protectedRange sqref="H8:M127 Q8:Q127" name="Rango1"/>
  </protectedRanges>
  <autoFilter ref="A7:P32"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113"/>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3" width="14.42578125" style="64" bestFit="1" customWidth="1"/>
    <col min="14" max="16" width="15.85546875" style="64" bestFit="1" customWidth="1"/>
    <col min="17" max="17" width="14.5703125" style="64" customWidth="1"/>
    <col min="18" max="16384" width="11.42578125" style="64"/>
  </cols>
  <sheetData>
    <row r="1" spans="1:17">
      <c r="A1" s="115" t="s">
        <v>669</v>
      </c>
      <c r="B1" s="115"/>
      <c r="C1" s="115"/>
      <c r="D1" s="132"/>
      <c r="E1" s="132"/>
      <c r="F1" s="132"/>
      <c r="G1" s="141"/>
      <c r="H1" s="115"/>
      <c r="I1" s="115"/>
      <c r="J1" s="115"/>
      <c r="K1" s="115"/>
      <c r="L1" s="115"/>
      <c r="M1" s="115"/>
      <c r="N1" s="115"/>
      <c r="O1" s="114"/>
      <c r="P1" s="114"/>
      <c r="Q1" s="115"/>
    </row>
    <row r="2" spans="1:17">
      <c r="A2" s="115" t="s">
        <v>668</v>
      </c>
      <c r="B2" s="115"/>
      <c r="C2" s="115"/>
      <c r="D2" s="132"/>
      <c r="E2" s="132"/>
      <c r="F2" s="132"/>
      <c r="G2" s="141"/>
      <c r="H2" s="115"/>
      <c r="I2" s="115"/>
      <c r="J2" s="115"/>
      <c r="K2" s="115"/>
      <c r="L2" s="115"/>
      <c r="M2" s="115"/>
      <c r="N2" s="115"/>
      <c r="O2" s="114"/>
      <c r="P2" s="114"/>
      <c r="Q2" s="115"/>
    </row>
    <row r="3" spans="1:17">
      <c r="A3" s="115" t="str">
        <f>+'CUT MN'!A3</f>
        <v>CORRESPONDIENTE AL PERIODO DE ENERO A ABRIL DE 2023</v>
      </c>
      <c r="B3" s="115"/>
      <c r="C3" s="115"/>
      <c r="D3" s="132"/>
      <c r="E3" s="132"/>
      <c r="F3" s="132"/>
      <c r="G3" s="141"/>
      <c r="H3" s="115"/>
      <c r="I3" s="115"/>
      <c r="J3" s="115"/>
      <c r="K3" s="115"/>
      <c r="L3" s="115"/>
      <c r="M3" s="115"/>
      <c r="N3" s="115"/>
      <c r="O3" s="114"/>
      <c r="P3" s="114"/>
      <c r="Q3" s="115"/>
    </row>
    <row r="4" spans="1:17" ht="13.5" customHeight="1">
      <c r="A4" s="65" t="str">
        <f>+'CUT MN'!A4</f>
        <v>ACTUALIZADO AL : 5 de mayo de 2023 Hrs. 14:10</v>
      </c>
      <c r="B4" s="186"/>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59" t="s">
        <v>1562</v>
      </c>
      <c r="B6" s="460"/>
      <c r="C6" s="80"/>
      <c r="D6" s="81"/>
      <c r="E6" s="80"/>
      <c r="F6" s="80"/>
      <c r="G6" s="105"/>
      <c r="H6" s="459" t="s">
        <v>1564</v>
      </c>
      <c r="I6" s="460"/>
      <c r="J6" s="459" t="s">
        <v>1565</v>
      </c>
      <c r="K6" s="460"/>
      <c r="L6" s="457" t="s">
        <v>1566</v>
      </c>
      <c r="M6" s="458"/>
      <c r="N6" s="457" t="s">
        <v>1567</v>
      </c>
      <c r="O6" s="458"/>
      <c r="P6" s="114"/>
      <c r="Q6" s="117"/>
    </row>
    <row r="7" spans="1:17" ht="38.25">
      <c r="A7" s="272" t="s">
        <v>657</v>
      </c>
      <c r="B7" s="272" t="s">
        <v>658</v>
      </c>
      <c r="C7" s="159" t="s">
        <v>664</v>
      </c>
      <c r="D7" s="353" t="s">
        <v>1561</v>
      </c>
      <c r="E7" s="83" t="s">
        <v>552</v>
      </c>
      <c r="F7" s="83" t="s">
        <v>1563</v>
      </c>
      <c r="G7" s="83" t="s">
        <v>36</v>
      </c>
      <c r="H7" s="272" t="s">
        <v>659</v>
      </c>
      <c r="I7" s="272" t="s">
        <v>662</v>
      </c>
      <c r="J7" s="272" t="s">
        <v>660</v>
      </c>
      <c r="K7" s="272" t="s">
        <v>661</v>
      </c>
      <c r="L7" s="271" t="s">
        <v>1308</v>
      </c>
      <c r="M7" s="270" t="s">
        <v>1309</v>
      </c>
      <c r="N7" s="270" t="s">
        <v>1294</v>
      </c>
      <c r="O7" s="270" t="s">
        <v>1295</v>
      </c>
      <c r="P7" s="84" t="s">
        <v>663</v>
      </c>
      <c r="Q7" s="116" t="s">
        <v>1568</v>
      </c>
    </row>
    <row r="8" spans="1:17" ht="51">
      <c r="A8" s="68" t="s">
        <v>541</v>
      </c>
      <c r="B8" s="68">
        <v>2</v>
      </c>
      <c r="C8" s="69" t="s">
        <v>590</v>
      </c>
      <c r="D8" s="108">
        <v>44938</v>
      </c>
      <c r="E8" s="68">
        <v>28</v>
      </c>
      <c r="F8" s="68" t="s">
        <v>613</v>
      </c>
      <c r="G8" s="106" t="s">
        <v>1995</v>
      </c>
      <c r="H8" s="68"/>
      <c r="I8" s="68"/>
      <c r="J8" s="68"/>
      <c r="K8" s="68"/>
      <c r="L8" s="134">
        <v>31119800.66</v>
      </c>
      <c r="M8" s="134">
        <v>0</v>
      </c>
      <c r="N8" s="134">
        <v>213481832.52760002</v>
      </c>
      <c r="O8" s="134">
        <v>0</v>
      </c>
      <c r="P8" s="140">
        <v>213481832.52760002</v>
      </c>
      <c r="Q8" s="68"/>
    </row>
    <row r="9" spans="1:17" ht="51">
      <c r="A9" s="68">
        <v>513</v>
      </c>
      <c r="B9" s="68">
        <v>1</v>
      </c>
      <c r="C9" s="69" t="s">
        <v>160</v>
      </c>
      <c r="D9" s="108">
        <v>44938</v>
      </c>
      <c r="E9" s="68">
        <v>28</v>
      </c>
      <c r="F9" s="68" t="s">
        <v>6130</v>
      </c>
      <c r="G9" s="106" t="s">
        <v>1995</v>
      </c>
      <c r="H9" s="68"/>
      <c r="I9" s="68"/>
      <c r="J9" s="68"/>
      <c r="K9" s="68"/>
      <c r="L9" s="134">
        <v>0</v>
      </c>
      <c r="M9" s="134">
        <v>31119800.66</v>
      </c>
      <c r="N9" s="134">
        <v>0</v>
      </c>
      <c r="O9" s="134">
        <v>213481832.52760002</v>
      </c>
      <c r="P9" s="140">
        <v>213481832.52760002</v>
      </c>
      <c r="Q9" s="68"/>
    </row>
    <row r="10" spans="1:17" ht="51">
      <c r="A10" s="68" t="s">
        <v>541</v>
      </c>
      <c r="B10" s="68">
        <v>2</v>
      </c>
      <c r="C10" s="69" t="s">
        <v>590</v>
      </c>
      <c r="D10" s="108">
        <v>44965</v>
      </c>
      <c r="E10" s="68">
        <v>314</v>
      </c>
      <c r="F10" s="68" t="s">
        <v>613</v>
      </c>
      <c r="G10" s="106" t="s">
        <v>2559</v>
      </c>
      <c r="H10" s="68"/>
      <c r="I10" s="68"/>
      <c r="J10" s="68"/>
      <c r="K10" s="68"/>
      <c r="L10" s="134">
        <v>128607.61</v>
      </c>
      <c r="M10" s="134">
        <v>0</v>
      </c>
      <c r="N10" s="134">
        <v>882248.20460000006</v>
      </c>
      <c r="O10" s="134">
        <v>0</v>
      </c>
      <c r="P10" s="140">
        <v>882248.20460000006</v>
      </c>
      <c r="Q10" s="68"/>
    </row>
    <row r="11" spans="1:17" ht="51">
      <c r="A11" s="68">
        <v>206</v>
      </c>
      <c r="B11" s="68">
        <v>4</v>
      </c>
      <c r="C11" s="69" t="s">
        <v>87</v>
      </c>
      <c r="D11" s="108">
        <v>44987</v>
      </c>
      <c r="E11" s="68">
        <v>645</v>
      </c>
      <c r="F11" s="68" t="s">
        <v>3505</v>
      </c>
      <c r="G11" s="106" t="s">
        <v>3544</v>
      </c>
      <c r="H11" s="68"/>
      <c r="I11" s="68"/>
      <c r="J11" s="68"/>
      <c r="K11" s="68"/>
      <c r="L11" s="134">
        <v>3134510.92</v>
      </c>
      <c r="M11" s="134">
        <v>0</v>
      </c>
      <c r="N11" s="134">
        <v>21502744.911200002</v>
      </c>
      <c r="O11" s="134">
        <v>0</v>
      </c>
      <c r="P11" s="140">
        <v>21502744.911200002</v>
      </c>
      <c r="Q11" s="68"/>
    </row>
    <row r="12" spans="1:17" ht="51">
      <c r="A12" s="68">
        <v>206</v>
      </c>
      <c r="B12" s="68">
        <v>4</v>
      </c>
      <c r="C12" s="69" t="s">
        <v>87</v>
      </c>
      <c r="D12" s="108">
        <v>44987</v>
      </c>
      <c r="E12" s="68">
        <v>647</v>
      </c>
      <c r="F12" s="68" t="s">
        <v>3505</v>
      </c>
      <c r="G12" s="106" t="s">
        <v>3544</v>
      </c>
      <c r="H12" s="68"/>
      <c r="I12" s="68"/>
      <c r="J12" s="68"/>
      <c r="K12" s="68"/>
      <c r="L12" s="134">
        <v>81810.61</v>
      </c>
      <c r="M12" s="134">
        <v>0</v>
      </c>
      <c r="N12" s="134">
        <v>561220.78460000001</v>
      </c>
      <c r="O12" s="134">
        <v>0</v>
      </c>
      <c r="P12" s="140">
        <v>561220.78460000001</v>
      </c>
      <c r="Q12" s="68"/>
    </row>
    <row r="13" spans="1:17" ht="51">
      <c r="A13" s="68" t="s">
        <v>541</v>
      </c>
      <c r="B13" s="68">
        <v>2</v>
      </c>
      <c r="C13" s="69" t="s">
        <v>590</v>
      </c>
      <c r="D13" s="108">
        <v>44987</v>
      </c>
      <c r="E13" s="68">
        <v>645</v>
      </c>
      <c r="F13" s="68" t="s">
        <v>613</v>
      </c>
      <c r="G13" s="106" t="s">
        <v>3544</v>
      </c>
      <c r="H13" s="68"/>
      <c r="I13" s="68"/>
      <c r="J13" s="68"/>
      <c r="K13" s="68"/>
      <c r="L13" s="134">
        <v>0</v>
      </c>
      <c r="M13" s="134">
        <v>3134510.92</v>
      </c>
      <c r="N13" s="134">
        <v>0</v>
      </c>
      <c r="O13" s="134">
        <v>21502744.911200002</v>
      </c>
      <c r="P13" s="140">
        <v>21502744.911200002</v>
      </c>
      <c r="Q13" s="68"/>
    </row>
    <row r="14" spans="1:17" ht="51">
      <c r="A14" s="68" t="s">
        <v>541</v>
      </c>
      <c r="B14" s="68">
        <v>2</v>
      </c>
      <c r="C14" s="69" t="s">
        <v>590</v>
      </c>
      <c r="D14" s="108">
        <v>44987</v>
      </c>
      <c r="E14" s="68">
        <v>647</v>
      </c>
      <c r="F14" s="68" t="s">
        <v>613</v>
      </c>
      <c r="G14" s="106" t="s">
        <v>3544</v>
      </c>
      <c r="H14" s="68"/>
      <c r="I14" s="68"/>
      <c r="J14" s="68"/>
      <c r="K14" s="68"/>
      <c r="L14" s="134">
        <v>0</v>
      </c>
      <c r="M14" s="134">
        <v>81810.61</v>
      </c>
      <c r="N14" s="134">
        <v>0</v>
      </c>
      <c r="O14" s="134">
        <v>561220.78460000001</v>
      </c>
      <c r="P14" s="140">
        <v>561220.78460000001</v>
      </c>
      <c r="Q14" s="68"/>
    </row>
    <row r="15" spans="1:17" ht="63.75">
      <c r="A15" s="68" t="s">
        <v>541</v>
      </c>
      <c r="B15" s="68">
        <v>2</v>
      </c>
      <c r="C15" s="69" t="s">
        <v>590</v>
      </c>
      <c r="D15" s="108">
        <v>44994</v>
      </c>
      <c r="E15" s="68">
        <v>743</v>
      </c>
      <c r="F15" s="68" t="s">
        <v>613</v>
      </c>
      <c r="G15" s="106" t="s">
        <v>3545</v>
      </c>
      <c r="H15" s="68"/>
      <c r="I15" s="68"/>
      <c r="J15" s="68"/>
      <c r="K15" s="68"/>
      <c r="L15" s="134">
        <v>0</v>
      </c>
      <c r="M15" s="134">
        <v>420000</v>
      </c>
      <c r="N15" s="134">
        <v>0</v>
      </c>
      <c r="O15" s="134">
        <v>2881200</v>
      </c>
      <c r="P15" s="140">
        <v>2881200</v>
      </c>
      <c r="Q15" s="68"/>
    </row>
    <row r="16" spans="1:17" ht="63.75">
      <c r="A16" s="68" t="s">
        <v>541</v>
      </c>
      <c r="B16" s="68">
        <v>2</v>
      </c>
      <c r="C16" s="69" t="s">
        <v>590</v>
      </c>
      <c r="D16" s="108">
        <v>44994</v>
      </c>
      <c r="E16" s="68">
        <v>744</v>
      </c>
      <c r="F16" s="68" t="s">
        <v>613</v>
      </c>
      <c r="G16" s="106" t="s">
        <v>3546</v>
      </c>
      <c r="H16" s="68"/>
      <c r="I16" s="68"/>
      <c r="J16" s="68"/>
      <c r="K16" s="68"/>
      <c r="L16" s="134">
        <v>0</v>
      </c>
      <c r="M16" s="134">
        <v>2500000</v>
      </c>
      <c r="N16" s="134">
        <v>0</v>
      </c>
      <c r="O16" s="134">
        <v>17150000</v>
      </c>
      <c r="P16" s="140">
        <v>17150000</v>
      </c>
      <c r="Q16" s="68"/>
    </row>
    <row r="17" spans="1:17" ht="63.75">
      <c r="A17" s="68" t="s">
        <v>541</v>
      </c>
      <c r="B17" s="68">
        <v>2</v>
      </c>
      <c r="C17" s="69" t="s">
        <v>590</v>
      </c>
      <c r="D17" s="108">
        <v>44994</v>
      </c>
      <c r="E17" s="68">
        <v>746</v>
      </c>
      <c r="F17" s="68" t="s">
        <v>613</v>
      </c>
      <c r="G17" s="106" t="s">
        <v>3547</v>
      </c>
      <c r="H17" s="68"/>
      <c r="I17" s="68"/>
      <c r="J17" s="68"/>
      <c r="K17" s="68"/>
      <c r="L17" s="134">
        <v>0</v>
      </c>
      <c r="M17" s="134">
        <v>1442000</v>
      </c>
      <c r="N17" s="134">
        <v>0</v>
      </c>
      <c r="O17" s="134">
        <v>9892120</v>
      </c>
      <c r="P17" s="140">
        <v>9892120</v>
      </c>
      <c r="Q17" s="68"/>
    </row>
    <row r="18" spans="1:17" ht="63.75">
      <c r="A18" s="68" t="s">
        <v>541</v>
      </c>
      <c r="B18" s="68">
        <v>2</v>
      </c>
      <c r="C18" s="69" t="s">
        <v>590</v>
      </c>
      <c r="D18" s="108">
        <v>44994</v>
      </c>
      <c r="E18" s="68">
        <v>747</v>
      </c>
      <c r="F18" s="68" t="s">
        <v>613</v>
      </c>
      <c r="G18" s="106" t="s">
        <v>3548</v>
      </c>
      <c r="H18" s="68"/>
      <c r="I18" s="68"/>
      <c r="J18" s="68"/>
      <c r="K18" s="68"/>
      <c r="L18" s="134">
        <v>0</v>
      </c>
      <c r="M18" s="134">
        <v>500000</v>
      </c>
      <c r="N18" s="134">
        <v>0</v>
      </c>
      <c r="O18" s="134">
        <v>3430000</v>
      </c>
      <c r="P18" s="140">
        <v>3430000</v>
      </c>
      <c r="Q18" s="68"/>
    </row>
    <row r="19" spans="1:17" ht="63.75">
      <c r="A19" s="68" t="s">
        <v>541</v>
      </c>
      <c r="B19" s="68">
        <v>2</v>
      </c>
      <c r="C19" s="69" t="s">
        <v>590</v>
      </c>
      <c r="D19" s="108">
        <v>44994</v>
      </c>
      <c r="E19" s="68">
        <v>748</v>
      </c>
      <c r="F19" s="68" t="s">
        <v>613</v>
      </c>
      <c r="G19" s="106" t="s">
        <v>3549</v>
      </c>
      <c r="H19" s="68"/>
      <c r="I19" s="68"/>
      <c r="J19" s="68"/>
      <c r="K19" s="68"/>
      <c r="L19" s="134">
        <v>0</v>
      </c>
      <c r="M19" s="134">
        <v>1400000</v>
      </c>
      <c r="N19" s="134">
        <v>0</v>
      </c>
      <c r="O19" s="134">
        <v>9604000</v>
      </c>
      <c r="P19" s="140">
        <v>9604000</v>
      </c>
      <c r="Q19" s="68"/>
    </row>
    <row r="20" spans="1:17" ht="51">
      <c r="A20" s="68">
        <v>383</v>
      </c>
      <c r="B20" s="68">
        <v>1</v>
      </c>
      <c r="C20" s="69" t="s">
        <v>1246</v>
      </c>
      <c r="D20" s="108">
        <v>45000</v>
      </c>
      <c r="E20" s="68">
        <v>797</v>
      </c>
      <c r="F20" s="68" t="s">
        <v>6131</v>
      </c>
      <c r="G20" s="106" t="s">
        <v>3550</v>
      </c>
      <c r="H20" s="68"/>
      <c r="I20" s="68"/>
      <c r="J20" s="68"/>
      <c r="K20" s="68"/>
      <c r="L20" s="134">
        <v>30259.79</v>
      </c>
      <c r="M20" s="134">
        <v>0</v>
      </c>
      <c r="N20" s="134">
        <v>207582.1594</v>
      </c>
      <c r="O20" s="134">
        <v>0</v>
      </c>
      <c r="P20" s="140">
        <v>207582.1594</v>
      </c>
      <c r="Q20" s="68"/>
    </row>
    <row r="21" spans="1:17" ht="63.75">
      <c r="A21" s="68">
        <v>514</v>
      </c>
      <c r="B21" s="68">
        <v>1</v>
      </c>
      <c r="C21" s="69" t="s">
        <v>161</v>
      </c>
      <c r="D21" s="108">
        <v>45000</v>
      </c>
      <c r="E21" s="68">
        <v>799</v>
      </c>
      <c r="F21" s="68" t="s">
        <v>6132</v>
      </c>
      <c r="G21" s="106" t="s">
        <v>3551</v>
      </c>
      <c r="H21" s="68"/>
      <c r="I21" s="68"/>
      <c r="J21" s="68"/>
      <c r="K21" s="68"/>
      <c r="L21" s="134">
        <v>7.29</v>
      </c>
      <c r="M21" s="134">
        <v>0</v>
      </c>
      <c r="N21" s="134">
        <v>50.009399999999999</v>
      </c>
      <c r="O21" s="134">
        <v>0</v>
      </c>
      <c r="P21" s="140">
        <v>50.009399999999999</v>
      </c>
      <c r="Q21" s="68"/>
    </row>
    <row r="22" spans="1:17" ht="51">
      <c r="A22" s="68" t="s">
        <v>541</v>
      </c>
      <c r="B22" s="68">
        <v>2</v>
      </c>
      <c r="C22" s="69" t="s">
        <v>590</v>
      </c>
      <c r="D22" s="108">
        <v>45000</v>
      </c>
      <c r="E22" s="68">
        <v>797</v>
      </c>
      <c r="F22" s="68" t="s">
        <v>613</v>
      </c>
      <c r="G22" s="106" t="s">
        <v>3550</v>
      </c>
      <c r="H22" s="68"/>
      <c r="I22" s="68"/>
      <c r="J22" s="68"/>
      <c r="K22" s="68"/>
      <c r="L22" s="134">
        <v>0</v>
      </c>
      <c r="M22" s="134">
        <v>30259.79</v>
      </c>
      <c r="N22" s="134">
        <v>0</v>
      </c>
      <c r="O22" s="134">
        <v>207582.1594</v>
      </c>
      <c r="P22" s="140">
        <v>207582.1594</v>
      </c>
      <c r="Q22" s="68"/>
    </row>
    <row r="23" spans="1:17" ht="63.75">
      <c r="A23" s="68" t="s">
        <v>541</v>
      </c>
      <c r="B23" s="68">
        <v>2</v>
      </c>
      <c r="C23" s="69" t="s">
        <v>590</v>
      </c>
      <c r="D23" s="108">
        <v>45000</v>
      </c>
      <c r="E23" s="68">
        <v>799</v>
      </c>
      <c r="F23" s="68" t="s">
        <v>613</v>
      </c>
      <c r="G23" s="106" t="s">
        <v>3551</v>
      </c>
      <c r="H23" s="68"/>
      <c r="I23" s="68"/>
      <c r="J23" s="68"/>
      <c r="K23" s="68"/>
      <c r="L23" s="134">
        <v>0</v>
      </c>
      <c r="M23" s="134">
        <v>7.29</v>
      </c>
      <c r="N23" s="134">
        <v>0</v>
      </c>
      <c r="O23" s="134">
        <v>50.009399999999999</v>
      </c>
      <c r="P23" s="140">
        <v>50.009399999999999</v>
      </c>
      <c r="Q23" s="68"/>
    </row>
    <row r="24" spans="1:17" ht="51">
      <c r="A24" s="68" t="s">
        <v>541</v>
      </c>
      <c r="B24" s="68">
        <v>2</v>
      </c>
      <c r="C24" s="69" t="s">
        <v>590</v>
      </c>
      <c r="D24" s="108">
        <v>45001</v>
      </c>
      <c r="E24" s="68">
        <v>823</v>
      </c>
      <c r="F24" s="68" t="s">
        <v>613</v>
      </c>
      <c r="G24" s="106" t="s">
        <v>3552</v>
      </c>
      <c r="H24" s="68"/>
      <c r="I24" s="68"/>
      <c r="J24" s="68"/>
      <c r="K24" s="68"/>
      <c r="L24" s="134">
        <v>0</v>
      </c>
      <c r="M24" s="134">
        <v>3000000</v>
      </c>
      <c r="N24" s="134">
        <v>0</v>
      </c>
      <c r="O24" s="134">
        <v>20580000</v>
      </c>
      <c r="P24" s="140">
        <v>20580000</v>
      </c>
      <c r="Q24" s="68"/>
    </row>
    <row r="25" spans="1:17" ht="63.75">
      <c r="A25" s="68" t="s">
        <v>541</v>
      </c>
      <c r="B25" s="68">
        <v>2</v>
      </c>
      <c r="C25" s="69" t="s">
        <v>590</v>
      </c>
      <c r="D25" s="108">
        <v>45001</v>
      </c>
      <c r="E25" s="68">
        <v>824</v>
      </c>
      <c r="F25" s="68" t="s">
        <v>613</v>
      </c>
      <c r="G25" s="106" t="s">
        <v>3553</v>
      </c>
      <c r="H25" s="68"/>
      <c r="I25" s="68"/>
      <c r="J25" s="68"/>
      <c r="K25" s="68"/>
      <c r="L25" s="134">
        <v>0</v>
      </c>
      <c r="M25" s="134">
        <v>100000</v>
      </c>
      <c r="N25" s="134">
        <v>0</v>
      </c>
      <c r="O25" s="134">
        <v>686000</v>
      </c>
      <c r="P25" s="140">
        <v>686000</v>
      </c>
      <c r="Q25" s="68"/>
    </row>
    <row r="26" spans="1:17" ht="51">
      <c r="A26" s="68">
        <v>35</v>
      </c>
      <c r="B26" s="68">
        <v>1</v>
      </c>
      <c r="C26" s="69" t="s">
        <v>43</v>
      </c>
      <c r="D26" s="108">
        <v>45001</v>
      </c>
      <c r="E26" s="68">
        <v>815</v>
      </c>
      <c r="F26" s="68" t="s">
        <v>3510</v>
      </c>
      <c r="G26" s="106" t="s">
        <v>3554</v>
      </c>
      <c r="H26" s="68"/>
      <c r="I26" s="68"/>
      <c r="J26" s="68"/>
      <c r="K26" s="68"/>
      <c r="L26" s="134">
        <v>2752908.25</v>
      </c>
      <c r="M26" s="134">
        <v>0</v>
      </c>
      <c r="N26" s="134">
        <v>18884950.595000003</v>
      </c>
      <c r="O26" s="134">
        <v>0</v>
      </c>
      <c r="P26" s="140">
        <v>18884950.595000003</v>
      </c>
      <c r="Q26" s="68"/>
    </row>
    <row r="27" spans="1:17" ht="51">
      <c r="A27" s="68" t="s">
        <v>541</v>
      </c>
      <c r="B27" s="68">
        <v>2</v>
      </c>
      <c r="C27" s="69" t="s">
        <v>590</v>
      </c>
      <c r="D27" s="108">
        <v>45001</v>
      </c>
      <c r="E27" s="68">
        <v>815</v>
      </c>
      <c r="F27" s="68" t="s">
        <v>613</v>
      </c>
      <c r="G27" s="106" t="s">
        <v>3554</v>
      </c>
      <c r="H27" s="68"/>
      <c r="I27" s="68"/>
      <c r="J27" s="68"/>
      <c r="K27" s="68"/>
      <c r="L27" s="134">
        <v>0</v>
      </c>
      <c r="M27" s="134">
        <v>2752908.25</v>
      </c>
      <c r="N27" s="134">
        <v>0</v>
      </c>
      <c r="O27" s="134">
        <v>18884950.595000003</v>
      </c>
      <c r="P27" s="140">
        <v>18884950.595000003</v>
      </c>
      <c r="Q27" s="68"/>
    </row>
    <row r="28" spans="1:17" ht="51">
      <c r="A28" s="68">
        <v>389</v>
      </c>
      <c r="B28" s="68">
        <v>1</v>
      </c>
      <c r="C28" s="69" t="s">
        <v>1424</v>
      </c>
      <c r="D28" s="108">
        <v>45005</v>
      </c>
      <c r="E28" s="68">
        <v>832</v>
      </c>
      <c r="F28" s="68" t="s">
        <v>3511</v>
      </c>
      <c r="G28" s="106" t="s">
        <v>3555</v>
      </c>
      <c r="H28" s="68"/>
      <c r="I28" s="68"/>
      <c r="J28" s="68"/>
      <c r="K28" s="68"/>
      <c r="L28" s="134">
        <v>277704.83</v>
      </c>
      <c r="M28" s="134">
        <v>0</v>
      </c>
      <c r="N28" s="134">
        <v>1905055.1338000002</v>
      </c>
      <c r="O28" s="134">
        <v>0</v>
      </c>
      <c r="P28" s="140">
        <v>1905055.1338000002</v>
      </c>
      <c r="Q28" s="68"/>
    </row>
    <row r="29" spans="1:17" ht="51">
      <c r="A29" s="68" t="s">
        <v>541</v>
      </c>
      <c r="B29" s="68">
        <v>2</v>
      </c>
      <c r="C29" s="69" t="s">
        <v>590</v>
      </c>
      <c r="D29" s="108">
        <v>45005</v>
      </c>
      <c r="E29" s="68">
        <v>832</v>
      </c>
      <c r="F29" s="68" t="s">
        <v>613</v>
      </c>
      <c r="G29" s="106" t="s">
        <v>3555</v>
      </c>
      <c r="H29" s="68"/>
      <c r="I29" s="68"/>
      <c r="J29" s="68"/>
      <c r="K29" s="68"/>
      <c r="L29" s="134">
        <v>0</v>
      </c>
      <c r="M29" s="134">
        <v>277704.83</v>
      </c>
      <c r="N29" s="134">
        <v>0</v>
      </c>
      <c r="O29" s="134">
        <v>1905055.1338000002</v>
      </c>
      <c r="P29" s="140">
        <v>1905055.1338000002</v>
      </c>
      <c r="Q29" s="68"/>
    </row>
    <row r="30" spans="1:17" ht="51">
      <c r="A30" s="68" t="s">
        <v>541</v>
      </c>
      <c r="B30" s="68">
        <v>2</v>
      </c>
      <c r="C30" s="69" t="s">
        <v>590</v>
      </c>
      <c r="D30" s="108">
        <v>45007</v>
      </c>
      <c r="E30" s="68">
        <v>956</v>
      </c>
      <c r="F30" s="68" t="s">
        <v>613</v>
      </c>
      <c r="G30" s="106" t="s">
        <v>3556</v>
      </c>
      <c r="H30" s="68"/>
      <c r="I30" s="68"/>
      <c r="J30" s="68"/>
      <c r="K30" s="68"/>
      <c r="L30" s="134">
        <v>0</v>
      </c>
      <c r="M30" s="134">
        <v>2500000</v>
      </c>
      <c r="N30" s="134">
        <v>0</v>
      </c>
      <c r="O30" s="134">
        <v>17150000</v>
      </c>
      <c r="P30" s="140">
        <v>17150000</v>
      </c>
      <c r="Q30" s="68"/>
    </row>
    <row r="31" spans="1:17" ht="51">
      <c r="A31" s="68" t="s">
        <v>541</v>
      </c>
      <c r="B31" s="68">
        <v>2</v>
      </c>
      <c r="C31" s="69" t="s">
        <v>590</v>
      </c>
      <c r="D31" s="108">
        <v>45009</v>
      </c>
      <c r="E31" s="68">
        <v>1111</v>
      </c>
      <c r="F31" s="68" t="s">
        <v>613</v>
      </c>
      <c r="G31" s="106" t="s">
        <v>3557</v>
      </c>
      <c r="H31" s="68"/>
      <c r="I31" s="68"/>
      <c r="J31" s="68"/>
      <c r="K31" s="68"/>
      <c r="L31" s="134">
        <v>0</v>
      </c>
      <c r="M31" s="134">
        <v>850000</v>
      </c>
      <c r="N31" s="134">
        <v>0</v>
      </c>
      <c r="O31" s="134">
        <v>5831000</v>
      </c>
      <c r="P31" s="140">
        <v>5831000</v>
      </c>
      <c r="Q31" s="68"/>
    </row>
    <row r="32" spans="1:17" ht="51">
      <c r="A32" s="68" t="s">
        <v>541</v>
      </c>
      <c r="B32" s="68">
        <v>2</v>
      </c>
      <c r="C32" s="69" t="s">
        <v>590</v>
      </c>
      <c r="D32" s="108">
        <v>45009</v>
      </c>
      <c r="E32" s="68">
        <v>1113</v>
      </c>
      <c r="F32" s="68" t="s">
        <v>613</v>
      </c>
      <c r="G32" s="106" t="s">
        <v>3558</v>
      </c>
      <c r="H32" s="68"/>
      <c r="I32" s="68"/>
      <c r="J32" s="68"/>
      <c r="K32" s="68"/>
      <c r="L32" s="134">
        <v>0</v>
      </c>
      <c r="M32" s="134">
        <v>1500000</v>
      </c>
      <c r="N32" s="134">
        <v>0</v>
      </c>
      <c r="O32" s="134">
        <v>10290000</v>
      </c>
      <c r="P32" s="140">
        <v>10290000</v>
      </c>
      <c r="Q32" s="68"/>
    </row>
    <row r="33" spans="1:17" ht="51">
      <c r="A33" s="68" t="s">
        <v>541</v>
      </c>
      <c r="B33" s="68">
        <v>2</v>
      </c>
      <c r="C33" s="69" t="s">
        <v>590</v>
      </c>
      <c r="D33" s="108">
        <v>45009</v>
      </c>
      <c r="E33" s="68">
        <v>1115</v>
      </c>
      <c r="F33" s="68" t="s">
        <v>613</v>
      </c>
      <c r="G33" s="106" t="s">
        <v>3559</v>
      </c>
      <c r="H33" s="68"/>
      <c r="I33" s="68"/>
      <c r="J33" s="68"/>
      <c r="K33" s="68"/>
      <c r="L33" s="134">
        <v>0</v>
      </c>
      <c r="M33" s="134">
        <v>1000000</v>
      </c>
      <c r="N33" s="134">
        <v>0</v>
      </c>
      <c r="O33" s="134">
        <v>6860000</v>
      </c>
      <c r="P33" s="140">
        <v>6860000</v>
      </c>
      <c r="Q33" s="68"/>
    </row>
    <row r="34" spans="1:17" ht="51">
      <c r="A34" s="68" t="s">
        <v>541</v>
      </c>
      <c r="B34" s="68">
        <v>2</v>
      </c>
      <c r="C34" s="69" t="s">
        <v>590</v>
      </c>
      <c r="D34" s="108">
        <v>45009</v>
      </c>
      <c r="E34" s="68">
        <v>1117</v>
      </c>
      <c r="F34" s="68" t="s">
        <v>613</v>
      </c>
      <c r="G34" s="106" t="s">
        <v>3560</v>
      </c>
      <c r="H34" s="68"/>
      <c r="I34" s="68"/>
      <c r="J34" s="68"/>
      <c r="K34" s="68"/>
      <c r="L34" s="134">
        <v>0</v>
      </c>
      <c r="M34" s="134">
        <v>57400</v>
      </c>
      <c r="N34" s="134">
        <v>0</v>
      </c>
      <c r="O34" s="134">
        <v>393764</v>
      </c>
      <c r="P34" s="140">
        <v>393764</v>
      </c>
      <c r="Q34" s="68"/>
    </row>
    <row r="35" spans="1:17" ht="51">
      <c r="A35" s="68" t="s">
        <v>541</v>
      </c>
      <c r="B35" s="68">
        <v>2</v>
      </c>
      <c r="C35" s="69" t="s">
        <v>590</v>
      </c>
      <c r="D35" s="108">
        <v>45012</v>
      </c>
      <c r="E35" s="68">
        <v>1121</v>
      </c>
      <c r="F35" s="68" t="s">
        <v>613</v>
      </c>
      <c r="G35" s="106" t="s">
        <v>3561</v>
      </c>
      <c r="H35" s="68"/>
      <c r="I35" s="68"/>
      <c r="J35" s="68"/>
      <c r="K35" s="68"/>
      <c r="L35" s="134">
        <v>7.29</v>
      </c>
      <c r="M35" s="134">
        <v>0</v>
      </c>
      <c r="N35" s="134">
        <v>50.009399999999999</v>
      </c>
      <c r="O35" s="134">
        <v>0</v>
      </c>
      <c r="P35" s="140">
        <v>50.009399999999999</v>
      </c>
      <c r="Q35" s="68"/>
    </row>
    <row r="36" spans="1:17" ht="51">
      <c r="A36" s="68" t="s">
        <v>541</v>
      </c>
      <c r="B36" s="68">
        <v>2</v>
      </c>
      <c r="C36" s="69" t="s">
        <v>590</v>
      </c>
      <c r="D36" s="108">
        <v>45012</v>
      </c>
      <c r="E36" s="68">
        <v>1123</v>
      </c>
      <c r="F36" s="68" t="s">
        <v>613</v>
      </c>
      <c r="G36" s="106" t="s">
        <v>3562</v>
      </c>
      <c r="H36" s="68"/>
      <c r="I36" s="68"/>
      <c r="J36" s="68"/>
      <c r="K36" s="68"/>
      <c r="L36" s="134">
        <v>7.29</v>
      </c>
      <c r="M36" s="134">
        <v>0</v>
      </c>
      <c r="N36" s="134">
        <v>50.009399999999999</v>
      </c>
      <c r="O36" s="134">
        <v>0</v>
      </c>
      <c r="P36" s="140">
        <v>50.009399999999999</v>
      </c>
      <c r="Q36" s="68"/>
    </row>
    <row r="37" spans="1:17" ht="51">
      <c r="A37" s="68">
        <v>514</v>
      </c>
      <c r="B37" s="68">
        <v>1</v>
      </c>
      <c r="C37" s="69" t="s">
        <v>161</v>
      </c>
      <c r="D37" s="108">
        <v>45012</v>
      </c>
      <c r="E37" s="68">
        <v>1121</v>
      </c>
      <c r="F37" s="68" t="s">
        <v>6132</v>
      </c>
      <c r="G37" s="106" t="s">
        <v>3561</v>
      </c>
      <c r="H37" s="68"/>
      <c r="I37" s="68"/>
      <c r="J37" s="68"/>
      <c r="K37" s="68"/>
      <c r="L37" s="134">
        <v>0</v>
      </c>
      <c r="M37" s="134">
        <v>7.29</v>
      </c>
      <c r="N37" s="134">
        <v>0</v>
      </c>
      <c r="O37" s="134">
        <v>50.009399999999999</v>
      </c>
      <c r="P37" s="140">
        <v>50.009399999999999</v>
      </c>
      <c r="Q37" s="68"/>
    </row>
    <row r="38" spans="1:17" ht="51">
      <c r="A38" s="68">
        <v>514</v>
      </c>
      <c r="B38" s="68">
        <v>1</v>
      </c>
      <c r="C38" s="69" t="s">
        <v>161</v>
      </c>
      <c r="D38" s="108">
        <v>45012</v>
      </c>
      <c r="E38" s="68">
        <v>1123</v>
      </c>
      <c r="F38" s="68" t="s">
        <v>6132</v>
      </c>
      <c r="G38" s="106" t="s">
        <v>3562</v>
      </c>
      <c r="H38" s="68"/>
      <c r="I38" s="68"/>
      <c r="J38" s="68"/>
      <c r="K38" s="68"/>
      <c r="L38" s="134">
        <v>0</v>
      </c>
      <c r="M38" s="134">
        <v>7.29</v>
      </c>
      <c r="N38" s="134">
        <v>0</v>
      </c>
      <c r="O38" s="134">
        <v>50.009399999999999</v>
      </c>
      <c r="P38" s="140">
        <v>50.009399999999999</v>
      </c>
      <c r="Q38" s="68"/>
    </row>
    <row r="39" spans="1:17" ht="51">
      <c r="A39" s="68">
        <v>46</v>
      </c>
      <c r="B39" s="68">
        <v>5</v>
      </c>
      <c r="C39" s="69" t="s">
        <v>1380</v>
      </c>
      <c r="D39" s="108">
        <v>45012</v>
      </c>
      <c r="E39" s="68">
        <v>1119</v>
      </c>
      <c r="F39" s="68" t="s">
        <v>3513</v>
      </c>
      <c r="G39" s="106" t="s">
        <v>3563</v>
      </c>
      <c r="H39" s="68"/>
      <c r="I39" s="68"/>
      <c r="J39" s="68"/>
      <c r="K39" s="68"/>
      <c r="L39" s="134">
        <v>25000000</v>
      </c>
      <c r="M39" s="134">
        <v>0</v>
      </c>
      <c r="N39" s="134">
        <v>171500000</v>
      </c>
      <c r="O39" s="134">
        <v>0</v>
      </c>
      <c r="P39" s="140">
        <v>171500000</v>
      </c>
      <c r="Q39" s="68"/>
    </row>
    <row r="40" spans="1:17" ht="51">
      <c r="A40" s="68" t="s">
        <v>541</v>
      </c>
      <c r="B40" s="68">
        <v>2</v>
      </c>
      <c r="C40" s="69" t="s">
        <v>590</v>
      </c>
      <c r="D40" s="108">
        <v>45012</v>
      </c>
      <c r="E40" s="68">
        <v>1119</v>
      </c>
      <c r="F40" s="68" t="s">
        <v>613</v>
      </c>
      <c r="G40" s="106" t="s">
        <v>3563</v>
      </c>
      <c r="H40" s="68"/>
      <c r="I40" s="68"/>
      <c r="J40" s="68"/>
      <c r="K40" s="68"/>
      <c r="L40" s="134">
        <v>0</v>
      </c>
      <c r="M40" s="134">
        <v>25000000</v>
      </c>
      <c r="N40" s="134">
        <v>0</v>
      </c>
      <c r="O40" s="134">
        <v>171500000</v>
      </c>
      <c r="P40" s="140">
        <v>171500000</v>
      </c>
      <c r="Q40" s="68"/>
    </row>
    <row r="41" spans="1:17" ht="51">
      <c r="A41" s="68" t="s">
        <v>541</v>
      </c>
      <c r="B41" s="68">
        <v>2</v>
      </c>
      <c r="C41" s="69" t="s">
        <v>590</v>
      </c>
      <c r="D41" s="108">
        <v>45014</v>
      </c>
      <c r="E41" s="68">
        <v>1185</v>
      </c>
      <c r="F41" s="68" t="s">
        <v>613</v>
      </c>
      <c r="G41" s="106" t="s">
        <v>3564</v>
      </c>
      <c r="H41" s="68"/>
      <c r="I41" s="68"/>
      <c r="J41" s="68"/>
      <c r="K41" s="68"/>
      <c r="L41" s="134">
        <v>0</v>
      </c>
      <c r="M41" s="134">
        <v>158547.89000000001</v>
      </c>
      <c r="N41" s="134">
        <v>0</v>
      </c>
      <c r="O41" s="134">
        <v>1087638.5254000002</v>
      </c>
      <c r="P41" s="140">
        <v>1087638.5254000002</v>
      </c>
      <c r="Q41" s="68"/>
    </row>
    <row r="42" spans="1:17" ht="51">
      <c r="A42" s="68">
        <v>46</v>
      </c>
      <c r="B42" s="68">
        <v>5</v>
      </c>
      <c r="C42" s="69" t="s">
        <v>1380</v>
      </c>
      <c r="D42" s="108">
        <v>45014</v>
      </c>
      <c r="E42" s="68">
        <v>1160</v>
      </c>
      <c r="F42" s="68" t="s">
        <v>3514</v>
      </c>
      <c r="G42" s="106" t="s">
        <v>3565</v>
      </c>
      <c r="H42" s="68"/>
      <c r="I42" s="68"/>
      <c r="J42" s="68"/>
      <c r="K42" s="68"/>
      <c r="L42" s="134">
        <v>600000</v>
      </c>
      <c r="M42" s="134">
        <v>0</v>
      </c>
      <c r="N42" s="134">
        <v>4116000</v>
      </c>
      <c r="O42" s="134">
        <v>0</v>
      </c>
      <c r="P42" s="140">
        <v>4116000</v>
      </c>
      <c r="Q42" s="68"/>
    </row>
    <row r="43" spans="1:17" ht="51">
      <c r="A43" s="68" t="s">
        <v>541</v>
      </c>
      <c r="B43" s="68">
        <v>2</v>
      </c>
      <c r="C43" s="69" t="s">
        <v>590</v>
      </c>
      <c r="D43" s="108">
        <v>45014</v>
      </c>
      <c r="E43" s="68">
        <v>1160</v>
      </c>
      <c r="F43" s="68" t="s">
        <v>613</v>
      </c>
      <c r="G43" s="106" t="s">
        <v>3565</v>
      </c>
      <c r="H43" s="68"/>
      <c r="I43" s="68"/>
      <c r="J43" s="68"/>
      <c r="K43" s="68"/>
      <c r="L43" s="134">
        <v>0</v>
      </c>
      <c r="M43" s="134">
        <v>600000</v>
      </c>
      <c r="N43" s="134">
        <v>0</v>
      </c>
      <c r="O43" s="134">
        <v>4116000</v>
      </c>
      <c r="P43" s="140">
        <v>4116000</v>
      </c>
      <c r="Q43" s="68"/>
    </row>
    <row r="44" spans="1:17" ht="51">
      <c r="A44" s="68">
        <v>573</v>
      </c>
      <c r="B44" s="68">
        <v>1</v>
      </c>
      <c r="C44" s="69" t="s">
        <v>167</v>
      </c>
      <c r="D44" s="108">
        <v>45015</v>
      </c>
      <c r="E44" s="68">
        <v>1207</v>
      </c>
      <c r="F44" s="68" t="s">
        <v>3515</v>
      </c>
      <c r="G44" s="106" t="s">
        <v>3566</v>
      </c>
      <c r="H44" s="68"/>
      <c r="I44" s="68"/>
      <c r="J44" s="68"/>
      <c r="K44" s="68"/>
      <c r="L44" s="134">
        <v>1106700.8700000001</v>
      </c>
      <c r="M44" s="134">
        <v>0</v>
      </c>
      <c r="N44" s="134">
        <v>7591967.9682000009</v>
      </c>
      <c r="O44" s="134">
        <v>0</v>
      </c>
      <c r="P44" s="140">
        <v>7591967.9682000009</v>
      </c>
      <c r="Q44" s="68"/>
    </row>
    <row r="45" spans="1:17" ht="51">
      <c r="A45" s="68" t="s">
        <v>541</v>
      </c>
      <c r="B45" s="68">
        <v>2</v>
      </c>
      <c r="C45" s="69" t="s">
        <v>590</v>
      </c>
      <c r="D45" s="108">
        <v>45015</v>
      </c>
      <c r="E45" s="68">
        <v>1207</v>
      </c>
      <c r="F45" s="68" t="s">
        <v>613</v>
      </c>
      <c r="G45" s="106" t="s">
        <v>3566</v>
      </c>
      <c r="H45" s="68"/>
      <c r="I45" s="68"/>
      <c r="J45" s="68"/>
      <c r="K45" s="68"/>
      <c r="L45" s="134">
        <v>0</v>
      </c>
      <c r="M45" s="134">
        <v>1106700.8700000001</v>
      </c>
      <c r="N45" s="134">
        <v>0</v>
      </c>
      <c r="O45" s="134">
        <v>7591967.9682000009</v>
      </c>
      <c r="P45" s="140">
        <v>7591967.9682000009</v>
      </c>
      <c r="Q45" s="68"/>
    </row>
    <row r="46" spans="1:17" ht="63.75">
      <c r="A46" s="68" t="s">
        <v>541</v>
      </c>
      <c r="B46" s="68">
        <v>2</v>
      </c>
      <c r="C46" s="69" t="s">
        <v>590</v>
      </c>
      <c r="D46" s="108">
        <v>45015</v>
      </c>
      <c r="E46" s="68">
        <v>1204</v>
      </c>
      <c r="F46" s="68" t="s">
        <v>613</v>
      </c>
      <c r="G46" s="106" t="s">
        <v>3567</v>
      </c>
      <c r="H46" s="68"/>
      <c r="I46" s="68"/>
      <c r="J46" s="68"/>
      <c r="K46" s="68"/>
      <c r="L46" s="134">
        <v>0</v>
      </c>
      <c r="M46" s="134">
        <v>126185.39</v>
      </c>
      <c r="N46" s="134">
        <v>0</v>
      </c>
      <c r="O46" s="134">
        <v>865631.77540000004</v>
      </c>
      <c r="P46" s="140">
        <v>865631.77540000004</v>
      </c>
      <c r="Q46" s="68"/>
    </row>
    <row r="47" spans="1:17" ht="63.75">
      <c r="A47" s="68">
        <v>383</v>
      </c>
      <c r="B47" s="68">
        <v>1</v>
      </c>
      <c r="C47" s="69" t="s">
        <v>1246</v>
      </c>
      <c r="D47" s="108">
        <v>45019</v>
      </c>
      <c r="E47" s="68">
        <v>1250</v>
      </c>
      <c r="F47" s="68" t="s">
        <v>6131</v>
      </c>
      <c r="G47" s="106" t="s">
        <v>6133</v>
      </c>
      <c r="H47" s="68"/>
      <c r="I47" s="68"/>
      <c r="J47" s="68"/>
      <c r="K47" s="68"/>
      <c r="L47" s="134">
        <v>44291.16</v>
      </c>
      <c r="M47" s="134">
        <v>0</v>
      </c>
      <c r="N47" s="134">
        <v>303837.35760000005</v>
      </c>
      <c r="O47" s="134">
        <v>0</v>
      </c>
      <c r="P47" s="140">
        <v>303837.35760000005</v>
      </c>
      <c r="Q47" s="68"/>
    </row>
    <row r="48" spans="1:17" ht="63.75">
      <c r="A48" s="68">
        <v>383</v>
      </c>
      <c r="B48" s="68">
        <v>1</v>
      </c>
      <c r="C48" s="69" t="s">
        <v>1246</v>
      </c>
      <c r="D48" s="108">
        <v>45019</v>
      </c>
      <c r="E48" s="68">
        <v>1252</v>
      </c>
      <c r="F48" s="68" t="s">
        <v>6131</v>
      </c>
      <c r="G48" s="106" t="s">
        <v>6133</v>
      </c>
      <c r="H48" s="68"/>
      <c r="I48" s="68"/>
      <c r="J48" s="68"/>
      <c r="K48" s="68"/>
      <c r="L48" s="134">
        <v>40125.69</v>
      </c>
      <c r="M48" s="134">
        <v>0</v>
      </c>
      <c r="N48" s="134">
        <v>275262.23340000003</v>
      </c>
      <c r="O48" s="134">
        <v>0</v>
      </c>
      <c r="P48" s="140">
        <v>275262.23340000003</v>
      </c>
      <c r="Q48" s="68"/>
    </row>
    <row r="49" spans="1:17" ht="63.75">
      <c r="A49" s="68" t="s">
        <v>541</v>
      </c>
      <c r="B49" s="68">
        <v>2</v>
      </c>
      <c r="C49" s="69" t="s">
        <v>590</v>
      </c>
      <c r="D49" s="108">
        <v>45019</v>
      </c>
      <c r="E49" s="68">
        <v>1250</v>
      </c>
      <c r="F49" s="68" t="s">
        <v>613</v>
      </c>
      <c r="G49" s="106" t="s">
        <v>6133</v>
      </c>
      <c r="H49" s="68"/>
      <c r="I49" s="68"/>
      <c r="J49" s="68"/>
      <c r="K49" s="68"/>
      <c r="L49" s="134">
        <v>0</v>
      </c>
      <c r="M49" s="134">
        <v>44291.16</v>
      </c>
      <c r="N49" s="134">
        <v>0</v>
      </c>
      <c r="O49" s="134">
        <v>303837.35760000005</v>
      </c>
      <c r="P49" s="140">
        <v>303837.35760000005</v>
      </c>
      <c r="Q49" s="68"/>
    </row>
    <row r="50" spans="1:17" ht="63.75">
      <c r="A50" s="68" t="s">
        <v>541</v>
      </c>
      <c r="B50" s="68">
        <v>2</v>
      </c>
      <c r="C50" s="69" t="s">
        <v>590</v>
      </c>
      <c r="D50" s="108">
        <v>45019</v>
      </c>
      <c r="E50" s="68">
        <v>1252</v>
      </c>
      <c r="F50" s="68" t="s">
        <v>613</v>
      </c>
      <c r="G50" s="106" t="s">
        <v>6133</v>
      </c>
      <c r="H50" s="68"/>
      <c r="I50" s="68"/>
      <c r="J50" s="68"/>
      <c r="K50" s="68"/>
      <c r="L50" s="134">
        <v>0</v>
      </c>
      <c r="M50" s="134">
        <v>40125.69</v>
      </c>
      <c r="N50" s="134">
        <v>0</v>
      </c>
      <c r="O50" s="134">
        <v>275262.23340000003</v>
      </c>
      <c r="P50" s="140">
        <v>275262.23340000003</v>
      </c>
      <c r="Q50" s="68"/>
    </row>
    <row r="51" spans="1:17" ht="51">
      <c r="A51" s="68">
        <v>383</v>
      </c>
      <c r="B51" s="68">
        <v>1</v>
      </c>
      <c r="C51" s="69" t="s">
        <v>1246</v>
      </c>
      <c r="D51" s="108">
        <v>45022</v>
      </c>
      <c r="E51" s="68">
        <v>1285</v>
      </c>
      <c r="F51" s="68" t="s">
        <v>6131</v>
      </c>
      <c r="G51" s="106" t="s">
        <v>6134</v>
      </c>
      <c r="H51" s="68"/>
      <c r="I51" s="68"/>
      <c r="J51" s="68"/>
      <c r="K51" s="68"/>
      <c r="L51" s="134">
        <v>115310.87</v>
      </c>
      <c r="M51" s="134">
        <v>0</v>
      </c>
      <c r="N51" s="134">
        <v>791032.56819999998</v>
      </c>
      <c r="O51" s="134">
        <v>0</v>
      </c>
      <c r="P51" s="140">
        <v>791032.56819999998</v>
      </c>
      <c r="Q51" s="68"/>
    </row>
    <row r="52" spans="1:17" ht="51">
      <c r="A52" s="68" t="s">
        <v>541</v>
      </c>
      <c r="B52" s="68">
        <v>2</v>
      </c>
      <c r="C52" s="69" t="s">
        <v>590</v>
      </c>
      <c r="D52" s="108">
        <v>45022</v>
      </c>
      <c r="E52" s="68">
        <v>1283</v>
      </c>
      <c r="F52" s="68" t="s">
        <v>613</v>
      </c>
      <c r="G52" s="106" t="s">
        <v>6135</v>
      </c>
      <c r="H52" s="68"/>
      <c r="I52" s="68"/>
      <c r="J52" s="68"/>
      <c r="K52" s="68"/>
      <c r="L52" s="134">
        <v>0</v>
      </c>
      <c r="M52" s="134">
        <v>2000000</v>
      </c>
      <c r="N52" s="134">
        <v>0</v>
      </c>
      <c r="O52" s="134">
        <v>13720000</v>
      </c>
      <c r="P52" s="140">
        <v>13720000</v>
      </c>
      <c r="Q52" s="68"/>
    </row>
    <row r="53" spans="1:17" ht="51">
      <c r="A53" s="68" t="s">
        <v>541</v>
      </c>
      <c r="B53" s="68">
        <v>2</v>
      </c>
      <c r="C53" s="69" t="s">
        <v>590</v>
      </c>
      <c r="D53" s="108">
        <v>45022</v>
      </c>
      <c r="E53" s="68">
        <v>1285</v>
      </c>
      <c r="F53" s="68" t="s">
        <v>613</v>
      </c>
      <c r="G53" s="106" t="s">
        <v>6134</v>
      </c>
      <c r="H53" s="68"/>
      <c r="I53" s="68"/>
      <c r="J53" s="68"/>
      <c r="K53" s="68"/>
      <c r="L53" s="134">
        <v>0</v>
      </c>
      <c r="M53" s="134">
        <v>115310.87</v>
      </c>
      <c r="N53" s="134">
        <v>0</v>
      </c>
      <c r="O53" s="134">
        <v>791032.56819999998</v>
      </c>
      <c r="P53" s="140">
        <v>791032.56819999998</v>
      </c>
      <c r="Q53" s="68"/>
    </row>
    <row r="54" spans="1:17" ht="51">
      <c r="A54" s="68" t="s">
        <v>541</v>
      </c>
      <c r="B54" s="68">
        <v>2</v>
      </c>
      <c r="C54" s="69" t="s">
        <v>590</v>
      </c>
      <c r="D54" s="108">
        <v>45026</v>
      </c>
      <c r="E54" s="68">
        <v>1290</v>
      </c>
      <c r="F54" s="68" t="s">
        <v>613</v>
      </c>
      <c r="G54" s="106" t="s">
        <v>6136</v>
      </c>
      <c r="H54" s="68"/>
      <c r="I54" s="68"/>
      <c r="J54" s="68"/>
      <c r="K54" s="68"/>
      <c r="L54" s="134">
        <v>0</v>
      </c>
      <c r="M54" s="134">
        <v>3500000</v>
      </c>
      <c r="N54" s="134">
        <v>0</v>
      </c>
      <c r="O54" s="134">
        <v>24010000</v>
      </c>
      <c r="P54" s="140">
        <v>24010000</v>
      </c>
      <c r="Q54" s="68"/>
    </row>
    <row r="55" spans="1:17" ht="51">
      <c r="A55" s="68">
        <v>291</v>
      </c>
      <c r="B55" s="68">
        <v>1</v>
      </c>
      <c r="C55" s="69" t="s">
        <v>119</v>
      </c>
      <c r="D55" s="108">
        <v>45027</v>
      </c>
      <c r="E55" s="68">
        <v>1297</v>
      </c>
      <c r="F55" s="68" t="s">
        <v>6137</v>
      </c>
      <c r="G55" s="106" t="s">
        <v>6138</v>
      </c>
      <c r="H55" s="68"/>
      <c r="I55" s="68"/>
      <c r="J55" s="68"/>
      <c r="K55" s="68"/>
      <c r="L55" s="134">
        <v>837683</v>
      </c>
      <c r="M55" s="134">
        <v>0</v>
      </c>
      <c r="N55" s="134">
        <v>5746505.3799999999</v>
      </c>
      <c r="O55" s="134">
        <v>0</v>
      </c>
      <c r="P55" s="140">
        <v>5746505.3799999999</v>
      </c>
      <c r="Q55" s="68"/>
    </row>
    <row r="56" spans="1:17" ht="51">
      <c r="A56" s="68">
        <v>291</v>
      </c>
      <c r="B56" s="68">
        <v>8</v>
      </c>
      <c r="C56" s="69" t="s">
        <v>119</v>
      </c>
      <c r="D56" s="108">
        <v>45027</v>
      </c>
      <c r="E56" s="68">
        <v>1299</v>
      </c>
      <c r="F56" s="68" t="s">
        <v>6086</v>
      </c>
      <c r="G56" s="106" t="s">
        <v>6139</v>
      </c>
      <c r="H56" s="68"/>
      <c r="I56" s="68"/>
      <c r="J56" s="68"/>
      <c r="K56" s="68"/>
      <c r="L56" s="134">
        <v>1748500</v>
      </c>
      <c r="M56" s="134">
        <v>0</v>
      </c>
      <c r="N56" s="134">
        <v>11994710</v>
      </c>
      <c r="O56" s="134">
        <v>0</v>
      </c>
      <c r="P56" s="140">
        <v>11994710</v>
      </c>
      <c r="Q56" s="68"/>
    </row>
    <row r="57" spans="1:17" ht="51">
      <c r="A57" s="68">
        <v>291</v>
      </c>
      <c r="B57" s="68">
        <v>1</v>
      </c>
      <c r="C57" s="69" t="s">
        <v>119</v>
      </c>
      <c r="D57" s="108">
        <v>45027</v>
      </c>
      <c r="E57" s="68">
        <v>1301</v>
      </c>
      <c r="F57" s="68" t="s">
        <v>6140</v>
      </c>
      <c r="G57" s="106" t="s">
        <v>6141</v>
      </c>
      <c r="H57" s="68"/>
      <c r="I57" s="68"/>
      <c r="J57" s="68"/>
      <c r="K57" s="68"/>
      <c r="L57" s="134">
        <v>1000000</v>
      </c>
      <c r="M57" s="134">
        <v>0</v>
      </c>
      <c r="N57" s="134">
        <v>6860000</v>
      </c>
      <c r="O57" s="134">
        <v>0</v>
      </c>
      <c r="P57" s="140">
        <v>6860000</v>
      </c>
      <c r="Q57" s="68"/>
    </row>
    <row r="58" spans="1:17" ht="51">
      <c r="A58" s="68" t="s">
        <v>541</v>
      </c>
      <c r="B58" s="68">
        <v>2</v>
      </c>
      <c r="C58" s="69" t="s">
        <v>590</v>
      </c>
      <c r="D58" s="108">
        <v>45027</v>
      </c>
      <c r="E58" s="68">
        <v>1297</v>
      </c>
      <c r="F58" s="68" t="s">
        <v>613</v>
      </c>
      <c r="G58" s="106" t="s">
        <v>6138</v>
      </c>
      <c r="H58" s="68"/>
      <c r="I58" s="68"/>
      <c r="J58" s="68"/>
      <c r="K58" s="68"/>
      <c r="L58" s="134">
        <v>0</v>
      </c>
      <c r="M58" s="134">
        <v>837683</v>
      </c>
      <c r="N58" s="134">
        <v>0</v>
      </c>
      <c r="O58" s="134">
        <v>5746505.3799999999</v>
      </c>
      <c r="P58" s="140">
        <v>5746505.3799999999</v>
      </c>
      <c r="Q58" s="68"/>
    </row>
    <row r="59" spans="1:17" ht="51">
      <c r="A59" s="68" t="s">
        <v>541</v>
      </c>
      <c r="B59" s="68">
        <v>2</v>
      </c>
      <c r="C59" s="69" t="s">
        <v>590</v>
      </c>
      <c r="D59" s="108">
        <v>45027</v>
      </c>
      <c r="E59" s="68">
        <v>1299</v>
      </c>
      <c r="F59" s="68" t="s">
        <v>613</v>
      </c>
      <c r="G59" s="106" t="s">
        <v>6139</v>
      </c>
      <c r="H59" s="68"/>
      <c r="I59" s="68"/>
      <c r="J59" s="68"/>
      <c r="K59" s="68"/>
      <c r="L59" s="134">
        <v>0</v>
      </c>
      <c r="M59" s="134">
        <v>1748500</v>
      </c>
      <c r="N59" s="134">
        <v>0</v>
      </c>
      <c r="O59" s="134">
        <v>11994710</v>
      </c>
      <c r="P59" s="140">
        <v>11994710</v>
      </c>
      <c r="Q59" s="68"/>
    </row>
    <row r="60" spans="1:17" ht="51">
      <c r="A60" s="68" t="s">
        <v>541</v>
      </c>
      <c r="B60" s="68">
        <v>2</v>
      </c>
      <c r="C60" s="69" t="s">
        <v>590</v>
      </c>
      <c r="D60" s="108">
        <v>45027</v>
      </c>
      <c r="E60" s="68">
        <v>1301</v>
      </c>
      <c r="F60" s="68" t="s">
        <v>613</v>
      </c>
      <c r="G60" s="106" t="s">
        <v>6141</v>
      </c>
      <c r="H60" s="68"/>
      <c r="I60" s="68"/>
      <c r="J60" s="68"/>
      <c r="K60" s="68"/>
      <c r="L60" s="134">
        <v>0</v>
      </c>
      <c r="M60" s="134">
        <v>1000000</v>
      </c>
      <c r="N60" s="134">
        <v>0</v>
      </c>
      <c r="O60" s="134">
        <v>6860000</v>
      </c>
      <c r="P60" s="140">
        <v>6860000</v>
      </c>
      <c r="Q60" s="68"/>
    </row>
    <row r="61" spans="1:17" ht="63.75">
      <c r="A61" s="68">
        <v>117</v>
      </c>
      <c r="B61" s="68">
        <v>1</v>
      </c>
      <c r="C61" s="69" t="s">
        <v>54</v>
      </c>
      <c r="D61" s="108">
        <v>45033</v>
      </c>
      <c r="E61" s="68">
        <v>1411</v>
      </c>
      <c r="F61" s="68" t="s">
        <v>6089</v>
      </c>
      <c r="G61" s="106" t="s">
        <v>6142</v>
      </c>
      <c r="H61" s="68"/>
      <c r="I61" s="68"/>
      <c r="J61" s="68"/>
      <c r="K61" s="68"/>
      <c r="L61" s="134">
        <v>70389.600000000006</v>
      </c>
      <c r="M61" s="134">
        <v>0</v>
      </c>
      <c r="N61" s="134">
        <v>482872.65600000008</v>
      </c>
      <c r="O61" s="134">
        <v>0</v>
      </c>
      <c r="P61" s="140">
        <v>482872.65600000008</v>
      </c>
      <c r="Q61" s="68"/>
    </row>
    <row r="62" spans="1:17" ht="63.75">
      <c r="A62" s="68" t="s">
        <v>541</v>
      </c>
      <c r="B62" s="68">
        <v>2</v>
      </c>
      <c r="C62" s="69" t="s">
        <v>590</v>
      </c>
      <c r="D62" s="108">
        <v>45033</v>
      </c>
      <c r="E62" s="68">
        <v>1411</v>
      </c>
      <c r="F62" s="68" t="s">
        <v>613</v>
      </c>
      <c r="G62" s="106" t="s">
        <v>6142</v>
      </c>
      <c r="H62" s="68"/>
      <c r="I62" s="68"/>
      <c r="J62" s="68"/>
      <c r="K62" s="68"/>
      <c r="L62" s="134">
        <v>0</v>
      </c>
      <c r="M62" s="134">
        <v>70389.600000000006</v>
      </c>
      <c r="N62" s="134">
        <v>0</v>
      </c>
      <c r="O62" s="134">
        <v>482872.65600000008</v>
      </c>
      <c r="P62" s="140">
        <v>482872.65600000008</v>
      </c>
      <c r="Q62" s="68"/>
    </row>
    <row r="63" spans="1:17" ht="51">
      <c r="A63" s="68">
        <v>86</v>
      </c>
      <c r="B63" s="68">
        <v>1</v>
      </c>
      <c r="C63" s="69" t="s">
        <v>50</v>
      </c>
      <c r="D63" s="108">
        <v>45033</v>
      </c>
      <c r="E63" s="68">
        <v>1406</v>
      </c>
      <c r="F63" s="68" t="s">
        <v>6143</v>
      </c>
      <c r="G63" s="106" t="s">
        <v>6144</v>
      </c>
      <c r="H63" s="68"/>
      <c r="I63" s="68"/>
      <c r="J63" s="68"/>
      <c r="K63" s="68"/>
      <c r="L63" s="134">
        <v>41211</v>
      </c>
      <c r="M63" s="134">
        <v>0</v>
      </c>
      <c r="N63" s="134">
        <v>282707.46000000002</v>
      </c>
      <c r="O63" s="134">
        <v>0</v>
      </c>
      <c r="P63" s="140">
        <v>282707.46000000002</v>
      </c>
      <c r="Q63" s="68"/>
    </row>
    <row r="64" spans="1:17" ht="51">
      <c r="A64" s="68" t="s">
        <v>541</v>
      </c>
      <c r="B64" s="68">
        <v>2</v>
      </c>
      <c r="C64" s="69" t="s">
        <v>590</v>
      </c>
      <c r="D64" s="108">
        <v>45033</v>
      </c>
      <c r="E64" s="68">
        <v>1406</v>
      </c>
      <c r="F64" s="68" t="s">
        <v>613</v>
      </c>
      <c r="G64" s="106" t="s">
        <v>6144</v>
      </c>
      <c r="H64" s="68"/>
      <c r="I64" s="68"/>
      <c r="J64" s="68"/>
      <c r="K64" s="68"/>
      <c r="L64" s="134">
        <v>0</v>
      </c>
      <c r="M64" s="134">
        <v>41211</v>
      </c>
      <c r="N64" s="134">
        <v>0</v>
      </c>
      <c r="O64" s="134">
        <v>282707.46000000002</v>
      </c>
      <c r="P64" s="140">
        <v>282707.46000000002</v>
      </c>
      <c r="Q64" s="68"/>
    </row>
    <row r="65" spans="1:17" ht="51">
      <c r="A65" s="68">
        <v>212</v>
      </c>
      <c r="B65" s="68">
        <v>1</v>
      </c>
      <c r="C65" s="69" t="s">
        <v>90</v>
      </c>
      <c r="D65" s="108">
        <v>45034</v>
      </c>
      <c r="E65" s="68">
        <v>1427</v>
      </c>
      <c r="F65" s="68" t="s">
        <v>6145</v>
      </c>
      <c r="G65" s="106" t="s">
        <v>6146</v>
      </c>
      <c r="H65" s="68"/>
      <c r="I65" s="68"/>
      <c r="J65" s="68"/>
      <c r="K65" s="68"/>
      <c r="L65" s="134">
        <v>1943004</v>
      </c>
      <c r="M65" s="134">
        <v>0</v>
      </c>
      <c r="N65" s="134">
        <v>13329007.440000001</v>
      </c>
      <c r="O65" s="134">
        <v>0</v>
      </c>
      <c r="P65" s="140">
        <v>13329007.440000001</v>
      </c>
      <c r="Q65" s="68"/>
    </row>
    <row r="66" spans="1:17" ht="51">
      <c r="A66" s="68">
        <v>514</v>
      </c>
      <c r="B66" s="68">
        <v>1</v>
      </c>
      <c r="C66" s="69" t="s">
        <v>161</v>
      </c>
      <c r="D66" s="108">
        <v>45034</v>
      </c>
      <c r="E66" s="68">
        <v>1429</v>
      </c>
      <c r="F66" s="68" t="s">
        <v>6147</v>
      </c>
      <c r="G66" s="106" t="s">
        <v>6148</v>
      </c>
      <c r="H66" s="68"/>
      <c r="I66" s="68"/>
      <c r="J66" s="68"/>
      <c r="K66" s="68"/>
      <c r="L66" s="134">
        <v>390000</v>
      </c>
      <c r="M66" s="134">
        <v>0</v>
      </c>
      <c r="N66" s="134">
        <v>2675400</v>
      </c>
      <c r="O66" s="134">
        <v>0</v>
      </c>
      <c r="P66" s="140">
        <v>2675400</v>
      </c>
      <c r="Q66" s="68"/>
    </row>
    <row r="67" spans="1:17" ht="63.75">
      <c r="A67" s="68">
        <v>389</v>
      </c>
      <c r="B67" s="68">
        <v>1</v>
      </c>
      <c r="C67" s="69" t="s">
        <v>1424</v>
      </c>
      <c r="D67" s="108">
        <v>45034</v>
      </c>
      <c r="E67" s="68">
        <v>1431</v>
      </c>
      <c r="F67" s="68" t="s">
        <v>3511</v>
      </c>
      <c r="G67" s="106" t="s">
        <v>6149</v>
      </c>
      <c r="H67" s="68"/>
      <c r="I67" s="68"/>
      <c r="J67" s="68"/>
      <c r="K67" s="68"/>
      <c r="L67" s="134">
        <v>305871.96999999997</v>
      </c>
      <c r="M67" s="134">
        <v>0</v>
      </c>
      <c r="N67" s="134">
        <v>2098281.7141999998</v>
      </c>
      <c r="O67" s="134">
        <v>0</v>
      </c>
      <c r="P67" s="140">
        <v>2098281.7141999998</v>
      </c>
      <c r="Q67" s="68"/>
    </row>
    <row r="68" spans="1:17" ht="51">
      <c r="A68" s="68" t="s">
        <v>541</v>
      </c>
      <c r="B68" s="68">
        <v>2</v>
      </c>
      <c r="C68" s="69" t="s">
        <v>590</v>
      </c>
      <c r="D68" s="108">
        <v>45034</v>
      </c>
      <c r="E68" s="68">
        <v>1427</v>
      </c>
      <c r="F68" s="68" t="s">
        <v>613</v>
      </c>
      <c r="G68" s="106" t="s">
        <v>6146</v>
      </c>
      <c r="H68" s="68"/>
      <c r="I68" s="68"/>
      <c r="J68" s="68"/>
      <c r="K68" s="68"/>
      <c r="L68" s="134">
        <v>0</v>
      </c>
      <c r="M68" s="134">
        <v>1943004</v>
      </c>
      <c r="N68" s="134">
        <v>0</v>
      </c>
      <c r="O68" s="134">
        <v>13329007.440000001</v>
      </c>
      <c r="P68" s="140">
        <v>13329007.440000001</v>
      </c>
      <c r="Q68" s="68"/>
    </row>
    <row r="69" spans="1:17" ht="51">
      <c r="A69" s="68" t="s">
        <v>541</v>
      </c>
      <c r="B69" s="68">
        <v>2</v>
      </c>
      <c r="C69" s="69" t="s">
        <v>590</v>
      </c>
      <c r="D69" s="108">
        <v>45034</v>
      </c>
      <c r="E69" s="68">
        <v>1429</v>
      </c>
      <c r="F69" s="68" t="s">
        <v>613</v>
      </c>
      <c r="G69" s="106" t="s">
        <v>6148</v>
      </c>
      <c r="H69" s="68"/>
      <c r="I69" s="68"/>
      <c r="J69" s="68"/>
      <c r="K69" s="68"/>
      <c r="L69" s="134">
        <v>0</v>
      </c>
      <c r="M69" s="134">
        <v>390000</v>
      </c>
      <c r="N69" s="134">
        <v>0</v>
      </c>
      <c r="O69" s="134">
        <v>2675400</v>
      </c>
      <c r="P69" s="140">
        <v>2675400</v>
      </c>
      <c r="Q69" s="68"/>
    </row>
    <row r="70" spans="1:17" ht="63.75">
      <c r="A70" s="68" t="s">
        <v>541</v>
      </c>
      <c r="B70" s="68">
        <v>2</v>
      </c>
      <c r="C70" s="69" t="s">
        <v>590</v>
      </c>
      <c r="D70" s="108">
        <v>45034</v>
      </c>
      <c r="E70" s="68">
        <v>1431</v>
      </c>
      <c r="F70" s="68" t="s">
        <v>613</v>
      </c>
      <c r="G70" s="106" t="s">
        <v>6149</v>
      </c>
      <c r="H70" s="68"/>
      <c r="I70" s="68"/>
      <c r="J70" s="68"/>
      <c r="K70" s="68"/>
      <c r="L70" s="134">
        <v>0</v>
      </c>
      <c r="M70" s="134">
        <v>305871.96999999997</v>
      </c>
      <c r="N70" s="134">
        <v>0</v>
      </c>
      <c r="O70" s="134">
        <v>2098281.7141999998</v>
      </c>
      <c r="P70" s="140">
        <v>2098281.7141999998</v>
      </c>
      <c r="Q70" s="68"/>
    </row>
    <row r="71" spans="1:17" ht="63.75">
      <c r="A71" s="68">
        <v>86</v>
      </c>
      <c r="B71" s="68">
        <v>4</v>
      </c>
      <c r="C71" s="69" t="s">
        <v>50</v>
      </c>
      <c r="D71" s="108">
        <v>45034</v>
      </c>
      <c r="E71" s="68">
        <v>1425</v>
      </c>
      <c r="F71" s="68" t="s">
        <v>6103</v>
      </c>
      <c r="G71" s="106" t="s">
        <v>6150</v>
      </c>
      <c r="H71" s="68"/>
      <c r="I71" s="68"/>
      <c r="J71" s="68"/>
      <c r="K71" s="68"/>
      <c r="L71" s="134">
        <v>5953869.3300000001</v>
      </c>
      <c r="M71" s="134">
        <v>0</v>
      </c>
      <c r="N71" s="134">
        <v>40843543.603799999</v>
      </c>
      <c r="O71" s="134">
        <v>0</v>
      </c>
      <c r="P71" s="140">
        <v>40843543.603799999</v>
      </c>
      <c r="Q71" s="68"/>
    </row>
    <row r="72" spans="1:17" ht="63.75">
      <c r="A72" s="68" t="s">
        <v>541</v>
      </c>
      <c r="B72" s="68">
        <v>2</v>
      </c>
      <c r="C72" s="69" t="s">
        <v>590</v>
      </c>
      <c r="D72" s="108">
        <v>45034</v>
      </c>
      <c r="E72" s="68">
        <v>1425</v>
      </c>
      <c r="F72" s="68" t="s">
        <v>613</v>
      </c>
      <c r="G72" s="106" t="s">
        <v>6150</v>
      </c>
      <c r="H72" s="68"/>
      <c r="I72" s="68"/>
      <c r="J72" s="68"/>
      <c r="K72" s="68"/>
      <c r="L72" s="134">
        <v>0</v>
      </c>
      <c r="M72" s="134">
        <v>5953869.3300000001</v>
      </c>
      <c r="N72" s="134">
        <v>0</v>
      </c>
      <c r="O72" s="134">
        <v>40843543.603799999</v>
      </c>
      <c r="P72" s="140">
        <v>40843543.603799999</v>
      </c>
      <c r="Q72" s="68"/>
    </row>
    <row r="73" spans="1:17" ht="51">
      <c r="A73" s="68">
        <v>291</v>
      </c>
      <c r="B73" s="68">
        <v>1</v>
      </c>
      <c r="C73" s="69" t="s">
        <v>119</v>
      </c>
      <c r="D73" s="108">
        <v>45036</v>
      </c>
      <c r="E73" s="68">
        <v>1472</v>
      </c>
      <c r="F73" s="68" t="s">
        <v>6140</v>
      </c>
      <c r="G73" s="106" t="s">
        <v>6151</v>
      </c>
      <c r="H73" s="68"/>
      <c r="I73" s="68"/>
      <c r="J73" s="68"/>
      <c r="K73" s="68"/>
      <c r="L73" s="134">
        <v>9657.7999999999993</v>
      </c>
      <c r="M73" s="134">
        <v>0</v>
      </c>
      <c r="N73" s="134">
        <v>66252.508000000002</v>
      </c>
      <c r="O73" s="134">
        <v>0</v>
      </c>
      <c r="P73" s="140">
        <v>66252.508000000002</v>
      </c>
      <c r="Q73" s="68"/>
    </row>
    <row r="74" spans="1:17" ht="51">
      <c r="A74" s="68">
        <v>291</v>
      </c>
      <c r="B74" s="68">
        <v>1</v>
      </c>
      <c r="C74" s="69" t="s">
        <v>119</v>
      </c>
      <c r="D74" s="108">
        <v>45036</v>
      </c>
      <c r="E74" s="68">
        <v>1474</v>
      </c>
      <c r="F74" s="68" t="s">
        <v>6152</v>
      </c>
      <c r="G74" s="106" t="s">
        <v>6153</v>
      </c>
      <c r="H74" s="68"/>
      <c r="I74" s="68"/>
      <c r="J74" s="68"/>
      <c r="K74" s="68"/>
      <c r="L74" s="134">
        <v>4255762.97</v>
      </c>
      <c r="M74" s="134">
        <v>0</v>
      </c>
      <c r="N74" s="134">
        <v>29194533.974199999</v>
      </c>
      <c r="O74" s="134">
        <v>0</v>
      </c>
      <c r="P74" s="140">
        <v>29194533.974199999</v>
      </c>
      <c r="Q74" s="68"/>
    </row>
    <row r="75" spans="1:17" ht="51">
      <c r="A75" s="68">
        <v>291</v>
      </c>
      <c r="B75" s="68">
        <v>1</v>
      </c>
      <c r="C75" s="69" t="s">
        <v>119</v>
      </c>
      <c r="D75" s="108">
        <v>45036</v>
      </c>
      <c r="E75" s="68">
        <v>1476</v>
      </c>
      <c r="F75" s="68" t="s">
        <v>6137</v>
      </c>
      <c r="G75" s="106" t="s">
        <v>6154</v>
      </c>
      <c r="H75" s="68"/>
      <c r="I75" s="68"/>
      <c r="J75" s="68"/>
      <c r="K75" s="68"/>
      <c r="L75" s="134">
        <v>1100000</v>
      </c>
      <c r="M75" s="134">
        <v>0</v>
      </c>
      <c r="N75" s="134">
        <v>7546000</v>
      </c>
      <c r="O75" s="134">
        <v>0</v>
      </c>
      <c r="P75" s="140">
        <v>7546000</v>
      </c>
      <c r="Q75" s="68"/>
    </row>
    <row r="76" spans="1:17" ht="51">
      <c r="A76" s="68" t="s">
        <v>541</v>
      </c>
      <c r="B76" s="68">
        <v>2</v>
      </c>
      <c r="C76" s="69" t="s">
        <v>590</v>
      </c>
      <c r="D76" s="108">
        <v>45036</v>
      </c>
      <c r="E76" s="68">
        <v>1472</v>
      </c>
      <c r="F76" s="68" t="s">
        <v>613</v>
      </c>
      <c r="G76" s="106" t="s">
        <v>6151</v>
      </c>
      <c r="H76" s="68"/>
      <c r="I76" s="68"/>
      <c r="J76" s="68"/>
      <c r="K76" s="68"/>
      <c r="L76" s="134">
        <v>0</v>
      </c>
      <c r="M76" s="134">
        <v>9657.7999999999993</v>
      </c>
      <c r="N76" s="134">
        <v>0</v>
      </c>
      <c r="O76" s="134">
        <v>66252.508000000002</v>
      </c>
      <c r="P76" s="140">
        <v>66252.508000000002</v>
      </c>
      <c r="Q76" s="68"/>
    </row>
    <row r="77" spans="1:17" ht="51">
      <c r="A77" s="68" t="s">
        <v>541</v>
      </c>
      <c r="B77" s="68">
        <v>2</v>
      </c>
      <c r="C77" s="69" t="s">
        <v>590</v>
      </c>
      <c r="D77" s="108">
        <v>45036</v>
      </c>
      <c r="E77" s="68">
        <v>1474</v>
      </c>
      <c r="F77" s="68" t="s">
        <v>613</v>
      </c>
      <c r="G77" s="106" t="s">
        <v>6153</v>
      </c>
      <c r="H77" s="68"/>
      <c r="I77" s="68"/>
      <c r="J77" s="68"/>
      <c r="K77" s="68"/>
      <c r="L77" s="134">
        <v>0</v>
      </c>
      <c r="M77" s="134">
        <v>4255762.97</v>
      </c>
      <c r="N77" s="134">
        <v>0</v>
      </c>
      <c r="O77" s="134">
        <v>29194533.974199999</v>
      </c>
      <c r="P77" s="140">
        <v>29194533.974199999</v>
      </c>
      <c r="Q77" s="68"/>
    </row>
    <row r="78" spans="1:17" ht="51">
      <c r="A78" s="68" t="s">
        <v>541</v>
      </c>
      <c r="B78" s="68">
        <v>2</v>
      </c>
      <c r="C78" s="69" t="s">
        <v>590</v>
      </c>
      <c r="D78" s="108">
        <v>45036</v>
      </c>
      <c r="E78" s="68">
        <v>1476</v>
      </c>
      <c r="F78" s="68" t="s">
        <v>613</v>
      </c>
      <c r="G78" s="106" t="s">
        <v>6154</v>
      </c>
      <c r="H78" s="68"/>
      <c r="I78" s="68"/>
      <c r="J78" s="68"/>
      <c r="K78" s="68"/>
      <c r="L78" s="134">
        <v>0</v>
      </c>
      <c r="M78" s="134">
        <v>1100000</v>
      </c>
      <c r="N78" s="134">
        <v>0</v>
      </c>
      <c r="O78" s="134">
        <v>7546000</v>
      </c>
      <c r="P78" s="140">
        <v>7546000</v>
      </c>
      <c r="Q78" s="68"/>
    </row>
    <row r="79" spans="1:17" ht="63.75">
      <c r="A79" s="68">
        <v>253</v>
      </c>
      <c r="B79" s="68">
        <v>1</v>
      </c>
      <c r="C79" s="69" t="s">
        <v>104</v>
      </c>
      <c r="D79" s="108">
        <v>45043</v>
      </c>
      <c r="E79" s="68">
        <v>1563</v>
      </c>
      <c r="F79" s="68" t="s">
        <v>6155</v>
      </c>
      <c r="G79" s="106" t="s">
        <v>6156</v>
      </c>
      <c r="H79" s="68"/>
      <c r="I79" s="68"/>
      <c r="J79" s="68"/>
      <c r="K79" s="68"/>
      <c r="L79" s="134">
        <v>190000</v>
      </c>
      <c r="M79" s="134">
        <v>0</v>
      </c>
      <c r="N79" s="134">
        <v>1303400</v>
      </c>
      <c r="O79" s="134">
        <v>0</v>
      </c>
      <c r="P79" s="140">
        <v>1303400</v>
      </c>
      <c r="Q79" s="68"/>
    </row>
    <row r="80" spans="1:17" ht="51">
      <c r="A80" s="68">
        <v>132</v>
      </c>
      <c r="B80" s="68">
        <v>7</v>
      </c>
      <c r="C80" s="69" t="s">
        <v>59</v>
      </c>
      <c r="D80" s="108">
        <v>45043</v>
      </c>
      <c r="E80" s="68">
        <v>1566</v>
      </c>
      <c r="F80" s="68" t="s">
        <v>6115</v>
      </c>
      <c r="G80" s="106" t="s">
        <v>6157</v>
      </c>
      <c r="H80" s="68"/>
      <c r="I80" s="68"/>
      <c r="J80" s="68"/>
      <c r="K80" s="68"/>
      <c r="L80" s="134">
        <v>25128.720000000001</v>
      </c>
      <c r="M80" s="134">
        <v>0</v>
      </c>
      <c r="N80" s="134">
        <v>172383.01920000001</v>
      </c>
      <c r="O80" s="134">
        <v>0</v>
      </c>
      <c r="P80" s="140">
        <v>172383.01920000001</v>
      </c>
      <c r="Q80" s="68"/>
    </row>
    <row r="81" spans="1:17" ht="51">
      <c r="A81" s="68">
        <v>287</v>
      </c>
      <c r="B81" s="68">
        <v>10</v>
      </c>
      <c r="C81" s="69" t="s">
        <v>116</v>
      </c>
      <c r="D81" s="108">
        <v>45043</v>
      </c>
      <c r="E81" s="68">
        <v>1568</v>
      </c>
      <c r="F81" s="68" t="s">
        <v>6158</v>
      </c>
      <c r="G81" s="106" t="s">
        <v>6159</v>
      </c>
      <c r="H81" s="68"/>
      <c r="I81" s="68"/>
      <c r="J81" s="68"/>
      <c r="K81" s="68"/>
      <c r="L81" s="134">
        <v>2000000</v>
      </c>
      <c r="M81" s="134">
        <v>0</v>
      </c>
      <c r="N81" s="134">
        <v>13720000</v>
      </c>
      <c r="O81" s="134">
        <v>0</v>
      </c>
      <c r="P81" s="140">
        <v>13720000</v>
      </c>
      <c r="Q81" s="68"/>
    </row>
    <row r="82" spans="1:17" ht="51">
      <c r="A82" s="68">
        <v>291</v>
      </c>
      <c r="B82" s="68">
        <v>1</v>
      </c>
      <c r="C82" s="69" t="s">
        <v>119</v>
      </c>
      <c r="D82" s="108">
        <v>45043</v>
      </c>
      <c r="E82" s="68">
        <v>1579</v>
      </c>
      <c r="F82" s="68" t="s">
        <v>6160</v>
      </c>
      <c r="G82" s="106" t="s">
        <v>6161</v>
      </c>
      <c r="H82" s="68"/>
      <c r="I82" s="68"/>
      <c r="J82" s="68"/>
      <c r="K82" s="68"/>
      <c r="L82" s="134">
        <v>1015478.72</v>
      </c>
      <c r="M82" s="134">
        <v>0</v>
      </c>
      <c r="N82" s="134">
        <v>6966184.0192</v>
      </c>
      <c r="O82" s="134">
        <v>0</v>
      </c>
      <c r="P82" s="140">
        <v>6966184.0192</v>
      </c>
      <c r="Q82" s="68"/>
    </row>
    <row r="83" spans="1:17" ht="63.75">
      <c r="A83" s="68" t="s">
        <v>541</v>
      </c>
      <c r="B83" s="68">
        <v>2</v>
      </c>
      <c r="C83" s="69" t="s">
        <v>590</v>
      </c>
      <c r="D83" s="108">
        <v>45043</v>
      </c>
      <c r="E83" s="68">
        <v>1563</v>
      </c>
      <c r="F83" s="68" t="s">
        <v>613</v>
      </c>
      <c r="G83" s="106" t="s">
        <v>6156</v>
      </c>
      <c r="H83" s="68"/>
      <c r="I83" s="68"/>
      <c r="J83" s="68"/>
      <c r="K83" s="68"/>
      <c r="L83" s="134">
        <v>0</v>
      </c>
      <c r="M83" s="134">
        <v>190000</v>
      </c>
      <c r="N83" s="134">
        <v>0</v>
      </c>
      <c r="O83" s="134">
        <v>1303400</v>
      </c>
      <c r="P83" s="140">
        <v>1303400</v>
      </c>
      <c r="Q83" s="68"/>
    </row>
    <row r="84" spans="1:17" ht="51">
      <c r="A84" s="68" t="s">
        <v>541</v>
      </c>
      <c r="B84" s="68">
        <v>2</v>
      </c>
      <c r="C84" s="69" t="s">
        <v>590</v>
      </c>
      <c r="D84" s="108">
        <v>45043</v>
      </c>
      <c r="E84" s="68">
        <v>1566</v>
      </c>
      <c r="F84" s="68" t="s">
        <v>613</v>
      </c>
      <c r="G84" s="106" t="s">
        <v>6157</v>
      </c>
      <c r="H84" s="68"/>
      <c r="I84" s="68"/>
      <c r="J84" s="68"/>
      <c r="K84" s="68"/>
      <c r="L84" s="134">
        <v>0</v>
      </c>
      <c r="M84" s="134">
        <v>25128.720000000001</v>
      </c>
      <c r="N84" s="134">
        <v>0</v>
      </c>
      <c r="O84" s="134">
        <v>172383.01920000001</v>
      </c>
      <c r="P84" s="140">
        <v>172383.01920000001</v>
      </c>
      <c r="Q84" s="68"/>
    </row>
    <row r="85" spans="1:17" ht="51">
      <c r="A85" s="68" t="s">
        <v>541</v>
      </c>
      <c r="B85" s="68">
        <v>2</v>
      </c>
      <c r="C85" s="69" t="s">
        <v>590</v>
      </c>
      <c r="D85" s="108">
        <v>45043</v>
      </c>
      <c r="E85" s="68">
        <v>1568</v>
      </c>
      <c r="F85" s="68" t="s">
        <v>613</v>
      </c>
      <c r="G85" s="106" t="s">
        <v>6159</v>
      </c>
      <c r="H85" s="68"/>
      <c r="I85" s="68"/>
      <c r="J85" s="68"/>
      <c r="K85" s="68"/>
      <c r="L85" s="134">
        <v>0</v>
      </c>
      <c r="M85" s="134">
        <v>2000000</v>
      </c>
      <c r="N85" s="134">
        <v>0</v>
      </c>
      <c r="O85" s="134">
        <v>13720000</v>
      </c>
      <c r="P85" s="140">
        <v>13720000</v>
      </c>
      <c r="Q85" s="68"/>
    </row>
    <row r="86" spans="1:17" ht="51">
      <c r="A86" s="68" t="s">
        <v>541</v>
      </c>
      <c r="B86" s="68">
        <v>2</v>
      </c>
      <c r="C86" s="69" t="s">
        <v>590</v>
      </c>
      <c r="D86" s="108">
        <v>45043</v>
      </c>
      <c r="E86" s="68">
        <v>1579</v>
      </c>
      <c r="F86" s="68" t="s">
        <v>613</v>
      </c>
      <c r="G86" s="106" t="s">
        <v>6161</v>
      </c>
      <c r="H86" s="68"/>
      <c r="I86" s="68"/>
      <c r="J86" s="68"/>
      <c r="K86" s="68"/>
      <c r="L86" s="134">
        <v>0</v>
      </c>
      <c r="M86" s="134">
        <v>1015478.72</v>
      </c>
      <c r="N86" s="134">
        <v>0</v>
      </c>
      <c r="O86" s="134">
        <v>6966184.0192</v>
      </c>
      <c r="P86" s="140">
        <v>6966184.0192</v>
      </c>
      <c r="Q86" s="68"/>
    </row>
    <row r="87" spans="1:17" ht="51">
      <c r="A87" s="68">
        <v>86</v>
      </c>
      <c r="B87" s="68">
        <v>4</v>
      </c>
      <c r="C87" s="69" t="s">
        <v>50</v>
      </c>
      <c r="D87" s="108">
        <v>45043</v>
      </c>
      <c r="E87" s="68">
        <v>1561</v>
      </c>
      <c r="F87" s="68" t="s">
        <v>6119</v>
      </c>
      <c r="G87" s="106" t="s">
        <v>6162</v>
      </c>
      <c r="H87" s="68"/>
      <c r="I87" s="68"/>
      <c r="J87" s="68"/>
      <c r="K87" s="68"/>
      <c r="L87" s="134">
        <v>999992.71</v>
      </c>
      <c r="M87" s="134">
        <v>0</v>
      </c>
      <c r="N87" s="134">
        <v>6859949.9906000001</v>
      </c>
      <c r="O87" s="134">
        <v>0</v>
      </c>
      <c r="P87" s="140">
        <v>6859949.9906000001</v>
      </c>
      <c r="Q87" s="68"/>
    </row>
    <row r="88" spans="1:17" ht="51">
      <c r="A88" s="68" t="s">
        <v>541</v>
      </c>
      <c r="B88" s="68">
        <v>2</v>
      </c>
      <c r="C88" s="69" t="s">
        <v>590</v>
      </c>
      <c r="D88" s="108">
        <v>45043</v>
      </c>
      <c r="E88" s="68">
        <v>1561</v>
      </c>
      <c r="F88" s="68" t="s">
        <v>613</v>
      </c>
      <c r="G88" s="106" t="s">
        <v>6162</v>
      </c>
      <c r="H88" s="68"/>
      <c r="I88" s="68"/>
      <c r="J88" s="68"/>
      <c r="K88" s="68"/>
      <c r="L88" s="134">
        <v>0</v>
      </c>
      <c r="M88" s="134">
        <v>999992.71</v>
      </c>
      <c r="N88" s="134">
        <v>0</v>
      </c>
      <c r="O88" s="134">
        <v>6859949.9906000001</v>
      </c>
      <c r="P88" s="140">
        <v>6859949.9906000001</v>
      </c>
      <c r="Q88" s="68"/>
    </row>
    <row r="89" spans="1:17" ht="51">
      <c r="A89" s="68">
        <v>287</v>
      </c>
      <c r="B89" s="68">
        <v>10</v>
      </c>
      <c r="C89" s="69" t="s">
        <v>116</v>
      </c>
      <c r="D89" s="108">
        <v>45044</v>
      </c>
      <c r="E89" s="68">
        <v>1589</v>
      </c>
      <c r="F89" s="68" t="s">
        <v>6163</v>
      </c>
      <c r="G89" s="106" t="s">
        <v>6164</v>
      </c>
      <c r="H89" s="68"/>
      <c r="I89" s="68"/>
      <c r="J89" s="68"/>
      <c r="K89" s="68"/>
      <c r="L89" s="134">
        <v>500000</v>
      </c>
      <c r="M89" s="134">
        <v>0</v>
      </c>
      <c r="N89" s="134">
        <v>3430000</v>
      </c>
      <c r="O89" s="134">
        <v>0</v>
      </c>
      <c r="P89" s="140">
        <v>3430000</v>
      </c>
      <c r="Q89" s="68"/>
    </row>
    <row r="90" spans="1:17" ht="51">
      <c r="A90" s="68">
        <v>383</v>
      </c>
      <c r="B90" s="68">
        <v>1</v>
      </c>
      <c r="C90" s="69" t="s">
        <v>1246</v>
      </c>
      <c r="D90" s="108">
        <v>45044</v>
      </c>
      <c r="E90" s="68">
        <v>1597</v>
      </c>
      <c r="F90" s="68" t="s">
        <v>6131</v>
      </c>
      <c r="G90" s="106" t="s">
        <v>6165</v>
      </c>
      <c r="H90" s="68"/>
      <c r="I90" s="68"/>
      <c r="J90" s="68"/>
      <c r="K90" s="68"/>
      <c r="L90" s="134">
        <v>1910.57</v>
      </c>
      <c r="M90" s="134">
        <v>0</v>
      </c>
      <c r="N90" s="134">
        <v>13106.510200000001</v>
      </c>
      <c r="O90" s="134">
        <v>0</v>
      </c>
      <c r="P90" s="140">
        <v>13106.510200000001</v>
      </c>
      <c r="Q90" s="68"/>
    </row>
    <row r="91" spans="1:17" ht="51">
      <c r="A91" s="68">
        <v>291</v>
      </c>
      <c r="B91" s="68">
        <v>1</v>
      </c>
      <c r="C91" s="69" t="s">
        <v>119</v>
      </c>
      <c r="D91" s="108">
        <v>45044</v>
      </c>
      <c r="E91" s="68">
        <v>1600</v>
      </c>
      <c r="F91" s="68" t="s">
        <v>6087</v>
      </c>
      <c r="G91" s="106" t="s">
        <v>6166</v>
      </c>
      <c r="H91" s="68"/>
      <c r="I91" s="68"/>
      <c r="J91" s="68"/>
      <c r="K91" s="68"/>
      <c r="L91" s="134">
        <v>8500</v>
      </c>
      <c r="M91" s="134">
        <v>0</v>
      </c>
      <c r="N91" s="134">
        <v>58310</v>
      </c>
      <c r="O91" s="134">
        <v>0</v>
      </c>
      <c r="P91" s="140">
        <v>58310</v>
      </c>
      <c r="Q91" s="68"/>
    </row>
    <row r="92" spans="1:17" ht="51">
      <c r="A92" s="68" t="s">
        <v>541</v>
      </c>
      <c r="B92" s="68">
        <v>2</v>
      </c>
      <c r="C92" s="69" t="s">
        <v>590</v>
      </c>
      <c r="D92" s="108">
        <v>45044</v>
      </c>
      <c r="E92" s="68">
        <v>1589</v>
      </c>
      <c r="F92" s="68" t="s">
        <v>613</v>
      </c>
      <c r="G92" s="106" t="s">
        <v>6164</v>
      </c>
      <c r="H92" s="68"/>
      <c r="I92" s="68"/>
      <c r="J92" s="68"/>
      <c r="K92" s="68"/>
      <c r="L92" s="134">
        <v>0</v>
      </c>
      <c r="M92" s="134">
        <v>500000</v>
      </c>
      <c r="N92" s="134">
        <v>0</v>
      </c>
      <c r="O92" s="134">
        <v>3430000</v>
      </c>
      <c r="P92" s="140">
        <v>3430000</v>
      </c>
      <c r="Q92" s="68"/>
    </row>
    <row r="93" spans="1:17" ht="51">
      <c r="A93" s="68" t="s">
        <v>541</v>
      </c>
      <c r="B93" s="68">
        <v>2</v>
      </c>
      <c r="C93" s="69" t="s">
        <v>590</v>
      </c>
      <c r="D93" s="108">
        <v>45044</v>
      </c>
      <c r="E93" s="68">
        <v>1597</v>
      </c>
      <c r="F93" s="68" t="s">
        <v>613</v>
      </c>
      <c r="G93" s="106" t="s">
        <v>6165</v>
      </c>
      <c r="H93" s="68"/>
      <c r="I93" s="68"/>
      <c r="J93" s="68"/>
      <c r="K93" s="68"/>
      <c r="L93" s="134">
        <v>0</v>
      </c>
      <c r="M93" s="134">
        <v>1910.57</v>
      </c>
      <c r="N93" s="134">
        <v>0</v>
      </c>
      <c r="O93" s="134">
        <v>13106.510200000001</v>
      </c>
      <c r="P93" s="140">
        <v>13106.510200000001</v>
      </c>
      <c r="Q93" s="68"/>
    </row>
    <row r="94" spans="1:17" ht="51">
      <c r="A94" s="68" t="s">
        <v>541</v>
      </c>
      <c r="B94" s="68">
        <v>2</v>
      </c>
      <c r="C94" s="69" t="s">
        <v>590</v>
      </c>
      <c r="D94" s="108">
        <v>45044</v>
      </c>
      <c r="E94" s="68">
        <v>1600</v>
      </c>
      <c r="F94" s="68" t="s">
        <v>613</v>
      </c>
      <c r="G94" s="106" t="s">
        <v>6166</v>
      </c>
      <c r="H94" s="68"/>
      <c r="I94" s="68"/>
      <c r="J94" s="68"/>
      <c r="K94" s="68"/>
      <c r="L94" s="134">
        <v>0</v>
      </c>
      <c r="M94" s="134">
        <v>8500</v>
      </c>
      <c r="N94" s="134">
        <v>0</v>
      </c>
      <c r="O94" s="134">
        <v>58310</v>
      </c>
      <c r="P94" s="140">
        <v>58310</v>
      </c>
      <c r="Q94" s="68"/>
    </row>
    <row r="95" spans="1:17">
      <c r="A95" s="470"/>
      <c r="B95" s="470"/>
      <c r="C95" s="476"/>
      <c r="D95" s="477"/>
      <c r="E95" s="470"/>
      <c r="F95" s="470"/>
      <c r="G95" s="481"/>
      <c r="H95" s="470"/>
      <c r="I95" s="470"/>
      <c r="J95" s="470"/>
      <c r="K95" s="470"/>
      <c r="L95" s="307"/>
      <c r="M95" s="307"/>
      <c r="N95" s="307"/>
      <c r="O95" s="307"/>
      <c r="P95" s="308"/>
      <c r="Q95" s="470"/>
    </row>
    <row r="96" spans="1:17">
      <c r="A96" s="91"/>
      <c r="B96" s="91"/>
      <c r="C96" s="91"/>
      <c r="D96" s="182"/>
      <c r="E96" s="182"/>
      <c r="F96" s="182"/>
      <c r="G96" s="371" t="s">
        <v>554</v>
      </c>
      <c r="H96" s="147"/>
      <c r="I96" s="147"/>
      <c r="J96" s="147"/>
      <c r="K96" s="147"/>
      <c r="L96" s="382">
        <f>+SUBTOTAL(9,L8:L94)</f>
        <v>86829013.519999951</v>
      </c>
      <c r="M96" s="382">
        <f>+SUBTOTAL(9,M8:M94)</f>
        <v>107754539.18999997</v>
      </c>
      <c r="N96" s="382">
        <f>+SUBTOTAL(9,N8:N94)</f>
        <v>595647032.74720001</v>
      </c>
      <c r="O96" s="382">
        <f>+SUBTOTAL(9,O8:O94)</f>
        <v>739196138.8434</v>
      </c>
      <c r="P96" s="382">
        <f>+SUBTOTAL(9,P8:P94)</f>
        <v>1334843171.5906005</v>
      </c>
      <c r="Q96" s="370"/>
    </row>
    <row r="97" spans="1:17">
      <c r="A97" s="92"/>
      <c r="B97" s="92"/>
      <c r="C97" s="92"/>
      <c r="D97" s="183"/>
      <c r="E97" s="183"/>
      <c r="F97" s="183"/>
      <c r="G97" s="143"/>
      <c r="H97" s="90"/>
      <c r="I97" s="90"/>
      <c r="J97" s="90"/>
      <c r="K97" s="90"/>
      <c r="L97" s="90"/>
      <c r="M97" s="90"/>
      <c r="Q97" s="90"/>
    </row>
    <row r="108" spans="1:17">
      <c r="A108" s="368" t="s">
        <v>1569</v>
      </c>
    </row>
    <row r="109" spans="1:17">
      <c r="A109" s="367" t="s">
        <v>1570</v>
      </c>
    </row>
    <row r="110" spans="1:17">
      <c r="A110" s="367" t="s">
        <v>1571</v>
      </c>
    </row>
    <row r="111" spans="1:17">
      <c r="A111" s="367"/>
    </row>
    <row r="112" spans="1:17">
      <c r="A112" s="367" t="s">
        <v>1572</v>
      </c>
    </row>
    <row r="113" spans="1:1">
      <c r="A113" s="367" t="s">
        <v>1573</v>
      </c>
    </row>
  </sheetData>
  <sheetProtection formatCells="0" formatColumns="0" formatRows="0" autoFilter="0"/>
  <protectedRanges>
    <protectedRange sqref="H8:K95 Q8:Q95"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81"/>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ABRIL DE 2023</v>
      </c>
      <c r="B3" s="125"/>
      <c r="C3" s="125"/>
      <c r="D3" s="127"/>
      <c r="E3" s="127"/>
      <c r="F3" s="127"/>
      <c r="G3" s="127"/>
      <c r="H3" s="127"/>
      <c r="I3" s="125"/>
    </row>
    <row r="4" spans="1:9" s="93" customFormat="1">
      <c r="A4" s="187" t="str">
        <f>+'CUT MN'!A4</f>
        <v>ACTUALIZADO AL : 5 de mayo de 2023 Hrs. 14:10</v>
      </c>
      <c r="B4" s="76"/>
      <c r="C4" s="77"/>
      <c r="D4" s="78"/>
      <c r="E4" s="78"/>
      <c r="F4" s="128"/>
      <c r="G4" s="129"/>
      <c r="H4" s="129"/>
      <c r="I4" s="79"/>
    </row>
    <row r="5" spans="1:9" s="93" customFormat="1">
      <c r="A5" s="94"/>
      <c r="B5" s="95"/>
      <c r="C5" s="96"/>
      <c r="D5" s="130"/>
      <c r="E5" s="130"/>
      <c r="F5" s="130"/>
      <c r="G5" s="130"/>
      <c r="H5" s="135"/>
    </row>
    <row r="6" spans="1:9" s="93" customFormat="1">
      <c r="C6" s="97"/>
      <c r="D6" s="466" t="s">
        <v>617</v>
      </c>
      <c r="E6" s="466"/>
      <c r="F6" s="466"/>
      <c r="G6" s="466"/>
      <c r="H6" s="136"/>
    </row>
    <row r="7" spans="1:9">
      <c r="A7" s="373" t="s">
        <v>657</v>
      </c>
      <c r="B7" s="374" t="s">
        <v>658</v>
      </c>
      <c r="C7" s="375" t="s">
        <v>664</v>
      </c>
      <c r="D7" s="376" t="s">
        <v>634</v>
      </c>
      <c r="E7" s="376" t="s">
        <v>635</v>
      </c>
      <c r="F7" s="376" t="s">
        <v>636</v>
      </c>
      <c r="G7" s="376" t="s">
        <v>637</v>
      </c>
      <c r="H7" s="377" t="s">
        <v>665</v>
      </c>
    </row>
    <row r="8" spans="1:9">
      <c r="A8" s="188">
        <v>20</v>
      </c>
      <c r="B8" s="188">
        <v>1</v>
      </c>
      <c r="C8" s="189" t="s">
        <v>41</v>
      </c>
      <c r="D8" s="337">
        <v>0</v>
      </c>
      <c r="E8" s="337">
        <v>0</v>
      </c>
      <c r="F8" s="337">
        <v>4361331.2400000012</v>
      </c>
      <c r="G8" s="337">
        <v>0</v>
      </c>
      <c r="H8" s="338">
        <f>+D8+E8+F8+G8</f>
        <v>4361331.2400000012</v>
      </c>
    </row>
    <row r="9" spans="1:9">
      <c r="A9" s="188">
        <v>20</v>
      </c>
      <c r="B9" s="188">
        <v>2</v>
      </c>
      <c r="C9" s="189" t="s">
        <v>41</v>
      </c>
      <c r="D9" s="337">
        <v>0</v>
      </c>
      <c r="E9" s="337">
        <v>0</v>
      </c>
      <c r="F9" s="337">
        <v>27490</v>
      </c>
      <c r="G9" s="337">
        <v>0</v>
      </c>
      <c r="H9" s="338">
        <f t="shared" ref="H9:H72" si="0">+D9+E9+F9+G9</f>
        <v>27490</v>
      </c>
    </row>
    <row r="10" spans="1:9">
      <c r="A10" s="188">
        <v>20</v>
      </c>
      <c r="B10" s="188">
        <v>3</v>
      </c>
      <c r="C10" s="189" t="s">
        <v>41</v>
      </c>
      <c r="D10" s="337">
        <v>0</v>
      </c>
      <c r="E10" s="337">
        <v>0</v>
      </c>
      <c r="F10" s="337">
        <v>468067.92</v>
      </c>
      <c r="G10" s="337">
        <v>0</v>
      </c>
      <c r="H10" s="338">
        <f t="shared" si="0"/>
        <v>468067.92</v>
      </c>
    </row>
    <row r="11" spans="1:9">
      <c r="A11" s="188">
        <v>20</v>
      </c>
      <c r="B11" s="188">
        <v>4</v>
      </c>
      <c r="C11" s="189" t="s">
        <v>41</v>
      </c>
      <c r="D11" s="337">
        <v>0</v>
      </c>
      <c r="E11" s="337">
        <v>0</v>
      </c>
      <c r="F11" s="337">
        <v>874488.21</v>
      </c>
      <c r="G11" s="337">
        <v>0</v>
      </c>
      <c r="H11" s="338">
        <f t="shared" si="0"/>
        <v>874488.21</v>
      </c>
    </row>
    <row r="12" spans="1:9">
      <c r="A12" s="188">
        <v>20</v>
      </c>
      <c r="B12" s="188">
        <v>5</v>
      </c>
      <c r="C12" s="189" t="s">
        <v>41</v>
      </c>
      <c r="D12" s="337">
        <v>0</v>
      </c>
      <c r="E12" s="337">
        <v>0</v>
      </c>
      <c r="F12" s="337">
        <v>167584.76999999999</v>
      </c>
      <c r="G12" s="337">
        <v>0</v>
      </c>
      <c r="H12" s="338">
        <f t="shared" si="0"/>
        <v>167584.76999999999</v>
      </c>
    </row>
    <row r="13" spans="1:9">
      <c r="A13" s="188">
        <v>20</v>
      </c>
      <c r="B13" s="188">
        <v>7</v>
      </c>
      <c r="C13" s="189" t="s">
        <v>41</v>
      </c>
      <c r="D13" s="337">
        <v>0</v>
      </c>
      <c r="E13" s="337">
        <v>0</v>
      </c>
      <c r="F13" s="337">
        <v>27390</v>
      </c>
      <c r="G13" s="337">
        <v>0</v>
      </c>
      <c r="H13" s="338">
        <f t="shared" si="0"/>
        <v>27390</v>
      </c>
    </row>
    <row r="14" spans="1:9">
      <c r="A14" s="188">
        <v>25</v>
      </c>
      <c r="B14" s="188">
        <v>1</v>
      </c>
      <c r="C14" s="189" t="s">
        <v>42</v>
      </c>
      <c r="D14" s="337">
        <v>0</v>
      </c>
      <c r="E14" s="337">
        <v>0</v>
      </c>
      <c r="F14" s="337">
        <v>493482.27000000008</v>
      </c>
      <c r="G14" s="337">
        <v>0</v>
      </c>
      <c r="H14" s="338">
        <f t="shared" si="0"/>
        <v>493482.27000000008</v>
      </c>
    </row>
    <row r="15" spans="1:9">
      <c r="A15" s="188">
        <v>41</v>
      </c>
      <c r="B15" s="188">
        <v>3</v>
      </c>
      <c r="C15" s="189" t="s">
        <v>44</v>
      </c>
      <c r="D15" s="337">
        <v>0</v>
      </c>
      <c r="E15" s="337">
        <v>0</v>
      </c>
      <c r="F15" s="337">
        <v>2638365.23</v>
      </c>
      <c r="G15" s="337">
        <v>0</v>
      </c>
      <c r="H15" s="338">
        <f t="shared" si="0"/>
        <v>2638365.23</v>
      </c>
    </row>
    <row r="16" spans="1:9">
      <c r="A16" s="188">
        <v>41</v>
      </c>
      <c r="B16" s="188">
        <v>4</v>
      </c>
      <c r="C16" s="189" t="s">
        <v>44</v>
      </c>
      <c r="D16" s="337">
        <v>9236757.4299999997</v>
      </c>
      <c r="E16" s="337">
        <v>0</v>
      </c>
      <c r="F16" s="337">
        <v>0</v>
      </c>
      <c r="G16" s="337">
        <v>0</v>
      </c>
      <c r="H16" s="338">
        <f t="shared" si="0"/>
        <v>9236757.4299999997</v>
      </c>
    </row>
    <row r="17" spans="1:8">
      <c r="A17" s="188">
        <v>46</v>
      </c>
      <c r="B17" s="188">
        <v>2</v>
      </c>
      <c r="C17" s="189" t="s">
        <v>1380</v>
      </c>
      <c r="D17" s="337">
        <v>10131510.900000002</v>
      </c>
      <c r="E17" s="337">
        <v>0</v>
      </c>
      <c r="F17" s="337">
        <v>0</v>
      </c>
      <c r="G17" s="337">
        <v>0</v>
      </c>
      <c r="H17" s="338">
        <f t="shared" si="0"/>
        <v>10131510.900000002</v>
      </c>
    </row>
    <row r="18" spans="1:8">
      <c r="A18" s="188">
        <v>47</v>
      </c>
      <c r="B18" s="188">
        <v>26</v>
      </c>
      <c r="C18" s="189" t="s">
        <v>45</v>
      </c>
      <c r="D18" s="337">
        <v>0</v>
      </c>
      <c r="E18" s="337">
        <v>0</v>
      </c>
      <c r="F18" s="337">
        <v>79446.799999999988</v>
      </c>
      <c r="G18" s="337">
        <v>0</v>
      </c>
      <c r="H18" s="338">
        <f t="shared" si="0"/>
        <v>79446.799999999988</v>
      </c>
    </row>
    <row r="19" spans="1:8">
      <c r="A19" s="188">
        <v>66</v>
      </c>
      <c r="B19" s="188">
        <v>2</v>
      </c>
      <c r="C19" s="189" t="s">
        <v>46</v>
      </c>
      <c r="D19" s="337">
        <v>0</v>
      </c>
      <c r="E19" s="337">
        <v>0</v>
      </c>
      <c r="F19" s="337">
        <v>33953.75</v>
      </c>
      <c r="G19" s="337">
        <v>0</v>
      </c>
      <c r="H19" s="338">
        <f t="shared" si="0"/>
        <v>33953.75</v>
      </c>
    </row>
    <row r="20" spans="1:8">
      <c r="A20" s="188">
        <v>78</v>
      </c>
      <c r="B20" s="188">
        <v>3</v>
      </c>
      <c r="C20" s="189" t="s">
        <v>1381</v>
      </c>
      <c r="D20" s="337">
        <v>0</v>
      </c>
      <c r="E20" s="337">
        <v>0</v>
      </c>
      <c r="F20" s="337">
        <v>80616.430000000008</v>
      </c>
      <c r="G20" s="337">
        <v>0</v>
      </c>
      <c r="H20" s="338">
        <f t="shared" si="0"/>
        <v>80616.430000000008</v>
      </c>
    </row>
    <row r="21" spans="1:8">
      <c r="A21" s="188">
        <v>81</v>
      </c>
      <c r="B21" s="188">
        <v>3</v>
      </c>
      <c r="C21" s="189" t="s">
        <v>49</v>
      </c>
      <c r="D21" s="337">
        <v>322869.18</v>
      </c>
      <c r="E21" s="337">
        <v>0</v>
      </c>
      <c r="F21" s="337">
        <v>0</v>
      </c>
      <c r="G21" s="337">
        <v>0</v>
      </c>
      <c r="H21" s="338">
        <f t="shared" si="0"/>
        <v>322869.18</v>
      </c>
    </row>
    <row r="22" spans="1:8">
      <c r="A22" s="188">
        <v>81</v>
      </c>
      <c r="B22" s="188">
        <v>16</v>
      </c>
      <c r="C22" s="189" t="s">
        <v>49</v>
      </c>
      <c r="D22" s="337">
        <v>0</v>
      </c>
      <c r="E22" s="337">
        <v>0</v>
      </c>
      <c r="F22" s="337">
        <v>1890</v>
      </c>
      <c r="G22" s="337">
        <v>0</v>
      </c>
      <c r="H22" s="338">
        <f t="shared" si="0"/>
        <v>1890</v>
      </c>
    </row>
    <row r="23" spans="1:8">
      <c r="A23" s="188">
        <v>81</v>
      </c>
      <c r="B23" s="188">
        <v>17</v>
      </c>
      <c r="C23" s="189" t="s">
        <v>49</v>
      </c>
      <c r="D23" s="337">
        <v>1000000</v>
      </c>
      <c r="E23" s="337">
        <v>0</v>
      </c>
      <c r="F23" s="337">
        <v>0</v>
      </c>
      <c r="G23" s="337">
        <v>0</v>
      </c>
      <c r="H23" s="338">
        <f t="shared" si="0"/>
        <v>1000000</v>
      </c>
    </row>
    <row r="24" spans="1:8">
      <c r="A24" s="188" t="s">
        <v>541</v>
      </c>
      <c r="B24" s="188">
        <v>2</v>
      </c>
      <c r="C24" s="189" t="s">
        <v>590</v>
      </c>
      <c r="D24" s="337">
        <v>133170613.36</v>
      </c>
      <c r="E24" s="337">
        <v>0</v>
      </c>
      <c r="F24" s="337">
        <v>0</v>
      </c>
      <c r="G24" s="337">
        <v>0</v>
      </c>
      <c r="H24" s="338">
        <f t="shared" si="0"/>
        <v>133170613.36</v>
      </c>
    </row>
    <row r="25" spans="1:8">
      <c r="A25" s="188">
        <v>109</v>
      </c>
      <c r="B25" s="188">
        <v>1</v>
      </c>
      <c r="C25" s="189" t="s">
        <v>614</v>
      </c>
      <c r="D25" s="337">
        <v>0</v>
      </c>
      <c r="E25" s="337">
        <v>0</v>
      </c>
      <c r="F25" s="337">
        <v>0</v>
      </c>
      <c r="G25" s="337">
        <v>112888.51000000001</v>
      </c>
      <c r="H25" s="338">
        <f t="shared" si="0"/>
        <v>112888.51000000001</v>
      </c>
    </row>
    <row r="26" spans="1:8">
      <c r="A26" s="188">
        <v>117</v>
      </c>
      <c r="B26" s="188">
        <v>1</v>
      </c>
      <c r="C26" s="189" t="s">
        <v>54</v>
      </c>
      <c r="D26" s="337">
        <v>0</v>
      </c>
      <c r="E26" s="337">
        <v>0</v>
      </c>
      <c r="F26" s="337">
        <v>0</v>
      </c>
      <c r="G26" s="337">
        <v>3134429.5200000014</v>
      </c>
      <c r="H26" s="338">
        <f t="shared" si="0"/>
        <v>3134429.5200000014</v>
      </c>
    </row>
    <row r="27" spans="1:8">
      <c r="A27" s="188">
        <v>132</v>
      </c>
      <c r="B27" s="188">
        <v>1</v>
      </c>
      <c r="C27" s="189" t="s">
        <v>59</v>
      </c>
      <c r="D27" s="337">
        <v>0</v>
      </c>
      <c r="E27" s="337">
        <v>0</v>
      </c>
      <c r="F27" s="337">
        <v>0</v>
      </c>
      <c r="G27" s="337">
        <v>130500</v>
      </c>
      <c r="H27" s="338">
        <f t="shared" si="0"/>
        <v>130500</v>
      </c>
    </row>
    <row r="28" spans="1:8">
      <c r="A28" s="188">
        <v>132</v>
      </c>
      <c r="B28" s="188">
        <v>7</v>
      </c>
      <c r="C28" s="189" t="s">
        <v>59</v>
      </c>
      <c r="D28" s="337">
        <v>37700346.409999996</v>
      </c>
      <c r="E28" s="337">
        <v>0</v>
      </c>
      <c r="F28" s="337">
        <v>0</v>
      </c>
      <c r="G28" s="337">
        <v>0</v>
      </c>
      <c r="H28" s="338">
        <f t="shared" si="0"/>
        <v>37700346.409999996</v>
      </c>
    </row>
    <row r="29" spans="1:8">
      <c r="A29" s="188">
        <v>132</v>
      </c>
      <c r="B29" s="188">
        <v>10</v>
      </c>
      <c r="C29" s="189" t="s">
        <v>59</v>
      </c>
      <c r="D29" s="337">
        <v>5674766.21</v>
      </c>
      <c r="E29" s="337">
        <v>0</v>
      </c>
      <c r="F29" s="337">
        <v>0</v>
      </c>
      <c r="G29" s="337">
        <v>0</v>
      </c>
      <c r="H29" s="338">
        <f t="shared" si="0"/>
        <v>5674766.21</v>
      </c>
    </row>
    <row r="30" spans="1:8">
      <c r="A30" s="188">
        <v>133</v>
      </c>
      <c r="B30" s="188">
        <v>1</v>
      </c>
      <c r="C30" s="189" t="s">
        <v>60</v>
      </c>
      <c r="D30" s="337">
        <v>0</v>
      </c>
      <c r="E30" s="337">
        <v>0</v>
      </c>
      <c r="F30" s="337">
        <v>0</v>
      </c>
      <c r="G30" s="337">
        <v>773704.35</v>
      </c>
      <c r="H30" s="338">
        <f t="shared" si="0"/>
        <v>773704.35</v>
      </c>
    </row>
    <row r="31" spans="1:8">
      <c r="A31" s="188">
        <v>134</v>
      </c>
      <c r="B31" s="188">
        <v>1</v>
      </c>
      <c r="C31" s="189" t="s">
        <v>61</v>
      </c>
      <c r="D31" s="337">
        <v>3837441.3</v>
      </c>
      <c r="E31" s="337">
        <v>0</v>
      </c>
      <c r="F31" s="337">
        <v>0</v>
      </c>
      <c r="G31" s="337">
        <v>13945812.029999997</v>
      </c>
      <c r="H31" s="338">
        <f t="shared" si="0"/>
        <v>17783253.329999998</v>
      </c>
    </row>
    <row r="32" spans="1:8">
      <c r="A32" s="188">
        <v>163</v>
      </c>
      <c r="B32" s="188">
        <v>1</v>
      </c>
      <c r="C32" s="189" t="s">
        <v>78</v>
      </c>
      <c r="D32" s="337">
        <v>0</v>
      </c>
      <c r="E32" s="337">
        <v>0</v>
      </c>
      <c r="F32" s="337">
        <v>0</v>
      </c>
      <c r="G32" s="337">
        <v>3541130.47</v>
      </c>
      <c r="H32" s="338">
        <f t="shared" si="0"/>
        <v>3541130.47</v>
      </c>
    </row>
    <row r="33" spans="1:8">
      <c r="A33" s="188">
        <v>203</v>
      </c>
      <c r="B33" s="188">
        <v>1</v>
      </c>
      <c r="C33" s="189" t="s">
        <v>86</v>
      </c>
      <c r="D33" s="337">
        <v>0</v>
      </c>
      <c r="E33" s="337">
        <v>0</v>
      </c>
      <c r="F33" s="337">
        <v>0</v>
      </c>
      <c r="G33" s="337">
        <v>79865477.200000003</v>
      </c>
      <c r="H33" s="338">
        <f t="shared" si="0"/>
        <v>79865477.200000003</v>
      </c>
    </row>
    <row r="34" spans="1:8">
      <c r="A34" s="188">
        <v>222</v>
      </c>
      <c r="B34" s="188">
        <v>1</v>
      </c>
      <c r="C34" s="189" t="s">
        <v>93</v>
      </c>
      <c r="D34" s="337">
        <v>0</v>
      </c>
      <c r="E34" s="337">
        <v>0</v>
      </c>
      <c r="F34" s="337">
        <v>0</v>
      </c>
      <c r="G34" s="337">
        <v>3793468.3299999996</v>
      </c>
      <c r="H34" s="338">
        <f t="shared" si="0"/>
        <v>3793468.3299999996</v>
      </c>
    </row>
    <row r="35" spans="1:8">
      <c r="A35" s="188">
        <v>225</v>
      </c>
      <c r="B35" s="188">
        <v>1</v>
      </c>
      <c r="C35" s="189" t="s">
        <v>96</v>
      </c>
      <c r="D35" s="337">
        <v>800000</v>
      </c>
      <c r="E35" s="337">
        <v>0</v>
      </c>
      <c r="F35" s="337">
        <v>0</v>
      </c>
      <c r="G35" s="337">
        <v>0</v>
      </c>
      <c r="H35" s="338">
        <f t="shared" si="0"/>
        <v>800000</v>
      </c>
    </row>
    <row r="36" spans="1:8">
      <c r="A36" s="188">
        <v>227</v>
      </c>
      <c r="B36" s="188">
        <v>1</v>
      </c>
      <c r="C36" s="189" t="s">
        <v>98</v>
      </c>
      <c r="D36" s="337">
        <v>0</v>
      </c>
      <c r="E36" s="337">
        <v>0</v>
      </c>
      <c r="F36" s="337">
        <v>0</v>
      </c>
      <c r="G36" s="337">
        <v>157127.75000000003</v>
      </c>
      <c r="H36" s="338">
        <f t="shared" si="0"/>
        <v>157127.75000000003</v>
      </c>
    </row>
    <row r="37" spans="1:8">
      <c r="A37" s="188">
        <v>234</v>
      </c>
      <c r="B37" s="188">
        <v>1</v>
      </c>
      <c r="C37" s="189" t="s">
        <v>615</v>
      </c>
      <c r="D37" s="337">
        <v>0</v>
      </c>
      <c r="E37" s="337">
        <v>0</v>
      </c>
      <c r="F37" s="337">
        <v>0</v>
      </c>
      <c r="G37" s="337">
        <v>312</v>
      </c>
      <c r="H37" s="338">
        <f t="shared" si="0"/>
        <v>312</v>
      </c>
    </row>
    <row r="38" spans="1:8">
      <c r="A38" s="188">
        <v>249</v>
      </c>
      <c r="B38" s="188">
        <v>1</v>
      </c>
      <c r="C38" s="189" t="s">
        <v>102</v>
      </c>
      <c r="D38" s="337">
        <v>0</v>
      </c>
      <c r="E38" s="337">
        <v>0</v>
      </c>
      <c r="F38" s="337">
        <v>0</v>
      </c>
      <c r="G38" s="337">
        <v>2419530.63</v>
      </c>
      <c r="H38" s="338">
        <f t="shared" si="0"/>
        <v>2419530.63</v>
      </c>
    </row>
    <row r="39" spans="1:8">
      <c r="A39" s="188">
        <v>269</v>
      </c>
      <c r="B39" s="188">
        <v>2</v>
      </c>
      <c r="C39" s="189" t="s">
        <v>109</v>
      </c>
      <c r="D39" s="337">
        <v>0</v>
      </c>
      <c r="E39" s="337">
        <v>0</v>
      </c>
      <c r="F39" s="337">
        <v>0</v>
      </c>
      <c r="G39" s="337">
        <v>185771</v>
      </c>
      <c r="H39" s="338">
        <f t="shared" si="0"/>
        <v>185771</v>
      </c>
    </row>
    <row r="40" spans="1:8">
      <c r="A40" s="188">
        <v>283</v>
      </c>
      <c r="B40" s="188">
        <v>1</v>
      </c>
      <c r="C40" s="189" t="s">
        <v>115</v>
      </c>
      <c r="D40" s="337">
        <v>1060993.5900000001</v>
      </c>
      <c r="E40" s="337">
        <v>0</v>
      </c>
      <c r="F40" s="337">
        <v>0</v>
      </c>
      <c r="G40" s="337">
        <v>0</v>
      </c>
      <c r="H40" s="338">
        <f t="shared" si="0"/>
        <v>1060993.5900000001</v>
      </c>
    </row>
    <row r="41" spans="1:8">
      <c r="A41" s="188">
        <v>290</v>
      </c>
      <c r="B41" s="188">
        <v>1</v>
      </c>
      <c r="C41" s="189" t="s">
        <v>118</v>
      </c>
      <c r="D41" s="337">
        <v>5851310.25</v>
      </c>
      <c r="E41" s="337">
        <v>0</v>
      </c>
      <c r="F41" s="337">
        <v>0</v>
      </c>
      <c r="G41" s="337">
        <v>0</v>
      </c>
      <c r="H41" s="338">
        <f t="shared" si="0"/>
        <v>5851310.25</v>
      </c>
    </row>
    <row r="42" spans="1:8">
      <c r="A42" s="188">
        <v>291</v>
      </c>
      <c r="B42" s="188">
        <v>1</v>
      </c>
      <c r="C42" s="189" t="s">
        <v>119</v>
      </c>
      <c r="D42" s="337">
        <v>42000000</v>
      </c>
      <c r="E42" s="337">
        <v>0</v>
      </c>
      <c r="F42" s="337">
        <v>0</v>
      </c>
      <c r="G42" s="337">
        <v>0</v>
      </c>
      <c r="H42" s="338">
        <f t="shared" si="0"/>
        <v>42000000</v>
      </c>
    </row>
    <row r="43" spans="1:8">
      <c r="A43" s="188">
        <v>293</v>
      </c>
      <c r="B43" s="188">
        <v>1</v>
      </c>
      <c r="C43" s="189" t="s">
        <v>121</v>
      </c>
      <c r="D43" s="337">
        <v>0</v>
      </c>
      <c r="E43" s="337">
        <v>0</v>
      </c>
      <c r="F43" s="337">
        <v>0</v>
      </c>
      <c r="G43" s="337">
        <v>3529.8</v>
      </c>
      <c r="H43" s="338">
        <f t="shared" si="0"/>
        <v>3529.8</v>
      </c>
    </row>
    <row r="44" spans="1:8">
      <c r="A44" s="188">
        <v>293</v>
      </c>
      <c r="B44" s="188">
        <v>3</v>
      </c>
      <c r="C44" s="189" t="s">
        <v>121</v>
      </c>
      <c r="D44" s="337">
        <v>0</v>
      </c>
      <c r="E44" s="337">
        <v>0</v>
      </c>
      <c r="F44" s="337">
        <v>0</v>
      </c>
      <c r="G44" s="337">
        <v>11778</v>
      </c>
      <c r="H44" s="338">
        <f t="shared" si="0"/>
        <v>11778</v>
      </c>
    </row>
    <row r="45" spans="1:8">
      <c r="A45" s="188">
        <v>294</v>
      </c>
      <c r="B45" s="188">
        <v>1</v>
      </c>
      <c r="C45" s="189" t="s">
        <v>122</v>
      </c>
      <c r="D45" s="337">
        <v>0</v>
      </c>
      <c r="E45" s="337">
        <v>0</v>
      </c>
      <c r="F45" s="337">
        <v>0</v>
      </c>
      <c r="G45" s="337">
        <v>91469</v>
      </c>
      <c r="H45" s="338">
        <f t="shared" si="0"/>
        <v>91469</v>
      </c>
    </row>
    <row r="46" spans="1:8">
      <c r="A46" s="188">
        <v>295</v>
      </c>
      <c r="B46" s="188">
        <v>1</v>
      </c>
      <c r="C46" s="189" t="s">
        <v>123</v>
      </c>
      <c r="D46" s="337">
        <v>0</v>
      </c>
      <c r="E46" s="337">
        <v>0</v>
      </c>
      <c r="F46" s="337">
        <v>0</v>
      </c>
      <c r="G46" s="337">
        <v>30153</v>
      </c>
      <c r="H46" s="338">
        <f t="shared" si="0"/>
        <v>30153</v>
      </c>
    </row>
    <row r="47" spans="1:8">
      <c r="A47" s="188">
        <v>312</v>
      </c>
      <c r="B47" s="188">
        <v>1</v>
      </c>
      <c r="C47" s="189" t="s">
        <v>133</v>
      </c>
      <c r="D47" s="337">
        <v>0</v>
      </c>
      <c r="E47" s="337">
        <v>0</v>
      </c>
      <c r="F47" s="337">
        <v>0</v>
      </c>
      <c r="G47" s="337">
        <v>7918332.7999999998</v>
      </c>
      <c r="H47" s="338">
        <f t="shared" si="0"/>
        <v>7918332.7999999998</v>
      </c>
    </row>
    <row r="48" spans="1:8">
      <c r="A48" s="188">
        <v>315</v>
      </c>
      <c r="B48" s="188">
        <v>1</v>
      </c>
      <c r="C48" s="189" t="s">
        <v>1243</v>
      </c>
      <c r="D48" s="337">
        <v>483393.12</v>
      </c>
      <c r="E48" s="337">
        <v>0</v>
      </c>
      <c r="F48" s="337">
        <v>0</v>
      </c>
      <c r="G48" s="337">
        <v>0</v>
      </c>
      <c r="H48" s="338">
        <f t="shared" si="0"/>
        <v>483393.12</v>
      </c>
    </row>
    <row r="49" spans="1:8">
      <c r="A49" s="188">
        <v>324</v>
      </c>
      <c r="B49" s="188">
        <v>1</v>
      </c>
      <c r="C49" s="189" t="s">
        <v>135</v>
      </c>
      <c r="D49" s="337">
        <v>0</v>
      </c>
      <c r="E49" s="337">
        <v>0</v>
      </c>
      <c r="F49" s="337">
        <v>0</v>
      </c>
      <c r="G49" s="337">
        <v>70862.399999999994</v>
      </c>
      <c r="H49" s="338">
        <f t="shared" si="0"/>
        <v>70862.399999999994</v>
      </c>
    </row>
    <row r="50" spans="1:8">
      <c r="A50" s="188">
        <v>343</v>
      </c>
      <c r="B50" s="188">
        <v>1</v>
      </c>
      <c r="C50" s="189" t="s">
        <v>138</v>
      </c>
      <c r="D50" s="337">
        <v>1589864</v>
      </c>
      <c r="E50" s="337">
        <v>0</v>
      </c>
      <c r="F50" s="337">
        <v>0</v>
      </c>
      <c r="G50" s="337">
        <v>0</v>
      </c>
      <c r="H50" s="338">
        <f t="shared" si="0"/>
        <v>1589864</v>
      </c>
    </row>
    <row r="51" spans="1:8">
      <c r="A51" s="188">
        <v>344</v>
      </c>
      <c r="B51" s="188">
        <v>1</v>
      </c>
      <c r="C51" s="189" t="s">
        <v>139</v>
      </c>
      <c r="D51" s="337">
        <v>1803000</v>
      </c>
      <c r="E51" s="337">
        <v>0</v>
      </c>
      <c r="F51" s="337">
        <v>0</v>
      </c>
      <c r="G51" s="337">
        <v>0</v>
      </c>
      <c r="H51" s="338">
        <f t="shared" si="0"/>
        <v>1803000</v>
      </c>
    </row>
    <row r="52" spans="1:8">
      <c r="A52" s="188">
        <v>347</v>
      </c>
      <c r="B52" s="188">
        <v>1</v>
      </c>
      <c r="C52" s="189" t="s">
        <v>142</v>
      </c>
      <c r="D52" s="337">
        <v>2053.61</v>
      </c>
      <c r="E52" s="337">
        <v>0</v>
      </c>
      <c r="F52" s="337">
        <v>0</v>
      </c>
      <c r="G52" s="337">
        <v>505267</v>
      </c>
      <c r="H52" s="338">
        <f t="shared" si="0"/>
        <v>507320.61</v>
      </c>
    </row>
    <row r="53" spans="1:8">
      <c r="A53" s="188">
        <v>383</v>
      </c>
      <c r="B53" s="188">
        <v>1</v>
      </c>
      <c r="C53" s="189" t="s">
        <v>1246</v>
      </c>
      <c r="D53" s="337">
        <v>3916991.67</v>
      </c>
      <c r="E53" s="337">
        <v>0</v>
      </c>
      <c r="F53" s="337">
        <v>0</v>
      </c>
      <c r="G53" s="337">
        <v>0</v>
      </c>
      <c r="H53" s="338">
        <f t="shared" si="0"/>
        <v>3916991.67</v>
      </c>
    </row>
    <row r="54" spans="1:8">
      <c r="A54" s="188">
        <v>389</v>
      </c>
      <c r="B54" s="188">
        <v>1</v>
      </c>
      <c r="C54" s="189" t="s">
        <v>1424</v>
      </c>
      <c r="D54" s="337">
        <v>0</v>
      </c>
      <c r="E54" s="337">
        <v>0</v>
      </c>
      <c r="F54" s="337">
        <v>0</v>
      </c>
      <c r="G54" s="337">
        <v>743891.05999999982</v>
      </c>
      <c r="H54" s="338">
        <f t="shared" si="0"/>
        <v>743891.05999999982</v>
      </c>
    </row>
    <row r="55" spans="1:8">
      <c r="A55" s="188">
        <v>389</v>
      </c>
      <c r="B55" s="188">
        <v>2</v>
      </c>
      <c r="C55" s="189" t="s">
        <v>1424</v>
      </c>
      <c r="D55" s="337">
        <v>0</v>
      </c>
      <c r="E55" s="337">
        <v>0</v>
      </c>
      <c r="F55" s="337">
        <v>0</v>
      </c>
      <c r="G55" s="337">
        <v>65344.419999999984</v>
      </c>
      <c r="H55" s="338">
        <f t="shared" si="0"/>
        <v>65344.419999999984</v>
      </c>
    </row>
    <row r="56" spans="1:8">
      <c r="A56" s="188">
        <v>389</v>
      </c>
      <c r="B56" s="188">
        <v>3</v>
      </c>
      <c r="C56" s="189" t="s">
        <v>1424</v>
      </c>
      <c r="D56" s="337">
        <v>0</v>
      </c>
      <c r="E56" s="337">
        <v>0</v>
      </c>
      <c r="F56" s="337">
        <v>0</v>
      </c>
      <c r="G56" s="337">
        <v>587187.15</v>
      </c>
      <c r="H56" s="338">
        <f t="shared" si="0"/>
        <v>587187.15</v>
      </c>
    </row>
    <row r="57" spans="1:8">
      <c r="A57" s="188">
        <v>389</v>
      </c>
      <c r="B57" s="188">
        <v>4</v>
      </c>
      <c r="C57" s="189" t="s">
        <v>1424</v>
      </c>
      <c r="D57" s="337">
        <v>0</v>
      </c>
      <c r="E57" s="337">
        <v>0</v>
      </c>
      <c r="F57" s="337">
        <v>0</v>
      </c>
      <c r="G57" s="337">
        <v>2418470.2899999996</v>
      </c>
      <c r="H57" s="338">
        <f t="shared" si="0"/>
        <v>2418470.2899999996</v>
      </c>
    </row>
    <row r="58" spans="1:8">
      <c r="A58" s="188">
        <v>389</v>
      </c>
      <c r="B58" s="188">
        <v>5</v>
      </c>
      <c r="C58" s="189" t="s">
        <v>1424</v>
      </c>
      <c r="D58" s="337">
        <v>0</v>
      </c>
      <c r="E58" s="337">
        <v>0</v>
      </c>
      <c r="F58" s="337">
        <v>0</v>
      </c>
      <c r="G58" s="337">
        <v>204251.93999999997</v>
      </c>
      <c r="H58" s="338">
        <f t="shared" si="0"/>
        <v>204251.93999999997</v>
      </c>
    </row>
    <row r="59" spans="1:8">
      <c r="A59" s="188">
        <v>526</v>
      </c>
      <c r="B59" s="188">
        <v>1</v>
      </c>
      <c r="C59" s="189" t="s">
        <v>1267</v>
      </c>
      <c r="D59" s="337">
        <v>1023000</v>
      </c>
      <c r="E59" s="337">
        <v>0</v>
      </c>
      <c r="F59" s="337">
        <v>0</v>
      </c>
      <c r="G59" s="337">
        <v>0</v>
      </c>
      <c r="H59" s="338">
        <f t="shared" si="0"/>
        <v>1023000</v>
      </c>
    </row>
    <row r="60" spans="1:8">
      <c r="A60" s="188">
        <v>548</v>
      </c>
      <c r="B60" s="188">
        <v>1</v>
      </c>
      <c r="C60" s="189" t="s">
        <v>1286</v>
      </c>
      <c r="D60" s="337">
        <v>0</v>
      </c>
      <c r="E60" s="337">
        <v>0</v>
      </c>
      <c r="F60" s="337">
        <v>0</v>
      </c>
      <c r="G60" s="337">
        <v>701850.83000000007</v>
      </c>
      <c r="H60" s="338">
        <f t="shared" si="0"/>
        <v>701850.83000000007</v>
      </c>
    </row>
    <row r="61" spans="1:8">
      <c r="A61" s="188">
        <v>548</v>
      </c>
      <c r="B61" s="188">
        <v>2</v>
      </c>
      <c r="C61" s="189" t="s">
        <v>1286</v>
      </c>
      <c r="D61" s="337">
        <v>0</v>
      </c>
      <c r="E61" s="337">
        <v>0</v>
      </c>
      <c r="F61" s="337">
        <v>0</v>
      </c>
      <c r="G61" s="337">
        <v>1376766.5</v>
      </c>
      <c r="H61" s="338">
        <f t="shared" si="0"/>
        <v>1376766.5</v>
      </c>
    </row>
    <row r="62" spans="1:8">
      <c r="A62" s="188">
        <v>548</v>
      </c>
      <c r="B62" s="188">
        <v>3</v>
      </c>
      <c r="C62" s="189" t="s">
        <v>1286</v>
      </c>
      <c r="D62" s="337">
        <v>0</v>
      </c>
      <c r="E62" s="337">
        <v>0</v>
      </c>
      <c r="F62" s="337">
        <v>0</v>
      </c>
      <c r="G62" s="337">
        <v>9500</v>
      </c>
      <c r="H62" s="338">
        <f t="shared" si="0"/>
        <v>9500</v>
      </c>
    </row>
    <row r="63" spans="1:8">
      <c r="A63" s="188">
        <v>548</v>
      </c>
      <c r="B63" s="188">
        <v>11</v>
      </c>
      <c r="C63" s="189" t="s">
        <v>1286</v>
      </c>
      <c r="D63" s="337">
        <v>0</v>
      </c>
      <c r="E63" s="337">
        <v>0</v>
      </c>
      <c r="F63" s="337">
        <v>0</v>
      </c>
      <c r="G63" s="337">
        <v>76897</v>
      </c>
      <c r="H63" s="338">
        <f t="shared" si="0"/>
        <v>76897</v>
      </c>
    </row>
    <row r="64" spans="1:8">
      <c r="A64" s="188">
        <v>548</v>
      </c>
      <c r="B64" s="188">
        <v>13</v>
      </c>
      <c r="C64" s="189" t="s">
        <v>1286</v>
      </c>
      <c r="D64" s="337">
        <v>0</v>
      </c>
      <c r="E64" s="337">
        <v>0</v>
      </c>
      <c r="F64" s="337">
        <v>0</v>
      </c>
      <c r="G64" s="337">
        <v>180019.82</v>
      </c>
      <c r="H64" s="338">
        <f t="shared" si="0"/>
        <v>180019.82</v>
      </c>
    </row>
    <row r="65" spans="1:8">
      <c r="A65" s="188">
        <v>573</v>
      </c>
      <c r="B65" s="188">
        <v>1</v>
      </c>
      <c r="C65" s="189" t="s">
        <v>167</v>
      </c>
      <c r="D65" s="337">
        <v>0</v>
      </c>
      <c r="E65" s="337">
        <v>0</v>
      </c>
      <c r="F65" s="337">
        <v>0</v>
      </c>
      <c r="G65" s="337">
        <v>341896.92</v>
      </c>
      <c r="H65" s="338">
        <f t="shared" si="0"/>
        <v>341896.92</v>
      </c>
    </row>
    <row r="66" spans="1:8">
      <c r="A66" s="188">
        <v>576</v>
      </c>
      <c r="B66" s="188">
        <v>1</v>
      </c>
      <c r="C66" s="189" t="s">
        <v>1247</v>
      </c>
      <c r="D66" s="337">
        <v>0</v>
      </c>
      <c r="E66" s="337">
        <v>0</v>
      </c>
      <c r="F66" s="337">
        <v>0</v>
      </c>
      <c r="G66" s="337">
        <v>1086893.6599999999</v>
      </c>
      <c r="H66" s="338">
        <f t="shared" si="0"/>
        <v>1086893.6599999999</v>
      </c>
    </row>
    <row r="67" spans="1:8">
      <c r="A67" s="188">
        <v>578</v>
      </c>
      <c r="B67" s="188">
        <v>1</v>
      </c>
      <c r="C67" s="189" t="s">
        <v>168</v>
      </c>
      <c r="D67" s="337">
        <v>57714</v>
      </c>
      <c r="E67" s="337">
        <v>0</v>
      </c>
      <c r="F67" s="337">
        <v>0</v>
      </c>
      <c r="G67" s="337">
        <v>0</v>
      </c>
      <c r="H67" s="338">
        <f t="shared" si="0"/>
        <v>57714</v>
      </c>
    </row>
    <row r="68" spans="1:8">
      <c r="A68" s="188">
        <v>586</v>
      </c>
      <c r="B68" s="188">
        <v>1</v>
      </c>
      <c r="C68" s="189" t="s">
        <v>172</v>
      </c>
      <c r="D68" s="337">
        <v>0</v>
      </c>
      <c r="E68" s="337">
        <v>0</v>
      </c>
      <c r="F68" s="337">
        <v>0</v>
      </c>
      <c r="G68" s="337">
        <v>4441671.63</v>
      </c>
      <c r="H68" s="338">
        <f t="shared" si="0"/>
        <v>4441671.63</v>
      </c>
    </row>
    <row r="69" spans="1:8">
      <c r="A69" s="188">
        <v>591</v>
      </c>
      <c r="B69" s="188">
        <v>1</v>
      </c>
      <c r="C69" s="189" t="s">
        <v>674</v>
      </c>
      <c r="D69" s="337">
        <v>0</v>
      </c>
      <c r="E69" s="337">
        <v>0</v>
      </c>
      <c r="F69" s="337">
        <v>0</v>
      </c>
      <c r="G69" s="337">
        <v>31264.599999999977</v>
      </c>
      <c r="H69" s="338">
        <f t="shared" si="0"/>
        <v>31264.599999999977</v>
      </c>
    </row>
    <row r="70" spans="1:8">
      <c r="A70" s="188">
        <v>599</v>
      </c>
      <c r="B70" s="188">
        <v>2</v>
      </c>
      <c r="C70" s="189" t="s">
        <v>1249</v>
      </c>
      <c r="D70" s="337">
        <v>8099734.29</v>
      </c>
      <c r="E70" s="337">
        <v>0</v>
      </c>
      <c r="F70" s="337">
        <v>0</v>
      </c>
      <c r="G70" s="337">
        <v>0</v>
      </c>
      <c r="H70" s="338">
        <f t="shared" si="0"/>
        <v>8099734.29</v>
      </c>
    </row>
    <row r="71" spans="1:8">
      <c r="A71" s="188">
        <v>599</v>
      </c>
      <c r="B71" s="188">
        <v>3</v>
      </c>
      <c r="C71" s="189" t="s">
        <v>1249</v>
      </c>
      <c r="D71" s="337">
        <v>13250153.779999999</v>
      </c>
      <c r="E71" s="337">
        <v>0</v>
      </c>
      <c r="F71" s="337">
        <v>0</v>
      </c>
      <c r="G71" s="337">
        <v>0</v>
      </c>
      <c r="H71" s="338">
        <f t="shared" si="0"/>
        <v>13250153.779999999</v>
      </c>
    </row>
    <row r="72" spans="1:8">
      <c r="A72" s="188">
        <v>599</v>
      </c>
      <c r="B72" s="188">
        <v>6</v>
      </c>
      <c r="C72" s="189" t="s">
        <v>1249</v>
      </c>
      <c r="D72" s="337">
        <v>11165517.9</v>
      </c>
      <c r="E72" s="337">
        <v>0</v>
      </c>
      <c r="F72" s="337">
        <v>0</v>
      </c>
      <c r="G72" s="337">
        <v>0</v>
      </c>
      <c r="H72" s="338">
        <f t="shared" si="0"/>
        <v>11165517.9</v>
      </c>
    </row>
    <row r="73" spans="1:8">
      <c r="A73" s="188">
        <v>599</v>
      </c>
      <c r="B73" s="188">
        <v>7</v>
      </c>
      <c r="C73" s="189" t="s">
        <v>1249</v>
      </c>
      <c r="D73" s="337">
        <v>3628425</v>
      </c>
      <c r="E73" s="337">
        <v>0</v>
      </c>
      <c r="F73" s="337">
        <v>0</v>
      </c>
      <c r="G73" s="337">
        <v>0</v>
      </c>
      <c r="H73" s="338">
        <f t="shared" ref="H73:H77" si="1">+D73+E73+F73+G73</f>
        <v>3628425</v>
      </c>
    </row>
    <row r="74" spans="1:8">
      <c r="A74" s="188">
        <v>660</v>
      </c>
      <c r="B74" s="188">
        <v>1</v>
      </c>
      <c r="C74" s="189" t="s">
        <v>176</v>
      </c>
      <c r="D74" s="337">
        <v>22236860</v>
      </c>
      <c r="E74" s="337">
        <v>0</v>
      </c>
      <c r="F74" s="337">
        <v>0</v>
      </c>
      <c r="G74" s="337">
        <v>6401256.3900000006</v>
      </c>
      <c r="H74" s="338">
        <f t="shared" si="1"/>
        <v>28638116.390000001</v>
      </c>
    </row>
    <row r="75" spans="1:8">
      <c r="A75" s="188">
        <v>670</v>
      </c>
      <c r="B75" s="188">
        <v>1</v>
      </c>
      <c r="C75" s="189" t="s">
        <v>178</v>
      </c>
      <c r="D75" s="337">
        <v>0</v>
      </c>
      <c r="E75" s="337">
        <v>0</v>
      </c>
      <c r="F75" s="337">
        <v>0</v>
      </c>
      <c r="G75" s="337">
        <v>1968789</v>
      </c>
      <c r="H75" s="338">
        <f t="shared" si="1"/>
        <v>1968789</v>
      </c>
    </row>
    <row r="76" spans="1:8">
      <c r="A76" s="188">
        <v>681</v>
      </c>
      <c r="B76" s="188">
        <v>1</v>
      </c>
      <c r="C76" s="189" t="s">
        <v>180</v>
      </c>
      <c r="D76" s="337">
        <v>0</v>
      </c>
      <c r="E76" s="337">
        <v>0</v>
      </c>
      <c r="F76" s="337">
        <v>0</v>
      </c>
      <c r="G76" s="337">
        <v>163076</v>
      </c>
      <c r="H76" s="338">
        <f t="shared" si="1"/>
        <v>163076</v>
      </c>
    </row>
    <row r="77" spans="1:8">
      <c r="A77" s="188">
        <v>683</v>
      </c>
      <c r="B77" s="188">
        <v>1</v>
      </c>
      <c r="C77" s="189" t="s">
        <v>1251</v>
      </c>
      <c r="D77" s="337">
        <v>0</v>
      </c>
      <c r="E77" s="337">
        <v>0</v>
      </c>
      <c r="F77" s="337">
        <v>0</v>
      </c>
      <c r="G77" s="337">
        <v>2000</v>
      </c>
      <c r="H77" s="338">
        <f t="shared" si="1"/>
        <v>2000</v>
      </c>
    </row>
    <row r="78" spans="1:8">
      <c r="A78" s="482"/>
      <c r="B78" s="482"/>
      <c r="C78" s="483"/>
      <c r="D78" s="339"/>
      <c r="E78" s="339"/>
      <c r="F78" s="339"/>
      <c r="G78" s="339"/>
      <c r="H78" s="340"/>
    </row>
    <row r="79" spans="1:8">
      <c r="C79" s="147" t="s">
        <v>554</v>
      </c>
      <c r="D79" s="356">
        <f>+SUBTOTAL(9,D8:D77)</f>
        <v>318043316</v>
      </c>
      <c r="E79" s="356">
        <f>+SUBTOTAL(9,E8:E77)</f>
        <v>0</v>
      </c>
      <c r="F79" s="356">
        <f>+SUBTOTAL(9,F8:F77)</f>
        <v>9254106.620000001</v>
      </c>
      <c r="G79" s="356">
        <f>+SUBTOTAL(9,G8:G77)</f>
        <v>137492571</v>
      </c>
      <c r="H79" s="356">
        <f>+SUBTOTAL(9,H8:H77)</f>
        <v>464789993.62</v>
      </c>
    </row>
    <row r="81" spans="1:1" ht="15.75">
      <c r="A81" s="156"/>
    </row>
  </sheetData>
  <autoFilter ref="A7:H56"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49"/>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16384" width="11.42578125" style="167"/>
  </cols>
  <sheetData>
    <row r="1" spans="1:6">
      <c r="A1" s="163" t="s">
        <v>684</v>
      </c>
    </row>
    <row r="2" spans="1:6" ht="15.75">
      <c r="A2" s="163" t="s">
        <v>675</v>
      </c>
    </row>
    <row r="3" spans="1:6">
      <c r="A3" s="163" t="str">
        <f>+'CUT MN'!A3</f>
        <v>CORRESPONDIENTE AL PERIODO DE ENERO A ABRIL DE 2023</v>
      </c>
    </row>
    <row r="4" spans="1:6">
      <c r="A4" s="168" t="str">
        <f>+'CUT MN'!A4</f>
        <v>ACTUALIZADO AL : 5 de mayo de 2023 Hrs. 14:10</v>
      </c>
    </row>
    <row r="6" spans="1:6" s="173" customFormat="1" ht="30">
      <c r="A6" s="169" t="s">
        <v>685</v>
      </c>
      <c r="B6" s="169" t="s">
        <v>686</v>
      </c>
      <c r="C6" s="170" t="s">
        <v>687</v>
      </c>
      <c r="D6" s="171" t="s">
        <v>35</v>
      </c>
      <c r="E6" s="170" t="s">
        <v>688</v>
      </c>
      <c r="F6" s="172" t="s">
        <v>689</v>
      </c>
    </row>
    <row r="7" spans="1:6" ht="33">
      <c r="A7" s="323" t="s">
        <v>1429</v>
      </c>
      <c r="B7" s="324" t="s">
        <v>1430</v>
      </c>
      <c r="C7" s="325">
        <v>16</v>
      </c>
      <c r="D7" s="326" t="s">
        <v>40</v>
      </c>
      <c r="E7" s="327">
        <v>3</v>
      </c>
      <c r="F7" s="328">
        <v>14679</v>
      </c>
    </row>
    <row r="8" spans="1:6" ht="16.5">
      <c r="A8" s="323" t="s">
        <v>1431</v>
      </c>
      <c r="B8" s="324" t="s">
        <v>1432</v>
      </c>
      <c r="C8" s="325">
        <v>16</v>
      </c>
      <c r="D8" s="326" t="s">
        <v>40</v>
      </c>
      <c r="E8" s="327">
        <v>4</v>
      </c>
      <c r="F8" s="328">
        <v>20020</v>
      </c>
    </row>
    <row r="9" spans="1:6" ht="49.5">
      <c r="A9" s="323" t="s">
        <v>1433</v>
      </c>
      <c r="B9" s="324" t="s">
        <v>1434</v>
      </c>
      <c r="C9" s="325">
        <v>16</v>
      </c>
      <c r="D9" s="326" t="s">
        <v>40</v>
      </c>
      <c r="E9" s="327">
        <v>9</v>
      </c>
      <c r="F9" s="328">
        <v>79360</v>
      </c>
    </row>
    <row r="10" spans="1:6" ht="49.5">
      <c r="A10" s="323" t="s">
        <v>1435</v>
      </c>
      <c r="B10" s="324" t="s">
        <v>1436</v>
      </c>
      <c r="C10" s="325">
        <v>16</v>
      </c>
      <c r="D10" s="326" t="s">
        <v>40</v>
      </c>
      <c r="E10" s="327">
        <v>10</v>
      </c>
      <c r="F10" s="328">
        <v>30970</v>
      </c>
    </row>
    <row r="11" spans="1:6" ht="49.5">
      <c r="A11" s="323" t="s">
        <v>1437</v>
      </c>
      <c r="B11" s="324" t="s">
        <v>1438</v>
      </c>
      <c r="C11" s="325">
        <v>16</v>
      </c>
      <c r="D11" s="326" t="s">
        <v>40</v>
      </c>
      <c r="E11" s="327">
        <v>11</v>
      </c>
      <c r="F11" s="328">
        <v>2525</v>
      </c>
    </row>
    <row r="12" spans="1:6" ht="49.5">
      <c r="A12" s="323" t="s">
        <v>1439</v>
      </c>
      <c r="B12" s="324" t="s">
        <v>1440</v>
      </c>
      <c r="C12" s="325">
        <v>16</v>
      </c>
      <c r="D12" s="326" t="s">
        <v>40</v>
      </c>
      <c r="E12" s="327">
        <v>12</v>
      </c>
      <c r="F12" s="328">
        <v>990</v>
      </c>
    </row>
    <row r="13" spans="1:6" ht="49.5">
      <c r="A13" s="323" t="s">
        <v>1581</v>
      </c>
      <c r="B13" s="324" t="s">
        <v>1582</v>
      </c>
      <c r="C13" s="325">
        <v>16</v>
      </c>
      <c r="D13" s="326" t="s">
        <v>40</v>
      </c>
      <c r="E13" s="327">
        <v>15</v>
      </c>
      <c r="F13" s="328">
        <v>15480</v>
      </c>
    </row>
    <row r="14" spans="1:6" ht="33">
      <c r="A14" s="323" t="s">
        <v>1441</v>
      </c>
      <c r="B14" s="324" t="s">
        <v>1442</v>
      </c>
      <c r="C14" s="325">
        <v>16</v>
      </c>
      <c r="D14" s="326" t="s">
        <v>40</v>
      </c>
      <c r="E14" s="327">
        <v>17</v>
      </c>
      <c r="F14" s="328">
        <v>3632</v>
      </c>
    </row>
    <row r="15" spans="1:6" ht="33">
      <c r="A15" s="323" t="s">
        <v>1996</v>
      </c>
      <c r="B15" s="324" t="s">
        <v>1997</v>
      </c>
      <c r="C15" s="325">
        <v>25</v>
      </c>
      <c r="D15" s="326" t="s">
        <v>42</v>
      </c>
      <c r="E15" s="327">
        <v>1</v>
      </c>
      <c r="F15" s="328">
        <v>780</v>
      </c>
    </row>
    <row r="16" spans="1:6" ht="33">
      <c r="A16" s="323" t="s">
        <v>1415</v>
      </c>
      <c r="B16" s="324" t="s">
        <v>1416</v>
      </c>
      <c r="C16" s="325">
        <v>46</v>
      </c>
      <c r="D16" s="326" t="s">
        <v>1380</v>
      </c>
      <c r="E16" s="327">
        <v>2</v>
      </c>
      <c r="F16" s="328">
        <v>19096</v>
      </c>
    </row>
    <row r="17" spans="1:6" ht="49.5">
      <c r="A17" s="323" t="s">
        <v>1443</v>
      </c>
      <c r="B17" s="324" t="s">
        <v>1444</v>
      </c>
      <c r="C17" s="325">
        <v>46</v>
      </c>
      <c r="D17" s="326" t="s">
        <v>1380</v>
      </c>
      <c r="E17" s="327">
        <v>2</v>
      </c>
      <c r="F17" s="328">
        <v>58797502.759999998</v>
      </c>
    </row>
    <row r="18" spans="1:6" ht="33">
      <c r="A18" s="323" t="s">
        <v>1998</v>
      </c>
      <c r="B18" s="324" t="s">
        <v>1999</v>
      </c>
      <c r="C18" s="325">
        <v>46</v>
      </c>
      <c r="D18" s="326" t="s">
        <v>1380</v>
      </c>
      <c r="E18" s="327">
        <v>14</v>
      </c>
      <c r="F18" s="328">
        <v>528290</v>
      </c>
    </row>
    <row r="19" spans="1:6" ht="33">
      <c r="A19" s="323" t="s">
        <v>2560</v>
      </c>
      <c r="B19" s="324" t="s">
        <v>2561</v>
      </c>
      <c r="C19" s="325">
        <v>46</v>
      </c>
      <c r="D19" s="326" t="s">
        <v>1380</v>
      </c>
      <c r="E19" s="327">
        <v>18</v>
      </c>
      <c r="F19" s="328">
        <v>13102</v>
      </c>
    </row>
    <row r="20" spans="1:6" ht="33">
      <c r="A20" s="323" t="s">
        <v>6167</v>
      </c>
      <c r="B20" s="324" t="s">
        <v>6168</v>
      </c>
      <c r="C20" s="325">
        <v>70</v>
      </c>
      <c r="D20" s="326" t="s">
        <v>47</v>
      </c>
      <c r="E20" s="327">
        <v>1</v>
      </c>
      <c r="F20" s="328">
        <v>67490.05</v>
      </c>
    </row>
    <row r="21" spans="1:6" ht="33">
      <c r="A21" s="323" t="s">
        <v>6169</v>
      </c>
      <c r="B21" s="324" t="s">
        <v>706</v>
      </c>
      <c r="C21" s="325">
        <v>81</v>
      </c>
      <c r="D21" s="326" t="s">
        <v>49</v>
      </c>
      <c r="E21" s="327">
        <v>1</v>
      </c>
      <c r="F21" s="328">
        <v>906005.36</v>
      </c>
    </row>
    <row r="22" spans="1:6" ht="49.5">
      <c r="A22" s="323" t="s">
        <v>6170</v>
      </c>
      <c r="B22" s="324" t="s">
        <v>6171</v>
      </c>
      <c r="C22" s="325" t="s">
        <v>541</v>
      </c>
      <c r="D22" s="326" t="s">
        <v>590</v>
      </c>
      <c r="E22" s="327">
        <v>2</v>
      </c>
      <c r="F22" s="328">
        <v>312.7</v>
      </c>
    </row>
    <row r="23" spans="1:6" ht="33">
      <c r="A23" s="323" t="s">
        <v>3568</v>
      </c>
      <c r="B23" s="324" t="s">
        <v>3569</v>
      </c>
      <c r="C23" s="325">
        <v>132</v>
      </c>
      <c r="D23" s="326" t="s">
        <v>59</v>
      </c>
      <c r="E23" s="327">
        <v>1</v>
      </c>
      <c r="F23" s="328">
        <v>40000</v>
      </c>
    </row>
    <row r="24" spans="1:6" ht="33">
      <c r="A24" s="323" t="s">
        <v>1445</v>
      </c>
      <c r="B24" s="324" t="s">
        <v>1446</v>
      </c>
      <c r="C24" s="325">
        <v>132</v>
      </c>
      <c r="D24" s="326" t="s">
        <v>59</v>
      </c>
      <c r="E24" s="327">
        <v>3</v>
      </c>
      <c r="F24" s="328">
        <v>22647816.809999999</v>
      </c>
    </row>
    <row r="25" spans="1:6" ht="33">
      <c r="A25" s="323" t="s">
        <v>1447</v>
      </c>
      <c r="B25" s="324" t="s">
        <v>1448</v>
      </c>
      <c r="C25" s="325">
        <v>137</v>
      </c>
      <c r="D25" s="326" t="s">
        <v>62</v>
      </c>
      <c r="E25" s="327">
        <v>1</v>
      </c>
      <c r="F25" s="328">
        <v>1102477.1100000001</v>
      </c>
    </row>
    <row r="26" spans="1:6" ht="49.5">
      <c r="A26" s="323" t="s">
        <v>1449</v>
      </c>
      <c r="B26" s="324" t="s">
        <v>1450</v>
      </c>
      <c r="C26" s="325">
        <v>155</v>
      </c>
      <c r="D26" s="326" t="s">
        <v>75</v>
      </c>
      <c r="E26" s="327">
        <v>1</v>
      </c>
      <c r="F26" s="328">
        <v>2716780</v>
      </c>
    </row>
    <row r="27" spans="1:6" ht="33">
      <c r="A27" s="323" t="s">
        <v>1451</v>
      </c>
      <c r="B27" s="324" t="s">
        <v>1452</v>
      </c>
      <c r="C27" s="325">
        <v>155</v>
      </c>
      <c r="D27" s="326" t="s">
        <v>75</v>
      </c>
      <c r="E27" s="327">
        <v>1</v>
      </c>
      <c r="F27" s="328">
        <v>1294112</v>
      </c>
    </row>
    <row r="28" spans="1:6" ht="33">
      <c r="A28" s="323" t="s">
        <v>6172</v>
      </c>
      <c r="B28" s="324" t="s">
        <v>6173</v>
      </c>
      <c r="C28" s="325">
        <v>287</v>
      </c>
      <c r="D28" s="326" t="s">
        <v>116</v>
      </c>
      <c r="E28" s="327">
        <v>10</v>
      </c>
      <c r="F28" s="328">
        <v>408250</v>
      </c>
    </row>
    <row r="29" spans="1:6" ht="33">
      <c r="A29" s="323" t="s">
        <v>6174</v>
      </c>
      <c r="B29" s="324" t="s">
        <v>6175</v>
      </c>
      <c r="C29" s="325">
        <v>287</v>
      </c>
      <c r="D29" s="326" t="s">
        <v>116</v>
      </c>
      <c r="E29" s="327">
        <v>10</v>
      </c>
      <c r="F29" s="328">
        <v>128671.3</v>
      </c>
    </row>
    <row r="30" spans="1:6" ht="33">
      <c r="A30" s="323" t="s">
        <v>6176</v>
      </c>
      <c r="B30" s="324" t="s">
        <v>6177</v>
      </c>
      <c r="C30" s="325">
        <v>287</v>
      </c>
      <c r="D30" s="326" t="s">
        <v>116</v>
      </c>
      <c r="E30" s="327">
        <v>10</v>
      </c>
      <c r="F30" s="328">
        <v>43182.19</v>
      </c>
    </row>
    <row r="31" spans="1:6" ht="49.5">
      <c r="A31" s="323" t="s">
        <v>6178</v>
      </c>
      <c r="B31" s="324" t="s">
        <v>6179</v>
      </c>
      <c r="C31" s="325">
        <v>2887</v>
      </c>
      <c r="D31" s="326" t="s">
        <v>1400</v>
      </c>
      <c r="E31" s="327">
        <v>10</v>
      </c>
      <c r="F31" s="328">
        <v>7253.77</v>
      </c>
    </row>
    <row r="32" spans="1:6" ht="33">
      <c r="A32" s="323" t="s">
        <v>2000</v>
      </c>
      <c r="B32" s="324" t="s">
        <v>2001</v>
      </c>
      <c r="C32" s="325">
        <v>296</v>
      </c>
      <c r="D32" s="326" t="s">
        <v>124</v>
      </c>
      <c r="E32" s="327">
        <v>1</v>
      </c>
      <c r="F32" s="328">
        <v>7252933.0899999999</v>
      </c>
    </row>
    <row r="33" spans="1:6" ht="33">
      <c r="A33" s="323" t="s">
        <v>2562</v>
      </c>
      <c r="B33" s="324" t="s">
        <v>2563</v>
      </c>
      <c r="C33" s="325">
        <v>311</v>
      </c>
      <c r="D33" s="326" t="s">
        <v>132</v>
      </c>
      <c r="E33" s="327">
        <v>1</v>
      </c>
      <c r="F33" s="328">
        <v>3988181.89</v>
      </c>
    </row>
    <row r="34" spans="1:6" ht="49.5">
      <c r="A34" s="323" t="s">
        <v>6180</v>
      </c>
      <c r="B34" s="324" t="s">
        <v>6181</v>
      </c>
      <c r="C34" s="325">
        <v>313</v>
      </c>
      <c r="D34" s="326" t="s">
        <v>134</v>
      </c>
      <c r="E34" s="327">
        <v>1</v>
      </c>
      <c r="F34" s="328">
        <v>34300</v>
      </c>
    </row>
    <row r="35" spans="1:6" ht="33">
      <c r="A35" s="323" t="s">
        <v>6182</v>
      </c>
      <c r="B35" s="324" t="s">
        <v>6183</v>
      </c>
      <c r="C35" s="325">
        <v>376</v>
      </c>
      <c r="D35" s="326" t="s">
        <v>609</v>
      </c>
      <c r="E35" s="327">
        <v>3</v>
      </c>
      <c r="F35" s="328">
        <v>58840</v>
      </c>
    </row>
    <row r="36" spans="1:6" ht="33">
      <c r="A36" s="323" t="s">
        <v>6184</v>
      </c>
      <c r="B36" s="324" t="s">
        <v>6185</v>
      </c>
      <c r="C36" s="325">
        <v>385</v>
      </c>
      <c r="D36" s="326" t="s">
        <v>692</v>
      </c>
      <c r="E36" s="327">
        <v>1</v>
      </c>
      <c r="F36" s="328">
        <v>2363647.69</v>
      </c>
    </row>
    <row r="37" spans="1:6" ht="16.5">
      <c r="A37" s="323" t="s">
        <v>1453</v>
      </c>
      <c r="B37" s="324" t="s">
        <v>1454</v>
      </c>
      <c r="C37" s="325">
        <v>526</v>
      </c>
      <c r="D37" s="326" t="s">
        <v>1267</v>
      </c>
      <c r="E37" s="327">
        <v>1</v>
      </c>
      <c r="F37" s="328">
        <v>197400</v>
      </c>
    </row>
    <row r="38" spans="1:6" ht="33">
      <c r="A38" s="323" t="s">
        <v>1583</v>
      </c>
      <c r="B38" s="324" t="s">
        <v>1584</v>
      </c>
      <c r="C38" s="325">
        <v>572</v>
      </c>
      <c r="D38" s="326" t="s">
        <v>166</v>
      </c>
      <c r="E38" s="327">
        <v>1</v>
      </c>
      <c r="F38" s="328">
        <v>502086.62</v>
      </c>
    </row>
    <row r="39" spans="1:6" ht="33">
      <c r="A39" s="323" t="s">
        <v>1455</v>
      </c>
      <c r="B39" s="324" t="s">
        <v>1456</v>
      </c>
      <c r="C39" s="325">
        <v>572</v>
      </c>
      <c r="D39" s="326" t="s">
        <v>166</v>
      </c>
      <c r="E39" s="327">
        <v>1</v>
      </c>
      <c r="F39" s="328">
        <v>66009.31</v>
      </c>
    </row>
    <row r="40" spans="1:6" ht="33">
      <c r="A40" s="323" t="s">
        <v>1457</v>
      </c>
      <c r="B40" s="324" t="s">
        <v>1458</v>
      </c>
      <c r="C40" s="325">
        <v>572</v>
      </c>
      <c r="D40" s="326" t="s">
        <v>166</v>
      </c>
      <c r="E40" s="327">
        <v>1</v>
      </c>
      <c r="F40" s="328">
        <v>89482196.450000003</v>
      </c>
    </row>
    <row r="41" spans="1:6" ht="33">
      <c r="A41" s="323" t="s">
        <v>1459</v>
      </c>
      <c r="B41" s="324" t="s">
        <v>1460</v>
      </c>
      <c r="C41" s="325">
        <v>572</v>
      </c>
      <c r="D41" s="326" t="s">
        <v>166</v>
      </c>
      <c r="E41" s="327">
        <v>1</v>
      </c>
      <c r="F41" s="328">
        <v>4156432.89</v>
      </c>
    </row>
    <row r="42" spans="1:6" ht="33">
      <c r="A42" s="323" t="s">
        <v>1461</v>
      </c>
      <c r="B42" s="324" t="s">
        <v>1462</v>
      </c>
      <c r="C42" s="325">
        <v>572</v>
      </c>
      <c r="D42" s="326" t="s">
        <v>166</v>
      </c>
      <c r="E42" s="327">
        <v>1</v>
      </c>
      <c r="F42" s="328">
        <v>104976518.37</v>
      </c>
    </row>
    <row r="43" spans="1:6" ht="33">
      <c r="A43" s="323" t="s">
        <v>1483</v>
      </c>
      <c r="B43" s="324" t="s">
        <v>1484</v>
      </c>
      <c r="C43" s="325">
        <v>598</v>
      </c>
      <c r="D43" s="326" t="s">
        <v>672</v>
      </c>
      <c r="E43" s="327">
        <v>1</v>
      </c>
      <c r="F43" s="328">
        <v>823000</v>
      </c>
    </row>
    <row r="44" spans="1:6" ht="49.5">
      <c r="A44" s="323" t="s">
        <v>6186</v>
      </c>
      <c r="B44" s="324" t="s">
        <v>6187</v>
      </c>
      <c r="C44" s="325">
        <v>598</v>
      </c>
      <c r="D44" s="326" t="s">
        <v>672</v>
      </c>
      <c r="E44" s="327">
        <v>1</v>
      </c>
      <c r="F44" s="328">
        <v>56150</v>
      </c>
    </row>
    <row r="45" spans="1:6" ht="33">
      <c r="A45" s="323" t="s">
        <v>6188</v>
      </c>
      <c r="B45" s="324" t="s">
        <v>6189</v>
      </c>
      <c r="C45" s="325">
        <v>862</v>
      </c>
      <c r="D45" s="326" t="s">
        <v>187</v>
      </c>
      <c r="E45" s="327">
        <v>1</v>
      </c>
      <c r="F45" s="328">
        <v>1555830.33</v>
      </c>
    </row>
    <row r="46" spans="1:6">
      <c r="A46" s="165"/>
      <c r="C46" s="190"/>
      <c r="F46" s="191"/>
    </row>
    <row r="47" spans="1:6" ht="16.5" thickBot="1">
      <c r="D47" s="467" t="s">
        <v>1261</v>
      </c>
      <c r="E47" s="467"/>
      <c r="F47" s="176">
        <f>+SUBTOTAL(9,F7:F45)</f>
        <v>304402304.69</v>
      </c>
    </row>
    <row r="48" spans="1:6" ht="15.75" thickTop="1"/>
    <row r="49" ht="7.5" customHeight="1"/>
  </sheetData>
  <autoFilter ref="A6:F45" xr:uid="{00000000-0009-0000-0000-000009000000}"/>
  <mergeCells count="1">
    <mergeCell ref="D47:E47"/>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ABRIL DE 2023</v>
      </c>
    </row>
    <row r="4" spans="1:7">
      <c r="A4" s="168" t="str">
        <f>+'CUT MN'!A4</f>
        <v>ACTUALIZADO AL : 5 de mayo de 2023 Hrs. 14:10</v>
      </c>
    </row>
    <row r="6" spans="1:7" s="173" customFormat="1" ht="30">
      <c r="A6" s="169" t="s">
        <v>685</v>
      </c>
      <c r="B6" s="169" t="s">
        <v>686</v>
      </c>
      <c r="C6" s="170" t="s">
        <v>687</v>
      </c>
      <c r="D6" s="171" t="s">
        <v>35</v>
      </c>
      <c r="E6" s="170" t="s">
        <v>688</v>
      </c>
      <c r="F6" s="275" t="s">
        <v>1352</v>
      </c>
      <c r="G6" s="275" t="s">
        <v>689</v>
      </c>
    </row>
    <row r="7" spans="1:7" ht="45">
      <c r="A7" s="174" t="s">
        <v>1463</v>
      </c>
      <c r="B7" s="175" t="s">
        <v>1464</v>
      </c>
      <c r="C7" s="283" t="s">
        <v>541</v>
      </c>
      <c r="D7" s="175" t="s">
        <v>590</v>
      </c>
      <c r="E7" s="174">
        <v>2</v>
      </c>
      <c r="F7" s="341">
        <v>33996.86</v>
      </c>
      <c r="G7" s="341">
        <v>233218.4596</v>
      </c>
    </row>
    <row r="8" spans="1:7">
      <c r="A8" s="165"/>
      <c r="C8" s="299"/>
      <c r="F8" s="191"/>
      <c r="G8" s="300"/>
    </row>
    <row r="9" spans="1:7">
      <c r="A9" s="165"/>
      <c r="C9" s="190"/>
      <c r="F9" s="191"/>
    </row>
    <row r="10" spans="1:7" ht="16.5" thickBot="1">
      <c r="D10" s="467" t="s">
        <v>1260</v>
      </c>
      <c r="E10" s="467"/>
      <c r="F10" s="176">
        <f>+SUBTOTAL(9,F7:F7)</f>
        <v>33996.86</v>
      </c>
      <c r="G10" s="176">
        <f>+SUBTOTAL(9,G7:G7)</f>
        <v>233218.4596</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26"/>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9" style="166" bestFit="1" customWidth="1"/>
    <col min="7" max="16384" width="11.42578125" style="167"/>
  </cols>
  <sheetData>
    <row r="1" spans="1:6">
      <c r="A1" s="163" t="s">
        <v>684</v>
      </c>
    </row>
    <row r="2" spans="1:6" ht="15.75">
      <c r="A2" s="163" t="s">
        <v>675</v>
      </c>
    </row>
    <row r="3" spans="1:6">
      <c r="A3" s="163" t="str">
        <f>+'CUT MN'!A3</f>
        <v>CORRESPONDIENTE AL PERIODO DE ENERO A ABRIL DE 2023</v>
      </c>
    </row>
    <row r="4" spans="1:6">
      <c r="A4" s="168" t="str">
        <f>+'CUT MN'!A4</f>
        <v>ACTUALIZADO AL : 5 de mayo de 2023 Hrs. 14:10</v>
      </c>
    </row>
    <row r="6" spans="1:6" s="173" customFormat="1" ht="30">
      <c r="A6" s="169" t="s">
        <v>685</v>
      </c>
      <c r="B6" s="169" t="s">
        <v>686</v>
      </c>
      <c r="C6" s="170" t="s">
        <v>687</v>
      </c>
      <c r="D6" s="171" t="s">
        <v>35</v>
      </c>
      <c r="E6" s="170" t="s">
        <v>688</v>
      </c>
      <c r="F6" s="172" t="s">
        <v>689</v>
      </c>
    </row>
    <row r="7" spans="1:6" ht="49.5">
      <c r="A7" s="323" t="s">
        <v>1485</v>
      </c>
      <c r="B7" s="324" t="s">
        <v>1486</v>
      </c>
      <c r="C7" s="325" t="s">
        <v>541</v>
      </c>
      <c r="D7" s="326" t="s">
        <v>590</v>
      </c>
      <c r="E7" s="327">
        <v>2</v>
      </c>
      <c r="F7" s="328">
        <v>3604320215.54</v>
      </c>
    </row>
    <row r="8" spans="1:6" ht="49.5">
      <c r="A8" s="323" t="s">
        <v>1487</v>
      </c>
      <c r="B8" s="324" t="s">
        <v>1488</v>
      </c>
      <c r="C8" s="325" t="s">
        <v>541</v>
      </c>
      <c r="D8" s="326" t="s">
        <v>590</v>
      </c>
      <c r="E8" s="327">
        <v>2</v>
      </c>
      <c r="F8" s="328">
        <v>43458698.229999997</v>
      </c>
    </row>
    <row r="9" spans="1:6" ht="49.5">
      <c r="A9" s="323" t="s">
        <v>1489</v>
      </c>
      <c r="B9" s="324" t="s">
        <v>1490</v>
      </c>
      <c r="C9" s="325" t="s">
        <v>541</v>
      </c>
      <c r="D9" s="326" t="s">
        <v>590</v>
      </c>
      <c r="E9" s="327">
        <v>2</v>
      </c>
      <c r="F9" s="328">
        <v>5058606.13</v>
      </c>
    </row>
    <row r="10" spans="1:6" ht="49.5">
      <c r="A10" s="323" t="s">
        <v>1472</v>
      </c>
      <c r="B10" s="324" t="s">
        <v>1473</v>
      </c>
      <c r="C10" s="325" t="s">
        <v>541</v>
      </c>
      <c r="D10" s="326" t="s">
        <v>590</v>
      </c>
      <c r="E10" s="327">
        <v>2</v>
      </c>
      <c r="F10" s="328">
        <v>16494407.960000001</v>
      </c>
    </row>
    <row r="11" spans="1:6" ht="49.5">
      <c r="A11" s="323" t="s">
        <v>1474</v>
      </c>
      <c r="B11" s="324" t="s">
        <v>1475</v>
      </c>
      <c r="C11" s="325" t="s">
        <v>541</v>
      </c>
      <c r="D11" s="326" t="s">
        <v>590</v>
      </c>
      <c r="E11" s="327">
        <v>2</v>
      </c>
      <c r="F11" s="328">
        <v>51274251.530000001</v>
      </c>
    </row>
    <row r="12" spans="1:6" ht="49.5">
      <c r="A12" s="323" t="s">
        <v>3570</v>
      </c>
      <c r="B12" s="324" t="s">
        <v>3571</v>
      </c>
      <c r="C12" s="325" t="s">
        <v>541</v>
      </c>
      <c r="D12" s="326" t="s">
        <v>590</v>
      </c>
      <c r="E12" s="327">
        <v>2</v>
      </c>
      <c r="F12" s="328">
        <v>171559774.34</v>
      </c>
    </row>
    <row r="13" spans="1:6" ht="49.5">
      <c r="A13" s="323" t="s">
        <v>3572</v>
      </c>
      <c r="B13" s="324" t="s">
        <v>3573</v>
      </c>
      <c r="C13" s="325" t="s">
        <v>541</v>
      </c>
      <c r="D13" s="326" t="s">
        <v>590</v>
      </c>
      <c r="E13" s="327">
        <v>2</v>
      </c>
      <c r="F13" s="328">
        <v>19551990.690000001</v>
      </c>
    </row>
    <row r="14" spans="1:6" ht="49.5">
      <c r="A14" s="323" t="s">
        <v>3574</v>
      </c>
      <c r="B14" s="324" t="s">
        <v>3575</v>
      </c>
      <c r="C14" s="325" t="s">
        <v>541</v>
      </c>
      <c r="D14" s="326" t="s">
        <v>590</v>
      </c>
      <c r="E14" s="327">
        <v>2</v>
      </c>
      <c r="F14" s="328">
        <v>108670076.72</v>
      </c>
    </row>
    <row r="15" spans="1:6" ht="49.5">
      <c r="A15" s="323" t="s">
        <v>3576</v>
      </c>
      <c r="B15" s="324" t="s">
        <v>3577</v>
      </c>
      <c r="C15" s="325" t="s">
        <v>541</v>
      </c>
      <c r="D15" s="326" t="s">
        <v>590</v>
      </c>
      <c r="E15" s="327">
        <v>2</v>
      </c>
      <c r="F15" s="328">
        <v>4206547.93</v>
      </c>
    </row>
    <row r="16" spans="1:6" ht="49.5">
      <c r="A16" s="323" t="s">
        <v>3578</v>
      </c>
      <c r="B16" s="324" t="s">
        <v>3579</v>
      </c>
      <c r="C16" s="325" t="s">
        <v>541</v>
      </c>
      <c r="D16" s="326" t="s">
        <v>590</v>
      </c>
      <c r="E16" s="327">
        <v>2</v>
      </c>
      <c r="F16" s="328">
        <v>32395.566999999999</v>
      </c>
    </row>
    <row r="17" spans="1:6" ht="49.5">
      <c r="A17" s="323" t="s">
        <v>3580</v>
      </c>
      <c r="B17" s="324" t="s">
        <v>3581</v>
      </c>
      <c r="C17" s="325" t="s">
        <v>541</v>
      </c>
      <c r="D17" s="326" t="s">
        <v>590</v>
      </c>
      <c r="E17" s="327">
        <v>2</v>
      </c>
      <c r="F17" s="328">
        <v>817887.35</v>
      </c>
    </row>
    <row r="18" spans="1:6" ht="49.5">
      <c r="A18" s="323" t="s">
        <v>3582</v>
      </c>
      <c r="B18" s="324" t="s">
        <v>3583</v>
      </c>
      <c r="C18" s="325" t="s">
        <v>541</v>
      </c>
      <c r="D18" s="326" t="s">
        <v>590</v>
      </c>
      <c r="E18" s="327">
        <v>2</v>
      </c>
      <c r="F18" s="328">
        <v>407310.5</v>
      </c>
    </row>
    <row r="19" spans="1:6" ht="49.5">
      <c r="A19" s="323" t="s">
        <v>6190</v>
      </c>
      <c r="B19" s="324" t="s">
        <v>6191</v>
      </c>
      <c r="C19" s="325" t="s">
        <v>541</v>
      </c>
      <c r="D19" s="326" t="s">
        <v>590</v>
      </c>
      <c r="E19" s="327">
        <v>2</v>
      </c>
      <c r="F19" s="328">
        <v>859348.26</v>
      </c>
    </row>
    <row r="20" spans="1:6" ht="49.5">
      <c r="A20" s="323" t="s">
        <v>6192</v>
      </c>
      <c r="B20" s="324" t="s">
        <v>6193</v>
      </c>
      <c r="C20" s="325" t="s">
        <v>541</v>
      </c>
      <c r="D20" s="326" t="s">
        <v>590</v>
      </c>
      <c r="E20" s="327">
        <v>2</v>
      </c>
      <c r="F20" s="328">
        <v>620550.38</v>
      </c>
    </row>
    <row r="21" spans="1:6" ht="33">
      <c r="A21" s="323" t="s">
        <v>2002</v>
      </c>
      <c r="B21" s="324" t="s">
        <v>2003</v>
      </c>
      <c r="C21" s="325">
        <v>290</v>
      </c>
      <c r="D21" s="326" t="s">
        <v>118</v>
      </c>
      <c r="E21" s="327">
        <v>1</v>
      </c>
      <c r="F21" s="328">
        <v>1157974.08</v>
      </c>
    </row>
    <row r="22" spans="1:6" ht="33">
      <c r="A22" s="323" t="s">
        <v>2004</v>
      </c>
      <c r="B22" s="324" t="s">
        <v>2005</v>
      </c>
      <c r="C22" s="325">
        <v>670</v>
      </c>
      <c r="D22" s="326" t="s">
        <v>178</v>
      </c>
      <c r="E22" s="327">
        <v>1</v>
      </c>
      <c r="F22" s="328">
        <v>1400</v>
      </c>
    </row>
    <row r="23" spans="1:6">
      <c r="A23" s="165"/>
      <c r="C23" s="190"/>
      <c r="F23" s="191"/>
    </row>
    <row r="24" spans="1:6" ht="16.5" thickBot="1">
      <c r="D24" s="467" t="s">
        <v>1261</v>
      </c>
      <c r="E24" s="467"/>
      <c r="F24" s="176">
        <f>+SUBTOTAL(9,F7:F22)</f>
        <v>4028491435.2070003</v>
      </c>
    </row>
    <row r="25" spans="1:6" ht="15.75" thickTop="1"/>
    <row r="26" spans="1:6" ht="7.5" customHeight="1"/>
  </sheetData>
  <autoFilter ref="A6:F15" xr:uid="{00000000-0009-0000-0000-000009000000}"/>
  <mergeCells count="1">
    <mergeCell ref="D24:E24"/>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ABRIL DE 2023</v>
      </c>
    </row>
    <row r="4" spans="1:7">
      <c r="A4" s="168" t="str">
        <f>+'CUT MN'!A4</f>
        <v>ACTUALIZADO AL : 5 de mayo de 2023 Hrs. 14:10</v>
      </c>
    </row>
    <row r="6" spans="1:7" s="173" customFormat="1" ht="30">
      <c r="A6" s="169" t="s">
        <v>685</v>
      </c>
      <c r="B6" s="169" t="s">
        <v>686</v>
      </c>
      <c r="C6" s="170" t="s">
        <v>687</v>
      </c>
      <c r="D6" s="171" t="s">
        <v>35</v>
      </c>
      <c r="E6" s="170" t="s">
        <v>688</v>
      </c>
      <c r="F6" s="275" t="s">
        <v>1352</v>
      </c>
      <c r="G6" s="275" t="s">
        <v>689</v>
      </c>
    </row>
    <row r="7" spans="1:7" ht="30">
      <c r="A7" s="174" t="s">
        <v>1476</v>
      </c>
      <c r="B7" s="175" t="s">
        <v>1477</v>
      </c>
      <c r="C7" s="283" t="s">
        <v>542</v>
      </c>
      <c r="D7" s="175" t="s">
        <v>691</v>
      </c>
      <c r="E7" s="174">
        <v>3</v>
      </c>
      <c r="F7" s="341">
        <v>173383.33</v>
      </c>
      <c r="G7" s="341">
        <v>1189409.6399999999</v>
      </c>
    </row>
    <row r="8" spans="1:7">
      <c r="A8" s="165"/>
      <c r="C8" s="190"/>
      <c r="F8" s="191"/>
    </row>
    <row r="9" spans="1:7" ht="16.5" thickBot="1">
      <c r="D9" s="467" t="s">
        <v>1260</v>
      </c>
      <c r="E9" s="467"/>
      <c r="F9" s="176">
        <f>+SUBTOTAL(9,F7:F7)</f>
        <v>173383.33</v>
      </c>
      <c r="G9" s="176">
        <f>+SUBTOTAL(9,G7:G7)</f>
        <v>1189409.6399999999</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28"/>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1411</v>
      </c>
      <c r="B2" s="115"/>
      <c r="C2" s="115"/>
      <c r="D2" s="115"/>
      <c r="E2" s="115"/>
      <c r="F2" s="115"/>
      <c r="G2" s="115"/>
      <c r="H2" s="112"/>
      <c r="I2" s="112"/>
      <c r="J2" s="73"/>
    </row>
    <row r="3" spans="1:10">
      <c r="A3" s="115" t="str">
        <f>+'CUT MN'!A3</f>
        <v>CORRESPONDIENTE AL PERIODO DE ENERO A ABRIL DE 2023</v>
      </c>
      <c r="B3" s="115"/>
      <c r="C3" s="115"/>
      <c r="D3" s="115"/>
      <c r="E3" s="115"/>
      <c r="F3" s="115"/>
      <c r="G3" s="115"/>
      <c r="H3" s="112"/>
      <c r="I3" s="112"/>
      <c r="J3" s="73"/>
    </row>
    <row r="4" spans="1:10">
      <c r="A4" s="65" t="str">
        <f>+'CUT MN'!A4</f>
        <v>ACTUALIZADO AL : 5 de mayo de 2023 Hrs. 14:10</v>
      </c>
      <c r="B4" s="62"/>
      <c r="C4" s="62"/>
      <c r="D4" s="75"/>
      <c r="E4" s="62"/>
      <c r="F4" s="62"/>
      <c r="G4" s="70"/>
      <c r="H4" s="112"/>
      <c r="I4" s="112"/>
      <c r="J4" s="73"/>
    </row>
    <row r="5" spans="1:10">
      <c r="A5" s="65"/>
      <c r="B5" s="62"/>
      <c r="C5" s="62"/>
      <c r="D5" s="75"/>
      <c r="E5" s="62"/>
      <c r="F5" s="62"/>
      <c r="G5" s="70"/>
      <c r="H5" s="112"/>
      <c r="I5" s="112"/>
      <c r="J5" s="73"/>
    </row>
    <row r="6" spans="1:10">
      <c r="A6" s="67"/>
      <c r="B6" s="103"/>
      <c r="C6" s="67"/>
      <c r="D6" s="67"/>
      <c r="E6" s="67"/>
      <c r="F6" s="67"/>
      <c r="G6" s="71"/>
      <c r="H6" s="468"/>
      <c r="I6" s="468"/>
      <c r="J6" s="67"/>
    </row>
    <row r="7" spans="1:10" ht="31.5" customHeight="1">
      <c r="A7" s="272" t="s">
        <v>657</v>
      </c>
      <c r="B7" s="270" t="s">
        <v>664</v>
      </c>
      <c r="C7" s="270" t="s">
        <v>654</v>
      </c>
      <c r="D7" s="270" t="s">
        <v>652</v>
      </c>
      <c r="E7" s="270" t="s">
        <v>653</v>
      </c>
      <c r="F7" s="270" t="s">
        <v>655</v>
      </c>
      <c r="G7" s="270" t="s">
        <v>656</v>
      </c>
      <c r="H7" s="271" t="s">
        <v>1294</v>
      </c>
      <c r="I7" s="270" t="s">
        <v>1295</v>
      </c>
      <c r="J7" s="270" t="s">
        <v>666</v>
      </c>
    </row>
    <row r="8" spans="1:10" ht="76.5">
      <c r="A8" s="192">
        <v>132</v>
      </c>
      <c r="B8" s="214" t="s">
        <v>59</v>
      </c>
      <c r="C8" s="215">
        <v>44929</v>
      </c>
      <c r="D8" s="192" t="s">
        <v>1672</v>
      </c>
      <c r="E8" s="192" t="s">
        <v>14</v>
      </c>
      <c r="F8" s="192">
        <v>17412</v>
      </c>
      <c r="G8" s="198" t="s">
        <v>1908</v>
      </c>
      <c r="H8" s="301">
        <v>489.25</v>
      </c>
      <c r="I8" s="301">
        <v>0</v>
      </c>
      <c r="J8" s="302" t="s">
        <v>638</v>
      </c>
    </row>
    <row r="9" spans="1:10" ht="76.5">
      <c r="A9" s="192">
        <v>513</v>
      </c>
      <c r="B9" s="214" t="s">
        <v>160</v>
      </c>
      <c r="C9" s="215">
        <v>44929</v>
      </c>
      <c r="D9" s="192" t="s">
        <v>1673</v>
      </c>
      <c r="E9" s="192" t="s">
        <v>14</v>
      </c>
      <c r="F9" s="192">
        <v>17512</v>
      </c>
      <c r="G9" s="198" t="s">
        <v>1909</v>
      </c>
      <c r="H9" s="301">
        <v>31125.11</v>
      </c>
      <c r="I9" s="301">
        <v>0</v>
      </c>
      <c r="J9" s="302" t="s">
        <v>638</v>
      </c>
    </row>
    <row r="10" spans="1:10" ht="89.25">
      <c r="A10" s="192">
        <v>132</v>
      </c>
      <c r="B10" s="214" t="s">
        <v>59</v>
      </c>
      <c r="C10" s="215">
        <v>44958</v>
      </c>
      <c r="D10" s="192" t="s">
        <v>2171</v>
      </c>
      <c r="E10" s="192" t="s">
        <v>14</v>
      </c>
      <c r="F10" s="192">
        <v>17630</v>
      </c>
      <c r="G10" s="198" t="s">
        <v>2478</v>
      </c>
      <c r="H10" s="301">
        <v>52554.93</v>
      </c>
      <c r="I10" s="301">
        <v>0</v>
      </c>
      <c r="J10" s="302" t="s">
        <v>638</v>
      </c>
    </row>
    <row r="11" spans="1:10" ht="89.25">
      <c r="A11" s="192">
        <v>578</v>
      </c>
      <c r="B11" s="214" t="s">
        <v>168</v>
      </c>
      <c r="C11" s="215">
        <v>44987</v>
      </c>
      <c r="D11" s="192" t="s">
        <v>2824</v>
      </c>
      <c r="E11" s="192" t="s">
        <v>14</v>
      </c>
      <c r="F11" s="192">
        <v>17772</v>
      </c>
      <c r="G11" s="198" t="s">
        <v>3305</v>
      </c>
      <c r="H11" s="301">
        <v>1327.81</v>
      </c>
      <c r="I11" s="301">
        <v>0</v>
      </c>
      <c r="J11" s="302" t="s">
        <v>638</v>
      </c>
    </row>
    <row r="12" spans="1:10" ht="89.25">
      <c r="A12" s="192">
        <v>132</v>
      </c>
      <c r="B12" s="214" t="s">
        <v>59</v>
      </c>
      <c r="C12" s="215">
        <v>44987</v>
      </c>
      <c r="D12" s="192" t="s">
        <v>2825</v>
      </c>
      <c r="E12" s="192" t="s">
        <v>14</v>
      </c>
      <c r="F12" s="192">
        <v>17770</v>
      </c>
      <c r="G12" s="198" t="s">
        <v>3306</v>
      </c>
      <c r="H12" s="301">
        <v>6760.86</v>
      </c>
      <c r="I12" s="301">
        <v>0</v>
      </c>
      <c r="J12" s="302" t="s">
        <v>638</v>
      </c>
    </row>
    <row r="13" spans="1:10" ht="102">
      <c r="A13" s="192">
        <v>376</v>
      </c>
      <c r="B13" s="214" t="s">
        <v>609</v>
      </c>
      <c r="C13" s="215">
        <v>45008</v>
      </c>
      <c r="D13" s="192" t="s">
        <v>2920</v>
      </c>
      <c r="E13" s="192" t="s">
        <v>14</v>
      </c>
      <c r="F13" s="192">
        <v>17917</v>
      </c>
      <c r="G13" s="198" t="s">
        <v>3437</v>
      </c>
      <c r="H13" s="301">
        <v>385.25</v>
      </c>
      <c r="I13" s="301">
        <v>0</v>
      </c>
      <c r="J13" s="302" t="s">
        <v>638</v>
      </c>
    </row>
    <row r="14" spans="1:10" ht="89.25">
      <c r="A14" s="192">
        <v>376</v>
      </c>
      <c r="B14" s="214" t="s">
        <v>609</v>
      </c>
      <c r="C14" s="215">
        <v>45021</v>
      </c>
      <c r="D14" s="192" t="s">
        <v>3750</v>
      </c>
      <c r="E14" s="192" t="s">
        <v>14</v>
      </c>
      <c r="F14" s="192">
        <v>18014</v>
      </c>
      <c r="G14" s="198" t="s">
        <v>4864</v>
      </c>
      <c r="H14" s="301">
        <v>2162.4</v>
      </c>
      <c r="I14" s="301">
        <v>0</v>
      </c>
      <c r="J14" s="302" t="s">
        <v>638</v>
      </c>
    </row>
    <row r="15" spans="1:10" ht="89.25">
      <c r="A15" s="192">
        <v>132</v>
      </c>
      <c r="B15" s="214" t="s">
        <v>59</v>
      </c>
      <c r="C15" s="215">
        <v>45022</v>
      </c>
      <c r="D15" s="192" t="s">
        <v>3805</v>
      </c>
      <c r="E15" s="192" t="s">
        <v>14</v>
      </c>
      <c r="F15" s="192">
        <v>18013</v>
      </c>
      <c r="G15" s="198" t="s">
        <v>4917</v>
      </c>
      <c r="H15" s="301">
        <v>1029.6099999999999</v>
      </c>
      <c r="I15" s="301">
        <v>0</v>
      </c>
      <c r="J15" s="302" t="s">
        <v>638</v>
      </c>
    </row>
    <row r="16" spans="1:10" ht="89.25">
      <c r="A16" s="192">
        <v>10</v>
      </c>
      <c r="B16" s="214" t="s">
        <v>38</v>
      </c>
      <c r="C16" s="215">
        <v>45026</v>
      </c>
      <c r="D16" s="192" t="s">
        <v>3820</v>
      </c>
      <c r="E16" s="192" t="s">
        <v>14</v>
      </c>
      <c r="F16" s="192">
        <v>18025</v>
      </c>
      <c r="G16" s="198" t="s">
        <v>4932</v>
      </c>
      <c r="H16" s="301">
        <v>9240.4699999999993</v>
      </c>
      <c r="I16" s="301">
        <v>0</v>
      </c>
      <c r="J16" s="302" t="s">
        <v>638</v>
      </c>
    </row>
    <row r="17" spans="1:10" ht="76.5">
      <c r="A17" s="192">
        <v>513</v>
      </c>
      <c r="B17" s="214" t="s">
        <v>160</v>
      </c>
      <c r="C17" s="215">
        <v>45026</v>
      </c>
      <c r="D17" s="192" t="s">
        <v>3833</v>
      </c>
      <c r="E17" s="192" t="s">
        <v>14</v>
      </c>
      <c r="F17" s="192">
        <v>18024</v>
      </c>
      <c r="G17" s="198" t="s">
        <v>4945</v>
      </c>
      <c r="H17" s="301">
        <v>42445.9</v>
      </c>
      <c r="I17" s="301">
        <v>0</v>
      </c>
      <c r="J17" s="302" t="s">
        <v>638</v>
      </c>
    </row>
    <row r="18" spans="1:10" ht="102">
      <c r="A18" s="192">
        <v>78</v>
      </c>
      <c r="B18" s="214" t="s">
        <v>1381</v>
      </c>
      <c r="C18" s="215">
        <v>45030</v>
      </c>
      <c r="D18" s="192" t="s">
        <v>3969</v>
      </c>
      <c r="E18" s="192" t="s">
        <v>14</v>
      </c>
      <c r="F18" s="192">
        <v>18035</v>
      </c>
      <c r="G18" s="198" t="s">
        <v>5076</v>
      </c>
      <c r="H18" s="301">
        <v>25092.43</v>
      </c>
      <c r="I18" s="301">
        <v>0</v>
      </c>
      <c r="J18" s="302" t="s">
        <v>638</v>
      </c>
    </row>
    <row r="19" spans="1:10" ht="89.25">
      <c r="A19" s="192">
        <v>10</v>
      </c>
      <c r="B19" s="214" t="s">
        <v>38</v>
      </c>
      <c r="C19" s="215">
        <v>45034</v>
      </c>
      <c r="D19" s="192" t="s">
        <v>4058</v>
      </c>
      <c r="E19" s="192" t="s">
        <v>14</v>
      </c>
      <c r="F19" s="192">
        <v>18067</v>
      </c>
      <c r="G19" s="198" t="s">
        <v>5157</v>
      </c>
      <c r="H19" s="301">
        <v>1308.05</v>
      </c>
      <c r="I19" s="301">
        <v>0</v>
      </c>
      <c r="J19" s="302" t="s">
        <v>638</v>
      </c>
    </row>
    <row r="20" spans="1:10" ht="76.5">
      <c r="A20" s="192">
        <v>10</v>
      </c>
      <c r="B20" s="214" t="s">
        <v>38</v>
      </c>
      <c r="C20" s="215">
        <v>45035</v>
      </c>
      <c r="D20" s="192" t="s">
        <v>4088</v>
      </c>
      <c r="E20" s="192" t="s">
        <v>14</v>
      </c>
      <c r="F20" s="192">
        <v>18068</v>
      </c>
      <c r="G20" s="198" t="s">
        <v>5187</v>
      </c>
      <c r="H20" s="301">
        <v>9448.4</v>
      </c>
      <c r="I20" s="301">
        <v>0</v>
      </c>
      <c r="J20" s="302" t="s">
        <v>638</v>
      </c>
    </row>
    <row r="21" spans="1:10" ht="102">
      <c r="A21" s="192">
        <v>376</v>
      </c>
      <c r="B21" s="214" t="s">
        <v>609</v>
      </c>
      <c r="C21" s="215">
        <v>45041</v>
      </c>
      <c r="D21" s="192" t="s">
        <v>4432</v>
      </c>
      <c r="E21" s="192" t="s">
        <v>14</v>
      </c>
      <c r="F21" s="192">
        <v>18119</v>
      </c>
      <c r="G21" s="198" t="s">
        <v>5515</v>
      </c>
      <c r="H21" s="301">
        <v>623.5</v>
      </c>
      <c r="I21" s="301">
        <v>0</v>
      </c>
      <c r="J21" s="302" t="s">
        <v>638</v>
      </c>
    </row>
    <row r="22" spans="1:10" ht="102">
      <c r="A22" s="192">
        <v>376</v>
      </c>
      <c r="B22" s="214" t="s">
        <v>609</v>
      </c>
      <c r="C22" s="215">
        <v>45041</v>
      </c>
      <c r="D22" s="192" t="s">
        <v>4434</v>
      </c>
      <c r="E22" s="192" t="s">
        <v>14</v>
      </c>
      <c r="F22" s="192">
        <v>18118</v>
      </c>
      <c r="G22" s="198" t="s">
        <v>5517</v>
      </c>
      <c r="H22" s="301">
        <v>623.5</v>
      </c>
      <c r="I22" s="301">
        <v>0</v>
      </c>
      <c r="J22" s="302" t="s">
        <v>638</v>
      </c>
    </row>
    <row r="23" spans="1:10" ht="89.25">
      <c r="A23" s="192">
        <v>132</v>
      </c>
      <c r="B23" s="214" t="s">
        <v>59</v>
      </c>
      <c r="C23" s="215">
        <v>45042</v>
      </c>
      <c r="D23" s="192" t="s">
        <v>4485</v>
      </c>
      <c r="E23" s="192" t="s">
        <v>14</v>
      </c>
      <c r="F23" s="192">
        <v>18126</v>
      </c>
      <c r="G23" s="198" t="s">
        <v>5588</v>
      </c>
      <c r="H23" s="301">
        <v>935.83</v>
      </c>
      <c r="I23" s="301">
        <v>0</v>
      </c>
      <c r="J23" s="302" t="s">
        <v>638</v>
      </c>
    </row>
    <row r="24" spans="1:10">
      <c r="A24" s="469"/>
      <c r="B24" s="471"/>
      <c r="C24" s="472"/>
      <c r="D24" s="469"/>
      <c r="E24" s="469"/>
      <c r="F24" s="469"/>
      <c r="G24" s="473"/>
      <c r="H24" s="357"/>
      <c r="I24" s="357"/>
      <c r="J24" s="484"/>
    </row>
    <row r="25" spans="1:10" ht="18.75">
      <c r="A25" s="179"/>
      <c r="G25" s="282" t="s">
        <v>554</v>
      </c>
      <c r="H25" s="177">
        <f>+SUBTOTAL(9,H8:H23)</f>
        <v>185553.29999999996</v>
      </c>
      <c r="I25" s="177">
        <f>+SUBTOTAL(9,I8:I23)</f>
        <v>0</v>
      </c>
    </row>
    <row r="26" spans="1:10">
      <c r="H26" s="158"/>
      <c r="I26" s="158"/>
    </row>
    <row r="27" spans="1:10">
      <c r="H27" s="158"/>
      <c r="I27" s="158"/>
    </row>
    <row r="28" spans="1:10">
      <c r="H28" s="158"/>
      <c r="I28" s="158"/>
    </row>
  </sheetData>
  <autoFilter ref="A7:J13" xr:uid="{23B62C68-2BDD-4FCD-ACAE-1897A4977DA0}"/>
  <mergeCells count="1">
    <mergeCell ref="H6:I6"/>
  </mergeCells>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09" t="s">
        <v>1468</v>
      </c>
      <c r="Y2" s="410"/>
      <c r="Z2" s="410"/>
      <c r="AA2" s="410"/>
      <c r="AB2" s="410"/>
      <c r="AC2" s="410"/>
      <c r="AD2" s="410"/>
      <c r="AE2" s="411"/>
      <c r="AF2" s="17"/>
    </row>
    <row r="3" spans="1:32" ht="15.75">
      <c r="A3" s="17"/>
      <c r="B3" s="17"/>
      <c r="C3" s="18"/>
      <c r="D3" s="18"/>
      <c r="E3" s="18"/>
      <c r="F3" s="17"/>
      <c r="G3" s="17"/>
      <c r="H3" s="17"/>
      <c r="I3" s="17"/>
      <c r="J3" s="17"/>
      <c r="K3" s="17"/>
      <c r="L3" s="17"/>
      <c r="M3" s="17"/>
      <c r="N3" s="17"/>
      <c r="O3" s="17"/>
      <c r="P3" s="17"/>
      <c r="Q3" s="17"/>
      <c r="R3" s="17"/>
      <c r="S3" s="17"/>
      <c r="T3" s="17"/>
      <c r="U3" s="17"/>
      <c r="V3" s="17"/>
      <c r="W3" s="17"/>
      <c r="X3" s="412" t="s">
        <v>6195</v>
      </c>
      <c r="Y3" s="413"/>
      <c r="Z3" s="413"/>
      <c r="AA3" s="413"/>
      <c r="AB3" s="413"/>
      <c r="AC3" s="413"/>
      <c r="AD3" s="413"/>
      <c r="AE3" s="414"/>
      <c r="AF3" s="17"/>
    </row>
    <row r="4" spans="1:32" ht="15.75">
      <c r="A4" s="17"/>
      <c r="B4" s="17"/>
      <c r="C4" s="18"/>
      <c r="D4" s="18"/>
      <c r="E4" s="18"/>
      <c r="F4" s="17"/>
      <c r="G4" s="17"/>
      <c r="H4" s="17"/>
      <c r="I4" s="17"/>
      <c r="J4" s="17"/>
      <c r="K4" s="17"/>
      <c r="L4" s="17"/>
      <c r="M4" s="17"/>
      <c r="N4" s="17"/>
      <c r="O4" s="17"/>
      <c r="P4" s="17"/>
      <c r="Q4" s="17"/>
      <c r="R4" s="17"/>
      <c r="S4" s="17"/>
      <c r="T4" s="17"/>
      <c r="U4" s="17"/>
      <c r="V4" s="17"/>
      <c r="W4" s="17"/>
      <c r="X4" s="415" t="s">
        <v>6194</v>
      </c>
      <c r="Y4" s="416"/>
      <c r="Z4" s="416"/>
      <c r="AA4" s="416"/>
      <c r="AB4" s="416"/>
      <c r="AC4" s="416"/>
      <c r="AD4" s="416"/>
      <c r="AE4" s="417"/>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18" t="s">
        <v>30</v>
      </c>
      <c r="B6" s="418"/>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row>
    <row r="7" spans="1:32" ht="16.5">
      <c r="A7" s="419" t="s">
        <v>592</v>
      </c>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8"/>
      <c r="AB7" s="418"/>
      <c r="AC7" s="418"/>
      <c r="AD7" s="418"/>
      <c r="AE7" s="418"/>
      <c r="AF7" s="418"/>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28">
        <v>44927</v>
      </c>
      <c r="Q9" s="429"/>
      <c r="R9" s="429"/>
      <c r="S9" s="430"/>
      <c r="T9" s="22"/>
      <c r="U9" s="22" t="s">
        <v>0</v>
      </c>
      <c r="V9" s="428">
        <v>45046</v>
      </c>
      <c r="W9" s="429"/>
      <c r="X9" s="429"/>
      <c r="Y9" s="430"/>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1258</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41" t="str">
        <f>IFERROR(VLOOKUP(H14,bd_lista!A3:E590,2,FALSE),"")</f>
        <v/>
      </c>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34"/>
      <c r="AF12" s="34"/>
    </row>
    <row r="13" spans="1:32" ht="23.25" customHeight="1">
      <c r="A13" s="20"/>
      <c r="B13" s="20"/>
      <c r="C13" s="16"/>
      <c r="D13" s="16"/>
      <c r="E13" s="16"/>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20"/>
      <c r="AF13" s="20"/>
    </row>
    <row r="14" spans="1:32" ht="15.75" customHeight="1">
      <c r="A14" s="20"/>
      <c r="B14" s="25" t="s">
        <v>591</v>
      </c>
      <c r="C14" s="20"/>
      <c r="D14" s="20"/>
      <c r="E14" s="20"/>
      <c r="F14" s="20"/>
      <c r="G14" s="20"/>
      <c r="H14" s="433"/>
      <c r="I14" s="430"/>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7"/>
      <c r="I15" s="197"/>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20" t="s">
        <v>1266</v>
      </c>
      <c r="C16" s="420"/>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20"/>
    </row>
    <row r="17" spans="1:32" ht="15.75">
      <c r="A17" s="20"/>
      <c r="B17" s="420"/>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20"/>
    </row>
    <row r="18" spans="1:32" ht="6" customHeight="1" thickBot="1">
      <c r="A18" s="34"/>
      <c r="B18" s="38"/>
      <c r="C18" s="34"/>
      <c r="D18" s="34"/>
      <c r="E18" s="34"/>
      <c r="F18" s="34"/>
      <c r="G18" s="34"/>
      <c r="H18" s="434"/>
      <c r="I18" s="434"/>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0" t="s">
        <v>1374</v>
      </c>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2"/>
      <c r="AF19" s="34"/>
    </row>
    <row r="20" spans="1:32" ht="15.75">
      <c r="A20" s="34"/>
      <c r="B20" s="403"/>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5"/>
      <c r="AF20" s="34"/>
    </row>
    <row r="21" spans="1:32" ht="24.75" customHeight="1" thickBot="1">
      <c r="A21" s="34"/>
      <c r="B21" s="406"/>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8"/>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31" t="s">
        <v>593</v>
      </c>
      <c r="D23" s="431"/>
      <c r="E23" s="431"/>
      <c r="F23" s="431"/>
      <c r="G23" s="431"/>
      <c r="H23" s="431"/>
      <c r="I23" s="421" t="s">
        <v>1466</v>
      </c>
      <c r="J23" s="421"/>
      <c r="K23" s="421"/>
      <c r="L23" s="421"/>
      <c r="M23" s="422" t="s">
        <v>2</v>
      </c>
      <c r="N23" s="423"/>
      <c r="O23" s="423"/>
      <c r="P23" s="423"/>
      <c r="Q23" s="423"/>
      <c r="R23" s="423"/>
      <c r="S23" s="423"/>
      <c r="T23" s="423"/>
      <c r="U23" s="423"/>
      <c r="V23" s="423"/>
      <c r="W23" s="423"/>
      <c r="X23" s="423"/>
      <c r="Y23" s="424"/>
      <c r="Z23" s="421" t="s">
        <v>626</v>
      </c>
      <c r="AA23" s="421"/>
      <c r="AB23" s="421"/>
      <c r="AC23" s="421"/>
      <c r="AD23" s="421"/>
      <c r="AE23" s="26"/>
      <c r="AF23" s="20"/>
    </row>
    <row r="24" spans="1:32" ht="24" customHeight="1">
      <c r="A24" s="20"/>
      <c r="B24" s="26"/>
      <c r="C24" s="432" t="s">
        <v>29</v>
      </c>
      <c r="D24" s="432"/>
      <c r="E24" s="432"/>
      <c r="F24" s="432" t="s">
        <v>1467</v>
      </c>
      <c r="G24" s="432"/>
      <c r="H24" s="432"/>
      <c r="I24" s="421"/>
      <c r="J24" s="421"/>
      <c r="K24" s="421"/>
      <c r="L24" s="421"/>
      <c r="M24" s="425"/>
      <c r="N24" s="426"/>
      <c r="O24" s="426"/>
      <c r="P24" s="426"/>
      <c r="Q24" s="426"/>
      <c r="R24" s="426"/>
      <c r="S24" s="426"/>
      <c r="T24" s="426"/>
      <c r="U24" s="426"/>
      <c r="V24" s="426"/>
      <c r="W24" s="426"/>
      <c r="X24" s="426"/>
      <c r="Y24" s="427"/>
      <c r="Z24" s="421"/>
      <c r="AA24" s="421"/>
      <c r="AB24" s="421"/>
      <c r="AC24" s="421"/>
      <c r="AD24" s="421"/>
      <c r="AE24" s="26"/>
      <c r="AF24" s="20"/>
    </row>
    <row r="25" spans="1:32" ht="17.100000000000001" customHeight="1">
      <c r="A25" s="20"/>
      <c r="B25" s="26"/>
      <c r="C25" s="391">
        <f>+VLOOKUP($H$14,RESUMEN!$A$11:$AP$600,7,FALSE)</f>
        <v>0</v>
      </c>
      <c r="D25" s="392"/>
      <c r="E25" s="393"/>
      <c r="F25" s="391">
        <f>+VLOOKUP($H$14,RESUMEN!$A$11:$AP$600,28,FALSE)</f>
        <v>0</v>
      </c>
      <c r="G25" s="392"/>
      <c r="H25" s="393"/>
      <c r="I25" s="394" t="s">
        <v>3</v>
      </c>
      <c r="J25" s="395"/>
      <c r="K25" s="395"/>
      <c r="L25" s="396"/>
      <c r="M25" s="385" t="s">
        <v>4</v>
      </c>
      <c r="N25" s="386"/>
      <c r="O25" s="386"/>
      <c r="P25" s="386"/>
      <c r="Q25" s="386"/>
      <c r="R25" s="386"/>
      <c r="S25" s="386"/>
      <c r="T25" s="386"/>
      <c r="U25" s="386"/>
      <c r="V25" s="386"/>
      <c r="W25" s="386"/>
      <c r="X25" s="386"/>
      <c r="Y25" s="387"/>
      <c r="Z25" s="388" t="s">
        <v>5</v>
      </c>
      <c r="AA25" s="389"/>
      <c r="AB25" s="389"/>
      <c r="AC25" s="389"/>
      <c r="AD25" s="390"/>
      <c r="AE25" s="26"/>
      <c r="AF25" s="20"/>
    </row>
    <row r="26" spans="1:32" ht="17.100000000000001" customHeight="1">
      <c r="A26" s="20"/>
      <c r="B26" s="26"/>
      <c r="C26" s="391">
        <f>+VLOOKUP($H$14,RESUMEN!$A$11:$AP$600,8,FALSE)</f>
        <v>0</v>
      </c>
      <c r="D26" s="392"/>
      <c r="E26" s="393"/>
      <c r="F26" s="391">
        <v>0</v>
      </c>
      <c r="G26" s="392"/>
      <c r="H26" s="393"/>
      <c r="I26" s="394" t="s">
        <v>599</v>
      </c>
      <c r="J26" s="395"/>
      <c r="K26" s="395"/>
      <c r="L26" s="396"/>
      <c r="M26" s="385" t="s">
        <v>605</v>
      </c>
      <c r="N26" s="386"/>
      <c r="O26" s="386"/>
      <c r="P26" s="386"/>
      <c r="Q26" s="386"/>
      <c r="R26" s="386"/>
      <c r="S26" s="386"/>
      <c r="T26" s="386"/>
      <c r="U26" s="386"/>
      <c r="V26" s="386"/>
      <c r="W26" s="386"/>
      <c r="X26" s="386"/>
      <c r="Y26" s="387"/>
      <c r="Z26" s="388" t="s">
        <v>9</v>
      </c>
      <c r="AA26" s="389"/>
      <c r="AB26" s="389"/>
      <c r="AC26" s="389"/>
      <c r="AD26" s="390"/>
      <c r="AE26" s="26"/>
      <c r="AF26" s="20"/>
    </row>
    <row r="27" spans="1:32" ht="17.100000000000001" customHeight="1">
      <c r="A27" s="20"/>
      <c r="B27" s="26"/>
      <c r="C27" s="391">
        <v>0</v>
      </c>
      <c r="D27" s="392"/>
      <c r="E27" s="393"/>
      <c r="F27" s="391">
        <f>+VLOOKUP($H$14,RESUMEN!$A$11:$AP$600,29,FALSE)</f>
        <v>0</v>
      </c>
      <c r="G27" s="392"/>
      <c r="H27" s="393"/>
      <c r="I27" s="394" t="s">
        <v>551</v>
      </c>
      <c r="J27" s="395"/>
      <c r="K27" s="395"/>
      <c r="L27" s="396"/>
      <c r="M27" s="385" t="s">
        <v>628</v>
      </c>
      <c r="N27" s="386"/>
      <c r="O27" s="386"/>
      <c r="P27" s="386"/>
      <c r="Q27" s="386"/>
      <c r="R27" s="386"/>
      <c r="S27" s="386"/>
      <c r="T27" s="386"/>
      <c r="U27" s="386"/>
      <c r="V27" s="386"/>
      <c r="W27" s="386"/>
      <c r="X27" s="386"/>
      <c r="Y27" s="387"/>
      <c r="Z27" s="388" t="s">
        <v>9</v>
      </c>
      <c r="AA27" s="389"/>
      <c r="AB27" s="389"/>
      <c r="AC27" s="389"/>
      <c r="AD27" s="390"/>
      <c r="AE27" s="26"/>
      <c r="AF27" s="20"/>
    </row>
    <row r="28" spans="1:32" ht="17.100000000000001" customHeight="1">
      <c r="A28" s="20"/>
      <c r="B28" s="26"/>
      <c r="C28" s="391">
        <f>+VLOOKUP($H$14,RESUMEN!$A$11:$AP$600,9,FALSE)</f>
        <v>0</v>
      </c>
      <c r="D28" s="392"/>
      <c r="E28" s="393"/>
      <c r="F28" s="391">
        <v>0</v>
      </c>
      <c r="G28" s="392"/>
      <c r="H28" s="393"/>
      <c r="I28" s="394" t="s">
        <v>1290</v>
      </c>
      <c r="J28" s="395"/>
      <c r="K28" s="395"/>
      <c r="L28" s="396"/>
      <c r="M28" s="385" t="s">
        <v>1291</v>
      </c>
      <c r="N28" s="386"/>
      <c r="O28" s="386"/>
      <c r="P28" s="386"/>
      <c r="Q28" s="386"/>
      <c r="R28" s="386"/>
      <c r="S28" s="386"/>
      <c r="T28" s="386"/>
      <c r="U28" s="386"/>
      <c r="V28" s="386"/>
      <c r="W28" s="386"/>
      <c r="X28" s="386"/>
      <c r="Y28" s="387"/>
      <c r="Z28" s="388" t="s">
        <v>5</v>
      </c>
      <c r="AA28" s="389"/>
      <c r="AB28" s="389"/>
      <c r="AC28" s="389"/>
      <c r="AD28" s="390"/>
      <c r="AE28" s="26"/>
      <c r="AF28" s="20"/>
    </row>
    <row r="29" spans="1:32" ht="17.100000000000001" customHeight="1">
      <c r="A29" s="20"/>
      <c r="B29" s="26"/>
      <c r="C29" s="391">
        <f>+VLOOKUP($H$14,RESUMEN!$A$11:$AP$600,10,FALSE)</f>
        <v>0</v>
      </c>
      <c r="D29" s="392"/>
      <c r="E29" s="393"/>
      <c r="F29" s="391">
        <f>+VLOOKUP($H$14,RESUMEN!$A$11:$AP$600,30,FALSE)</f>
        <v>0</v>
      </c>
      <c r="G29" s="392"/>
      <c r="H29" s="393"/>
      <c r="I29" s="394" t="s">
        <v>10</v>
      </c>
      <c r="J29" s="395"/>
      <c r="K29" s="395"/>
      <c r="L29" s="396"/>
      <c r="M29" s="385" t="s">
        <v>603</v>
      </c>
      <c r="N29" s="386"/>
      <c r="O29" s="386"/>
      <c r="P29" s="386"/>
      <c r="Q29" s="386"/>
      <c r="R29" s="386"/>
      <c r="S29" s="386"/>
      <c r="T29" s="386"/>
      <c r="U29" s="386"/>
      <c r="V29" s="386"/>
      <c r="W29" s="386"/>
      <c r="X29" s="386"/>
      <c r="Y29" s="387"/>
      <c r="Z29" s="388" t="s">
        <v>11</v>
      </c>
      <c r="AA29" s="389"/>
      <c r="AB29" s="389"/>
      <c r="AC29" s="389"/>
      <c r="AD29" s="390"/>
      <c r="AE29" s="26"/>
      <c r="AF29" s="20"/>
    </row>
    <row r="30" spans="1:32" ht="17.100000000000001" customHeight="1">
      <c r="A30" s="20"/>
      <c r="B30" s="26"/>
      <c r="C30" s="391">
        <f>+VLOOKUP($H$14,RESUMEN!$A$11:$AP$600,11,FALSE)</f>
        <v>0</v>
      </c>
      <c r="D30" s="392"/>
      <c r="E30" s="393"/>
      <c r="F30" s="391">
        <f>+VLOOKUP($H$14,RESUMEN!$A$11:$AP$600,31,FALSE)</f>
        <v>0</v>
      </c>
      <c r="G30" s="392"/>
      <c r="H30" s="393"/>
      <c r="I30" s="394" t="s">
        <v>6</v>
      </c>
      <c r="J30" s="395"/>
      <c r="K30" s="395"/>
      <c r="L30" s="396"/>
      <c r="M30" s="385" t="s">
        <v>7</v>
      </c>
      <c r="N30" s="386"/>
      <c r="O30" s="386"/>
      <c r="P30" s="386"/>
      <c r="Q30" s="386"/>
      <c r="R30" s="386"/>
      <c r="S30" s="386"/>
      <c r="T30" s="386"/>
      <c r="U30" s="386"/>
      <c r="V30" s="386"/>
      <c r="W30" s="386"/>
      <c r="X30" s="386"/>
      <c r="Y30" s="387"/>
      <c r="Z30" s="388" t="s">
        <v>5</v>
      </c>
      <c r="AA30" s="389"/>
      <c r="AB30" s="389"/>
      <c r="AC30" s="389"/>
      <c r="AD30" s="390"/>
      <c r="AE30" s="26"/>
      <c r="AF30" s="20"/>
    </row>
    <row r="31" spans="1:32" ht="17.100000000000001" customHeight="1">
      <c r="A31" s="20"/>
      <c r="B31" s="26"/>
      <c r="C31" s="391">
        <f>+VLOOKUP($H$14,RESUMEN!$A$11:$AP$600,13,FALSE)</f>
        <v>0</v>
      </c>
      <c r="D31" s="392"/>
      <c r="E31" s="393"/>
      <c r="F31" s="391">
        <f>+VLOOKUP($H$14,RESUMEN!$A$11:$AP$600,32,FALSE)</f>
        <v>0</v>
      </c>
      <c r="G31" s="392"/>
      <c r="H31" s="393"/>
      <c r="I31" s="394" t="s">
        <v>14</v>
      </c>
      <c r="J31" s="395"/>
      <c r="K31" s="395"/>
      <c r="L31" s="396"/>
      <c r="M31" s="385" t="s">
        <v>15</v>
      </c>
      <c r="N31" s="386"/>
      <c r="O31" s="386"/>
      <c r="P31" s="386"/>
      <c r="Q31" s="386"/>
      <c r="R31" s="386"/>
      <c r="S31" s="386"/>
      <c r="T31" s="386"/>
      <c r="U31" s="386"/>
      <c r="V31" s="386"/>
      <c r="W31" s="386"/>
      <c r="X31" s="386"/>
      <c r="Y31" s="387"/>
      <c r="Z31" s="388" t="s">
        <v>11</v>
      </c>
      <c r="AA31" s="389"/>
      <c r="AB31" s="389"/>
      <c r="AC31" s="389"/>
      <c r="AD31" s="390"/>
      <c r="AE31" s="26"/>
      <c r="AF31" s="20"/>
    </row>
    <row r="32" spans="1:32" ht="32.25" customHeight="1">
      <c r="A32" s="20"/>
      <c r="B32" s="26"/>
      <c r="C32" s="391">
        <f>+VLOOKUP($H$14,RESUMEN!$A$11:$AP$600,14,FALSE)</f>
        <v>0</v>
      </c>
      <c r="D32" s="392"/>
      <c r="E32" s="393"/>
      <c r="F32" s="391">
        <v>0</v>
      </c>
      <c r="G32" s="392"/>
      <c r="H32" s="393"/>
      <c r="I32" s="394" t="s">
        <v>1478</v>
      </c>
      <c r="J32" s="395"/>
      <c r="K32" s="395"/>
      <c r="L32" s="396"/>
      <c r="M32" s="385" t="s">
        <v>1414</v>
      </c>
      <c r="N32" s="386"/>
      <c r="O32" s="386"/>
      <c r="P32" s="386"/>
      <c r="Q32" s="386"/>
      <c r="R32" s="386"/>
      <c r="S32" s="386"/>
      <c r="T32" s="386"/>
      <c r="U32" s="386"/>
      <c r="V32" s="386"/>
      <c r="W32" s="386"/>
      <c r="X32" s="386"/>
      <c r="Y32" s="387"/>
      <c r="Z32" s="394" t="s">
        <v>1354</v>
      </c>
      <c r="AA32" s="395"/>
      <c r="AB32" s="395"/>
      <c r="AC32" s="395"/>
      <c r="AD32" s="396"/>
      <c r="AE32" s="26"/>
      <c r="AF32" s="20"/>
    </row>
    <row r="33" spans="1:32" ht="17.100000000000001" customHeight="1">
      <c r="A33" s="20"/>
      <c r="B33" s="26"/>
      <c r="C33" s="391">
        <f>+VLOOKUP($H$14,RESUMEN!$A$11:$AP$600,15,FALSE)</f>
        <v>0</v>
      </c>
      <c r="D33" s="392"/>
      <c r="E33" s="393"/>
      <c r="F33" s="391">
        <v>0</v>
      </c>
      <c r="G33" s="392"/>
      <c r="H33" s="393"/>
      <c r="I33" s="394" t="s">
        <v>600</v>
      </c>
      <c r="J33" s="395"/>
      <c r="K33" s="395"/>
      <c r="L33" s="396"/>
      <c r="M33" s="385" t="s">
        <v>606</v>
      </c>
      <c r="N33" s="386"/>
      <c r="O33" s="386"/>
      <c r="P33" s="386"/>
      <c r="Q33" s="386"/>
      <c r="R33" s="386"/>
      <c r="S33" s="386"/>
      <c r="T33" s="386"/>
      <c r="U33" s="386"/>
      <c r="V33" s="386"/>
      <c r="W33" s="386"/>
      <c r="X33" s="386"/>
      <c r="Y33" s="387"/>
      <c r="Z33" s="388" t="s">
        <v>18</v>
      </c>
      <c r="AA33" s="389"/>
      <c r="AB33" s="389"/>
      <c r="AC33" s="389"/>
      <c r="AD33" s="390"/>
      <c r="AE33" s="26"/>
      <c r="AF33" s="20"/>
    </row>
    <row r="34" spans="1:32" ht="17.100000000000001" customHeight="1">
      <c r="A34" s="20"/>
      <c r="B34" s="26"/>
      <c r="C34" s="391">
        <f>+VLOOKUP($H$14,RESUMEN!$A$11:$AP$600,16,FALSE)</f>
        <v>0</v>
      </c>
      <c r="D34" s="392"/>
      <c r="E34" s="393"/>
      <c r="F34" s="391">
        <f>+VLOOKUP($H$14,RESUMEN!$A$11:$AP$600,33,FALSE)</f>
        <v>0</v>
      </c>
      <c r="G34" s="392"/>
      <c r="H34" s="393"/>
      <c r="I34" s="394" t="s">
        <v>16</v>
      </c>
      <c r="J34" s="395"/>
      <c r="K34" s="395"/>
      <c r="L34" s="396"/>
      <c r="M34" s="385" t="s">
        <v>17</v>
      </c>
      <c r="N34" s="386"/>
      <c r="O34" s="386"/>
      <c r="P34" s="386"/>
      <c r="Q34" s="386"/>
      <c r="R34" s="386"/>
      <c r="S34" s="386"/>
      <c r="T34" s="386"/>
      <c r="U34" s="386"/>
      <c r="V34" s="386"/>
      <c r="W34" s="386"/>
      <c r="X34" s="386"/>
      <c r="Y34" s="387"/>
      <c r="Z34" s="388" t="s">
        <v>18</v>
      </c>
      <c r="AA34" s="389"/>
      <c r="AB34" s="389"/>
      <c r="AC34" s="389"/>
      <c r="AD34" s="390"/>
      <c r="AE34" s="26"/>
      <c r="AF34" s="20"/>
    </row>
    <row r="35" spans="1:32" ht="17.100000000000001" customHeight="1">
      <c r="A35" s="20"/>
      <c r="B35" s="26"/>
      <c r="C35" s="391">
        <f>+VLOOKUP($H$14,RESUMEN!$A$11:$AP$600,17,FALSE)</f>
        <v>0</v>
      </c>
      <c r="D35" s="392"/>
      <c r="E35" s="393"/>
      <c r="F35" s="391">
        <f>+VLOOKUP($H$14,RESUMEN!$A$11:$AP$600,34,FALSE)</f>
        <v>0</v>
      </c>
      <c r="G35" s="392"/>
      <c r="H35" s="393"/>
      <c r="I35" s="394" t="s">
        <v>12</v>
      </c>
      <c r="J35" s="395"/>
      <c r="K35" s="395"/>
      <c r="L35" s="396"/>
      <c r="M35" s="385" t="s">
        <v>13</v>
      </c>
      <c r="N35" s="386"/>
      <c r="O35" s="386"/>
      <c r="P35" s="386"/>
      <c r="Q35" s="386"/>
      <c r="R35" s="386"/>
      <c r="S35" s="386"/>
      <c r="T35" s="386"/>
      <c r="U35" s="386"/>
      <c r="V35" s="386"/>
      <c r="W35" s="386"/>
      <c r="X35" s="386"/>
      <c r="Y35" s="387"/>
      <c r="Z35" s="388" t="s">
        <v>11</v>
      </c>
      <c r="AA35" s="389"/>
      <c r="AB35" s="389"/>
      <c r="AC35" s="389"/>
      <c r="AD35" s="390"/>
      <c r="AE35" s="26"/>
      <c r="AF35" s="20"/>
    </row>
    <row r="36" spans="1:32" ht="17.100000000000001" customHeight="1">
      <c r="A36" s="20"/>
      <c r="B36" s="26"/>
      <c r="C36" s="391">
        <f>+VLOOKUP($H$14,RESUMEN!$A$11:$AP$600,18,FALSE)</f>
        <v>0</v>
      </c>
      <c r="D36" s="392"/>
      <c r="E36" s="393"/>
      <c r="F36" s="391">
        <f>+VLOOKUP($H$14,RESUMEN!$A$11:$AP$600,35,FALSE)</f>
        <v>0</v>
      </c>
      <c r="G36" s="392"/>
      <c r="H36" s="393"/>
      <c r="I36" s="394" t="s">
        <v>601</v>
      </c>
      <c r="J36" s="395"/>
      <c r="K36" s="395"/>
      <c r="L36" s="396"/>
      <c r="M36" s="385" t="s">
        <v>602</v>
      </c>
      <c r="N36" s="386"/>
      <c r="O36" s="386"/>
      <c r="P36" s="386"/>
      <c r="Q36" s="386"/>
      <c r="R36" s="386"/>
      <c r="S36" s="386"/>
      <c r="T36" s="386"/>
      <c r="U36" s="386"/>
      <c r="V36" s="386"/>
      <c r="W36" s="386"/>
      <c r="X36" s="386"/>
      <c r="Y36" s="387"/>
      <c r="Z36" s="388" t="s">
        <v>18</v>
      </c>
      <c r="AA36" s="389"/>
      <c r="AB36" s="389"/>
      <c r="AC36" s="389"/>
      <c r="AD36" s="390"/>
      <c r="AE36" s="26"/>
      <c r="AF36" s="20"/>
    </row>
    <row r="37" spans="1:32" ht="17.100000000000001" customHeight="1">
      <c r="A37" s="20"/>
      <c r="B37" s="26"/>
      <c r="C37" s="391">
        <f>+VLOOKUP($H$14,RESUMEN!$A$11:$AP$600,19,FALSE)+VLOOKUP($H$14,RESUMEN!$A$11:$AP$600,20,FALSE)</f>
        <v>0</v>
      </c>
      <c r="D37" s="392"/>
      <c r="E37" s="393"/>
      <c r="F37" s="391">
        <f>+VLOOKUP($H$14,RESUMEN!$A$11:$AP$600,36,FALSE)</f>
        <v>0</v>
      </c>
      <c r="G37" s="392"/>
      <c r="H37" s="393"/>
      <c r="I37" s="394" t="s">
        <v>639</v>
      </c>
      <c r="J37" s="395"/>
      <c r="K37" s="395"/>
      <c r="L37" s="396"/>
      <c r="M37" s="385" t="s">
        <v>641</v>
      </c>
      <c r="N37" s="386"/>
      <c r="O37" s="386"/>
      <c r="P37" s="386"/>
      <c r="Q37" s="386"/>
      <c r="R37" s="386"/>
      <c r="S37" s="386"/>
      <c r="T37" s="386"/>
      <c r="U37" s="386"/>
      <c r="V37" s="386"/>
      <c r="W37" s="386"/>
      <c r="X37" s="386"/>
      <c r="Y37" s="387"/>
      <c r="Z37" s="388" t="s">
        <v>18</v>
      </c>
      <c r="AA37" s="389"/>
      <c r="AB37" s="389"/>
      <c r="AC37" s="389"/>
      <c r="AD37" s="390"/>
      <c r="AE37" s="26"/>
      <c r="AF37" s="20"/>
    </row>
    <row r="38" spans="1:32" ht="17.100000000000001" customHeight="1">
      <c r="A38" s="20"/>
      <c r="B38" s="26"/>
      <c r="C38" s="391">
        <f>+VLOOKUP($H$14,RESUMEN!$A$11:$AP$600,21,FALSE)</f>
        <v>0</v>
      </c>
      <c r="D38" s="392"/>
      <c r="E38" s="393"/>
      <c r="F38" s="391">
        <f>+VLOOKUP($H$14,RESUMEN!$A$11:$AP$600,37,FALSE)</f>
        <v>0</v>
      </c>
      <c r="G38" s="392"/>
      <c r="H38" s="393"/>
      <c r="I38" s="394" t="s">
        <v>19</v>
      </c>
      <c r="J38" s="395"/>
      <c r="K38" s="395"/>
      <c r="L38" s="396"/>
      <c r="M38" s="385" t="s">
        <v>604</v>
      </c>
      <c r="N38" s="386"/>
      <c r="O38" s="386"/>
      <c r="P38" s="386"/>
      <c r="Q38" s="386"/>
      <c r="R38" s="386"/>
      <c r="S38" s="386"/>
      <c r="T38" s="386"/>
      <c r="U38" s="386"/>
      <c r="V38" s="386"/>
      <c r="W38" s="386"/>
      <c r="X38" s="386"/>
      <c r="Y38" s="387"/>
      <c r="Z38" s="388" t="s">
        <v>11</v>
      </c>
      <c r="AA38" s="389"/>
      <c r="AB38" s="389"/>
      <c r="AC38" s="389"/>
      <c r="AD38" s="390"/>
      <c r="AE38" s="26"/>
      <c r="AF38" s="20"/>
    </row>
    <row r="39" spans="1:32" ht="17.100000000000001" customHeight="1">
      <c r="A39" s="20"/>
      <c r="B39" s="26"/>
      <c r="C39" s="391">
        <f>+VLOOKUP($H$14,RESUMEN!$A$11:$AP$600,22,FALSE)</f>
        <v>0</v>
      </c>
      <c r="D39" s="392"/>
      <c r="E39" s="393"/>
      <c r="F39" s="391">
        <f>+VLOOKUP($H$14,RESUMEN!$A$11:$AP$600,38,FALSE)</f>
        <v>0</v>
      </c>
      <c r="G39" s="392"/>
      <c r="H39" s="393"/>
      <c r="I39" s="394" t="s">
        <v>20</v>
      </c>
      <c r="J39" s="395"/>
      <c r="K39" s="395"/>
      <c r="L39" s="396"/>
      <c r="M39" s="385" t="s">
        <v>21</v>
      </c>
      <c r="N39" s="386"/>
      <c r="O39" s="386"/>
      <c r="P39" s="386"/>
      <c r="Q39" s="386"/>
      <c r="R39" s="386"/>
      <c r="S39" s="386"/>
      <c r="T39" s="386"/>
      <c r="U39" s="386"/>
      <c r="V39" s="386"/>
      <c r="W39" s="386"/>
      <c r="X39" s="386"/>
      <c r="Y39" s="387"/>
      <c r="Z39" s="388" t="s">
        <v>11</v>
      </c>
      <c r="AA39" s="389"/>
      <c r="AB39" s="389"/>
      <c r="AC39" s="389"/>
      <c r="AD39" s="390"/>
      <c r="AE39" s="26"/>
      <c r="AF39" s="20"/>
    </row>
    <row r="40" spans="1:32" ht="17.100000000000001" customHeight="1">
      <c r="A40" s="20"/>
      <c r="B40" s="26"/>
      <c r="C40" s="391">
        <v>0</v>
      </c>
      <c r="D40" s="392"/>
      <c r="E40" s="393"/>
      <c r="F40" s="391">
        <f>+VLOOKUP($H$14,RESUMEN!$A$11:$AP$600,39,FALSE)</f>
        <v>0</v>
      </c>
      <c r="G40" s="392"/>
      <c r="H40" s="393"/>
      <c r="I40" s="394" t="s">
        <v>22</v>
      </c>
      <c r="J40" s="395"/>
      <c r="K40" s="395"/>
      <c r="L40" s="396"/>
      <c r="M40" s="385" t="s">
        <v>23</v>
      </c>
      <c r="N40" s="386"/>
      <c r="O40" s="386"/>
      <c r="P40" s="386"/>
      <c r="Q40" s="386"/>
      <c r="R40" s="386"/>
      <c r="S40" s="386"/>
      <c r="T40" s="386"/>
      <c r="U40" s="386"/>
      <c r="V40" s="386"/>
      <c r="W40" s="386"/>
      <c r="X40" s="386"/>
      <c r="Y40" s="387"/>
      <c r="Z40" s="388" t="s">
        <v>18</v>
      </c>
      <c r="AA40" s="389"/>
      <c r="AB40" s="389"/>
      <c r="AC40" s="389"/>
      <c r="AD40" s="390"/>
      <c r="AE40" s="26"/>
      <c r="AF40" s="20"/>
    </row>
    <row r="41" spans="1:32" ht="17.100000000000001" customHeight="1">
      <c r="A41" s="20"/>
      <c r="B41" s="26"/>
      <c r="C41" s="391">
        <f>+VLOOKUP($H$14,RESUMEN!$A$11:$AP$600,23,FALSE)</f>
        <v>0</v>
      </c>
      <c r="D41" s="392"/>
      <c r="E41" s="393"/>
      <c r="F41" s="391">
        <f>+VLOOKUP($H$14,RESUMEN!$A$11:$AP$600,40,FALSE)</f>
        <v>0</v>
      </c>
      <c r="G41" s="392"/>
      <c r="H41" s="393"/>
      <c r="I41" s="394" t="s">
        <v>1579</v>
      </c>
      <c r="J41" s="395"/>
      <c r="K41" s="395"/>
      <c r="L41" s="396"/>
      <c r="M41" s="385" t="s">
        <v>1580</v>
      </c>
      <c r="N41" s="386"/>
      <c r="O41" s="386"/>
      <c r="P41" s="386"/>
      <c r="Q41" s="386"/>
      <c r="R41" s="386"/>
      <c r="S41" s="386"/>
      <c r="T41" s="386"/>
      <c r="U41" s="386"/>
      <c r="V41" s="386"/>
      <c r="W41" s="386"/>
      <c r="X41" s="386"/>
      <c r="Y41" s="387"/>
      <c r="Z41" s="388" t="s">
        <v>9</v>
      </c>
      <c r="AA41" s="389"/>
      <c r="AB41" s="389"/>
      <c r="AC41" s="389"/>
      <c r="AD41" s="390"/>
      <c r="AE41" s="26"/>
      <c r="AF41" s="20"/>
    </row>
    <row r="42" spans="1:32" ht="27" customHeight="1">
      <c r="A42" s="20"/>
      <c r="B42" s="26"/>
      <c r="C42" s="391">
        <f>+VLOOKUP($H$14,RESUMEN!$A$11:$AP$600,24,FALSE)</f>
        <v>0</v>
      </c>
      <c r="D42" s="392"/>
      <c r="E42" s="393"/>
      <c r="F42" s="391">
        <v>0</v>
      </c>
      <c r="G42" s="392"/>
      <c r="H42" s="393"/>
      <c r="I42" s="394" t="s">
        <v>594</v>
      </c>
      <c r="J42" s="395"/>
      <c r="K42" s="395"/>
      <c r="L42" s="396"/>
      <c r="M42" s="385" t="s">
        <v>1471</v>
      </c>
      <c r="N42" s="386"/>
      <c r="O42" s="386"/>
      <c r="P42" s="386"/>
      <c r="Q42" s="386"/>
      <c r="R42" s="386"/>
      <c r="S42" s="386"/>
      <c r="T42" s="386"/>
      <c r="U42" s="386"/>
      <c r="V42" s="386"/>
      <c r="W42" s="386"/>
      <c r="X42" s="386"/>
      <c r="Y42" s="387"/>
      <c r="Z42" s="397" t="s">
        <v>690</v>
      </c>
      <c r="AA42" s="398"/>
      <c r="AB42" s="398"/>
      <c r="AC42" s="398"/>
      <c r="AD42" s="399"/>
      <c r="AE42" s="26"/>
      <c r="AF42" s="20"/>
    </row>
    <row r="43" spans="1:32" ht="25.5" customHeight="1">
      <c r="A43" s="20"/>
      <c r="B43" s="26"/>
      <c r="C43" s="391">
        <f>+VLOOKUP($H$14,RESUMEN!$A$11:$AP$600,25,FALSE)</f>
        <v>0</v>
      </c>
      <c r="D43" s="392"/>
      <c r="E43" s="393"/>
      <c r="F43" s="391">
        <f>+VLOOKUP($H$14,RESUMEN!$A$11:$AP$600,42,FALSE)</f>
        <v>0</v>
      </c>
      <c r="G43" s="392"/>
      <c r="H43" s="393"/>
      <c r="I43" s="394" t="s">
        <v>678</v>
      </c>
      <c r="J43" s="395"/>
      <c r="K43" s="395"/>
      <c r="L43" s="396"/>
      <c r="M43" s="385" t="s">
        <v>679</v>
      </c>
      <c r="N43" s="386"/>
      <c r="O43" s="386"/>
      <c r="P43" s="386"/>
      <c r="Q43" s="386"/>
      <c r="R43" s="386"/>
      <c r="S43" s="386"/>
      <c r="T43" s="386"/>
      <c r="U43" s="386"/>
      <c r="V43" s="386"/>
      <c r="W43" s="386"/>
      <c r="X43" s="386"/>
      <c r="Y43" s="387"/>
      <c r="Z43" s="397" t="s">
        <v>690</v>
      </c>
      <c r="AA43" s="398"/>
      <c r="AB43" s="398"/>
      <c r="AC43" s="398"/>
      <c r="AD43" s="399"/>
      <c r="AE43" s="26"/>
      <c r="AF43" s="20"/>
    </row>
    <row r="44" spans="1:32" ht="17.100000000000001" customHeight="1">
      <c r="A44" s="20"/>
      <c r="B44" s="26"/>
      <c r="C44" s="391">
        <f>+VLOOKUP($H$14,RESUMEN!$A$11:$AP$600,6,FALSE)</f>
        <v>0</v>
      </c>
      <c r="D44" s="392"/>
      <c r="E44" s="393"/>
      <c r="F44" s="391">
        <v>0</v>
      </c>
      <c r="G44" s="392"/>
      <c r="H44" s="393"/>
      <c r="I44" s="394" t="s">
        <v>25</v>
      </c>
      <c r="J44" s="395"/>
      <c r="K44" s="395"/>
      <c r="L44" s="396"/>
      <c r="M44" s="385" t="s">
        <v>27</v>
      </c>
      <c r="N44" s="386"/>
      <c r="O44" s="386"/>
      <c r="P44" s="386"/>
      <c r="Q44" s="386"/>
      <c r="R44" s="386"/>
      <c r="S44" s="386"/>
      <c r="T44" s="386"/>
      <c r="U44" s="386"/>
      <c r="V44" s="386"/>
      <c r="W44" s="386"/>
      <c r="X44" s="386"/>
      <c r="Y44" s="387"/>
      <c r="Z44" s="388" t="s">
        <v>18</v>
      </c>
      <c r="AA44" s="389"/>
      <c r="AB44" s="389"/>
      <c r="AC44" s="389"/>
      <c r="AD44" s="390"/>
      <c r="AE44" s="26"/>
      <c r="AF44" s="20"/>
    </row>
    <row r="45" spans="1:32" ht="17.100000000000001" customHeight="1">
      <c r="A45" s="20"/>
      <c r="B45" s="26"/>
      <c r="C45" s="391">
        <f>+VLOOKUP($H$14,RESUMEN!$A$11:$AP$600,4,FALSE)+VLOOKUP($H$14,RESUMEN!$A$11:$AP$600,5,FALSE)</f>
        <v>0</v>
      </c>
      <c r="D45" s="392"/>
      <c r="E45" s="393"/>
      <c r="F45" s="391">
        <f>+VLOOKUP($H$14,RESUMEN!$A$11:$AP$600,26,FALSE)+VLOOKUP($H$14,RESUMEN!$A$11:$AP$600,27,FALSE)</f>
        <v>0</v>
      </c>
      <c r="G45" s="392"/>
      <c r="H45" s="393"/>
      <c r="I45" s="394" t="s">
        <v>26</v>
      </c>
      <c r="J45" s="395"/>
      <c r="K45" s="395"/>
      <c r="L45" s="396"/>
      <c r="M45" s="385" t="s">
        <v>28</v>
      </c>
      <c r="N45" s="386"/>
      <c r="O45" s="386"/>
      <c r="P45" s="386"/>
      <c r="Q45" s="386"/>
      <c r="R45" s="386"/>
      <c r="S45" s="386"/>
      <c r="T45" s="386"/>
      <c r="U45" s="386"/>
      <c r="V45" s="386"/>
      <c r="W45" s="386"/>
      <c r="X45" s="386"/>
      <c r="Y45" s="387"/>
      <c r="Z45" s="388" t="s">
        <v>18</v>
      </c>
      <c r="AA45" s="389"/>
      <c r="AB45" s="389"/>
      <c r="AC45" s="389"/>
      <c r="AD45" s="390"/>
      <c r="AE45" s="26"/>
      <c r="AF45" s="20"/>
    </row>
    <row r="46" spans="1:32" ht="10.5" customHeight="1">
      <c r="A46" s="20"/>
      <c r="B46" s="20"/>
      <c r="C46" s="184"/>
      <c r="D46" s="184"/>
      <c r="E46" s="184"/>
      <c r="F46" s="184"/>
      <c r="G46" s="184"/>
      <c r="H46" s="184"/>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1410</v>
      </c>
      <c r="C47" s="184"/>
      <c r="D47" s="184"/>
      <c r="E47" s="184"/>
      <c r="F47" s="184"/>
      <c r="G47" s="184"/>
      <c r="H47" s="184"/>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84"/>
      <c r="D48" s="184"/>
      <c r="E48" s="184"/>
      <c r="F48" s="184"/>
      <c r="G48" s="184"/>
      <c r="H48" s="184"/>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435" t="s">
        <v>1402</v>
      </c>
      <c r="D49" s="435"/>
      <c r="E49" s="435"/>
      <c r="F49" s="435"/>
      <c r="G49" s="435"/>
      <c r="H49" s="435"/>
      <c r="I49" s="436" t="s">
        <v>1403</v>
      </c>
      <c r="J49" s="436"/>
      <c r="K49" s="436"/>
      <c r="L49" s="436"/>
      <c r="M49" s="435" t="s">
        <v>1372</v>
      </c>
      <c r="N49" s="435"/>
      <c r="O49" s="435"/>
      <c r="P49" s="435"/>
      <c r="Q49" s="435"/>
      <c r="R49" s="435"/>
      <c r="S49" s="435"/>
      <c r="T49" s="435"/>
      <c r="U49" s="435"/>
      <c r="V49" s="435"/>
      <c r="W49" s="435"/>
      <c r="X49" s="435"/>
      <c r="Y49" s="435"/>
      <c r="Z49" s="20"/>
      <c r="AA49" s="20"/>
      <c r="AB49" s="20"/>
      <c r="AC49" s="20"/>
      <c r="AD49" s="20"/>
      <c r="AE49" s="20"/>
      <c r="AF49" s="20"/>
    </row>
    <row r="50" spans="1:32" ht="16.5" customHeight="1">
      <c r="A50" s="20"/>
      <c r="B50" s="20"/>
      <c r="C50" s="437" t="str">
        <f>+IFERROR(VLOOKUP($H$14,Contactos!A4:E544,3,FALSE),"")</f>
        <v/>
      </c>
      <c r="D50" s="437"/>
      <c r="E50" s="437"/>
      <c r="F50" s="437"/>
      <c r="G50" s="437"/>
      <c r="H50" s="437"/>
      <c r="I50" s="438" t="str">
        <f>+IFERROR(VLOOKUP($H$14,Contactos!A4:E544,4,FALSE),"")</f>
        <v/>
      </c>
      <c r="J50" s="439"/>
      <c r="K50" s="439"/>
      <c r="L50" s="440"/>
      <c r="M50" s="438" t="str">
        <f>+IFERROR(VLOOKUP($H$14,Contactos!A4:E544,5,FALSE),"")</f>
        <v/>
      </c>
      <c r="N50" s="439"/>
      <c r="O50" s="439"/>
      <c r="P50" s="439"/>
      <c r="Q50" s="439"/>
      <c r="R50" s="439"/>
      <c r="S50" s="439"/>
      <c r="T50" s="439"/>
      <c r="U50" s="439"/>
      <c r="V50" s="439"/>
      <c r="W50" s="439"/>
      <c r="X50" s="439"/>
      <c r="Y50" s="440"/>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00" t="s">
        <v>1259</v>
      </c>
      <c r="C52" s="401"/>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2"/>
      <c r="AF52" s="34"/>
    </row>
    <row r="53" spans="1:32" ht="15.75" customHeight="1">
      <c r="A53" s="34"/>
      <c r="B53" s="403"/>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5"/>
      <c r="AF53" s="34"/>
    </row>
    <row r="54" spans="1:32" ht="16.5" thickBot="1">
      <c r="A54" s="34"/>
      <c r="B54" s="406"/>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8"/>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1465</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3" t="s">
        <v>1262</v>
      </c>
      <c r="B59" s="184"/>
      <c r="C59" s="184"/>
      <c r="F59" s="184"/>
      <c r="G59" s="184"/>
      <c r="H59" s="184"/>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194"/>
      <c r="B60" s="195" t="s">
        <v>1263</v>
      </c>
      <c r="C60" s="196"/>
      <c r="D60" s="196"/>
      <c r="E60" s="196"/>
      <c r="F60" s="196"/>
      <c r="G60" s="196"/>
      <c r="H60" s="196"/>
      <c r="J60" s="196"/>
      <c r="K60" s="196"/>
      <c r="L60" s="196"/>
      <c r="M60" s="196"/>
      <c r="N60" s="196"/>
      <c r="O60" s="196"/>
      <c r="P60" s="196"/>
      <c r="Q60" s="20"/>
      <c r="R60" s="20"/>
      <c r="S60" s="20"/>
      <c r="T60" s="20"/>
      <c r="U60" s="20"/>
      <c r="V60" s="20"/>
      <c r="W60" s="20"/>
      <c r="X60" s="20"/>
      <c r="Y60" s="20"/>
      <c r="Z60" s="20"/>
      <c r="AA60" s="20"/>
      <c r="AB60" s="20"/>
      <c r="AC60" s="20"/>
      <c r="AD60" s="20"/>
      <c r="AE60" s="20"/>
      <c r="AF60" s="20"/>
    </row>
    <row r="61" spans="1:32" ht="10.5" customHeight="1">
      <c r="A61" s="194"/>
      <c r="B61" s="196" t="s">
        <v>1264</v>
      </c>
      <c r="C61" s="196"/>
      <c r="D61" s="196"/>
      <c r="E61" s="196"/>
      <c r="F61" s="196"/>
      <c r="G61" s="196"/>
      <c r="H61" s="196"/>
      <c r="I61" s="196"/>
      <c r="K61" s="196"/>
      <c r="L61" s="196"/>
      <c r="M61" s="196"/>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Z27:AD27"/>
    <mergeCell ref="M31:Y31"/>
    <mergeCell ref="M29:Y29"/>
    <mergeCell ref="F27:H27"/>
    <mergeCell ref="Z26:AD26"/>
    <mergeCell ref="I27:L27"/>
    <mergeCell ref="I28:L28"/>
    <mergeCell ref="M28:Y28"/>
    <mergeCell ref="Z28:AD28"/>
    <mergeCell ref="Z30:AD30"/>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7" t="s">
        <v>34</v>
      </c>
      <c r="B2" s="258" t="str">
        <f>UPPER(C2)</f>
        <v>DESCRIPCIÓN</v>
      </c>
      <c r="C2" s="258" t="s">
        <v>2</v>
      </c>
      <c r="D2" s="258" t="s">
        <v>1323</v>
      </c>
      <c r="E2" s="258" t="s">
        <v>1318</v>
      </c>
    </row>
    <row r="3" spans="1:5">
      <c r="A3" s="312">
        <v>6</v>
      </c>
      <c r="B3" s="313" t="s">
        <v>694</v>
      </c>
      <c r="C3" s="313" t="s">
        <v>37</v>
      </c>
      <c r="D3" s="6" t="s">
        <v>644</v>
      </c>
      <c r="E3" s="6" t="s">
        <v>1347</v>
      </c>
    </row>
    <row r="4" spans="1:5">
      <c r="A4" s="312">
        <v>10</v>
      </c>
      <c r="B4" s="313" t="s">
        <v>695</v>
      </c>
      <c r="C4" s="313" t="s">
        <v>38</v>
      </c>
      <c r="D4" s="6" t="s">
        <v>671</v>
      </c>
      <c r="E4" s="6" t="s">
        <v>1347</v>
      </c>
    </row>
    <row r="5" spans="1:5">
      <c r="A5" s="312">
        <v>15</v>
      </c>
      <c r="B5" s="313" t="s">
        <v>696</v>
      </c>
      <c r="C5" s="313" t="s">
        <v>39</v>
      </c>
      <c r="D5" s="6" t="s">
        <v>646</v>
      </c>
      <c r="E5" s="6" t="s">
        <v>1347</v>
      </c>
    </row>
    <row r="6" spans="1:5">
      <c r="A6" s="312">
        <v>16</v>
      </c>
      <c r="B6" s="313" t="s">
        <v>1404</v>
      </c>
      <c r="C6" s="313" t="s">
        <v>40</v>
      </c>
      <c r="D6" s="6" t="s">
        <v>647</v>
      </c>
      <c r="E6" s="6" t="s">
        <v>1347</v>
      </c>
    </row>
    <row r="7" spans="1:5">
      <c r="A7" s="312">
        <v>20</v>
      </c>
      <c r="B7" s="313" t="s">
        <v>697</v>
      </c>
      <c r="C7" s="313" t="s">
        <v>41</v>
      </c>
      <c r="D7" s="6" t="s">
        <v>645</v>
      </c>
      <c r="E7" s="6" t="s">
        <v>1347</v>
      </c>
    </row>
    <row r="8" spans="1:5">
      <c r="A8" s="312">
        <v>25</v>
      </c>
      <c r="B8" s="313" t="s">
        <v>698</v>
      </c>
      <c r="C8" s="313" t="s">
        <v>42</v>
      </c>
      <c r="D8" s="6" t="s">
        <v>647</v>
      </c>
      <c r="E8" s="6" t="s">
        <v>1347</v>
      </c>
    </row>
    <row r="9" spans="1:5">
      <c r="A9" s="312">
        <v>30</v>
      </c>
      <c r="B9" s="313" t="s">
        <v>699</v>
      </c>
      <c r="C9" s="313" t="s">
        <v>642</v>
      </c>
      <c r="D9" s="6" t="s">
        <v>646</v>
      </c>
      <c r="E9" s="6" t="s">
        <v>1347</v>
      </c>
    </row>
    <row r="10" spans="1:5">
      <c r="A10" s="312">
        <v>35</v>
      </c>
      <c r="B10" s="313" t="s">
        <v>700</v>
      </c>
      <c r="C10" s="313" t="s">
        <v>43</v>
      </c>
      <c r="D10" s="6" t="s">
        <v>648</v>
      </c>
      <c r="E10" s="6" t="s">
        <v>1347</v>
      </c>
    </row>
    <row r="11" spans="1:5">
      <c r="A11" s="312">
        <v>41</v>
      </c>
      <c r="B11" s="313" t="s">
        <v>701</v>
      </c>
      <c r="C11" s="313" t="s">
        <v>44</v>
      </c>
      <c r="D11" s="6" t="s">
        <v>645</v>
      </c>
      <c r="E11" s="6" t="s">
        <v>1347</v>
      </c>
    </row>
    <row r="12" spans="1:5">
      <c r="A12" s="312">
        <v>46</v>
      </c>
      <c r="B12" s="313" t="s">
        <v>1382</v>
      </c>
      <c r="C12" s="313" t="s">
        <v>1380</v>
      </c>
      <c r="D12" s="6" t="s">
        <v>649</v>
      </c>
      <c r="E12" s="6" t="s">
        <v>1347</v>
      </c>
    </row>
    <row r="13" spans="1:5">
      <c r="A13" s="312">
        <v>47</v>
      </c>
      <c r="B13" s="313" t="s">
        <v>702</v>
      </c>
      <c r="C13" s="313" t="s">
        <v>45</v>
      </c>
      <c r="D13" s="6" t="s">
        <v>650</v>
      </c>
      <c r="E13" s="6" t="s">
        <v>1347</v>
      </c>
    </row>
    <row r="14" spans="1:5">
      <c r="A14" s="314">
        <v>53</v>
      </c>
      <c r="B14" s="315" t="s">
        <v>1405</v>
      </c>
      <c r="C14" s="315" t="s">
        <v>1385</v>
      </c>
      <c r="D14" s="6" t="s">
        <v>671</v>
      </c>
      <c r="E14" s="6" t="s">
        <v>1347</v>
      </c>
    </row>
    <row r="15" spans="1:5">
      <c r="A15" s="312">
        <v>66</v>
      </c>
      <c r="B15" s="313" t="s">
        <v>703</v>
      </c>
      <c r="C15" s="313" t="s">
        <v>46</v>
      </c>
      <c r="D15" s="6" t="s">
        <v>651</v>
      </c>
      <c r="E15" s="6" t="s">
        <v>1347</v>
      </c>
    </row>
    <row r="16" spans="1:5">
      <c r="A16" s="260">
        <v>70</v>
      </c>
      <c r="B16" s="261" t="s">
        <v>704</v>
      </c>
      <c r="C16" s="261" t="s">
        <v>47</v>
      </c>
      <c r="D16" s="309" t="s">
        <v>651</v>
      </c>
      <c r="E16" s="6" t="s">
        <v>1347</v>
      </c>
    </row>
    <row r="17" spans="1:5">
      <c r="A17" s="312">
        <v>76</v>
      </c>
      <c r="B17" s="313" t="s">
        <v>705</v>
      </c>
      <c r="C17" s="313" t="s">
        <v>48</v>
      </c>
      <c r="D17" s="6" t="s">
        <v>644</v>
      </c>
      <c r="E17" s="6" t="s">
        <v>1347</v>
      </c>
    </row>
    <row r="18" spans="1:5">
      <c r="A18" s="312">
        <v>78</v>
      </c>
      <c r="B18" s="313" t="s">
        <v>1383</v>
      </c>
      <c r="C18" s="313" t="s">
        <v>1381</v>
      </c>
      <c r="D18" s="6" t="s">
        <v>646</v>
      </c>
      <c r="E18" s="6" t="s">
        <v>1347</v>
      </c>
    </row>
    <row r="19" spans="1:5">
      <c r="A19" s="312">
        <v>81</v>
      </c>
      <c r="B19" s="313" t="s">
        <v>706</v>
      </c>
      <c r="C19" s="313" t="s">
        <v>49</v>
      </c>
      <c r="D19" s="6" t="s">
        <v>644</v>
      </c>
      <c r="E19" s="6" t="s">
        <v>1347</v>
      </c>
    </row>
    <row r="20" spans="1:5">
      <c r="A20" s="312">
        <v>86</v>
      </c>
      <c r="B20" s="313" t="s">
        <v>707</v>
      </c>
      <c r="C20" s="313" t="s">
        <v>50</v>
      </c>
      <c r="D20" s="6" t="s">
        <v>647</v>
      </c>
      <c r="E20" s="6" t="s">
        <v>1347</v>
      </c>
    </row>
    <row r="21" spans="1:5">
      <c r="A21" s="312" t="s">
        <v>539</v>
      </c>
      <c r="B21" s="313" t="s">
        <v>540</v>
      </c>
      <c r="C21" s="313" t="s">
        <v>590</v>
      </c>
      <c r="D21" s="6" t="s">
        <v>649</v>
      </c>
      <c r="E21" s="6" t="s">
        <v>1347</v>
      </c>
    </row>
    <row r="22" spans="1:5">
      <c r="A22" s="312" t="s">
        <v>541</v>
      </c>
      <c r="B22" s="313" t="s">
        <v>540</v>
      </c>
      <c r="C22" s="313" t="s">
        <v>590</v>
      </c>
      <c r="D22" s="6" t="s">
        <v>649</v>
      </c>
      <c r="E22" s="6" t="s">
        <v>1347</v>
      </c>
    </row>
    <row r="23" spans="1:5">
      <c r="A23" s="312" t="s">
        <v>542</v>
      </c>
      <c r="B23" s="313" t="s">
        <v>543</v>
      </c>
      <c r="C23" s="313" t="s">
        <v>691</v>
      </c>
      <c r="D23" s="6" t="s">
        <v>650</v>
      </c>
      <c r="E23" s="6" t="s">
        <v>1347</v>
      </c>
    </row>
    <row r="24" spans="1:5">
      <c r="A24" s="312" t="s">
        <v>544</v>
      </c>
      <c r="B24" s="313" t="s">
        <v>545</v>
      </c>
      <c r="C24" s="313" t="s">
        <v>683</v>
      </c>
      <c r="D24" s="6" t="s">
        <v>670</v>
      </c>
      <c r="E24" s="6" t="s">
        <v>1347</v>
      </c>
    </row>
    <row r="25" spans="1:5">
      <c r="A25" s="312" t="s">
        <v>546</v>
      </c>
      <c r="B25" s="313" t="s">
        <v>547</v>
      </c>
      <c r="C25" s="313" t="s">
        <v>1240</v>
      </c>
      <c r="D25" s="6" t="s">
        <v>670</v>
      </c>
      <c r="E25" s="6" t="s">
        <v>1347</v>
      </c>
    </row>
    <row r="26" spans="1:5">
      <c r="A26" s="312">
        <v>108</v>
      </c>
      <c r="B26" s="313" t="s">
        <v>708</v>
      </c>
      <c r="C26" s="313" t="s">
        <v>51</v>
      </c>
      <c r="D26" s="6" t="s">
        <v>648</v>
      </c>
      <c r="E26" s="6" t="s">
        <v>1329</v>
      </c>
    </row>
    <row r="27" spans="1:5">
      <c r="A27" s="312">
        <v>109</v>
      </c>
      <c r="B27" s="313" t="s">
        <v>709</v>
      </c>
      <c r="C27" s="313" t="s">
        <v>614</v>
      </c>
      <c r="D27" s="6" t="s">
        <v>648</v>
      </c>
      <c r="E27" s="6" t="s">
        <v>1329</v>
      </c>
    </row>
    <row r="28" spans="1:5">
      <c r="A28" s="314">
        <v>111</v>
      </c>
      <c r="B28" s="315" t="s">
        <v>710</v>
      </c>
      <c r="C28" s="315" t="s">
        <v>52</v>
      </c>
      <c r="D28" s="6" t="s">
        <v>649</v>
      </c>
      <c r="E28" s="6" t="s">
        <v>1329</v>
      </c>
    </row>
    <row r="29" spans="1:5">
      <c r="A29" s="312">
        <v>112</v>
      </c>
      <c r="B29" s="313" t="s">
        <v>711</v>
      </c>
      <c r="C29" s="313" t="s">
        <v>53</v>
      </c>
      <c r="D29" s="6" t="s">
        <v>649</v>
      </c>
      <c r="E29" s="6" t="s">
        <v>1329</v>
      </c>
    </row>
    <row r="30" spans="1:5">
      <c r="A30" s="312">
        <v>117</v>
      </c>
      <c r="B30" s="315" t="s">
        <v>712</v>
      </c>
      <c r="C30" s="315" t="s">
        <v>54</v>
      </c>
      <c r="D30" s="6" t="s">
        <v>651</v>
      </c>
      <c r="E30" s="6" t="s">
        <v>1329</v>
      </c>
    </row>
    <row r="31" spans="1:5">
      <c r="A31" s="312">
        <v>119</v>
      </c>
      <c r="B31" s="313" t="s">
        <v>713</v>
      </c>
      <c r="C31" s="313" t="s">
        <v>55</v>
      </c>
      <c r="D31" s="6" t="s">
        <v>651</v>
      </c>
      <c r="E31" s="6" t="s">
        <v>1329</v>
      </c>
    </row>
    <row r="32" spans="1:5">
      <c r="A32" s="312">
        <v>124</v>
      </c>
      <c r="B32" s="313" t="s">
        <v>714</v>
      </c>
      <c r="C32" s="313" t="s">
        <v>56</v>
      </c>
      <c r="D32" s="6" t="s">
        <v>648</v>
      </c>
      <c r="E32" s="6" t="s">
        <v>1329</v>
      </c>
    </row>
    <row r="33" spans="1:5">
      <c r="A33" s="312">
        <v>129</v>
      </c>
      <c r="B33" s="313" t="s">
        <v>715</v>
      </c>
      <c r="C33" s="313" t="s">
        <v>57</v>
      </c>
      <c r="D33" s="6" t="s">
        <v>670</v>
      </c>
      <c r="E33" s="6" t="s">
        <v>1329</v>
      </c>
    </row>
    <row r="34" spans="1:5">
      <c r="A34" s="312">
        <v>130</v>
      </c>
      <c r="B34" s="313" t="s">
        <v>716</v>
      </c>
      <c r="C34" s="313" t="s">
        <v>58</v>
      </c>
      <c r="D34" s="6" t="s">
        <v>644</v>
      </c>
      <c r="E34" s="6" t="s">
        <v>1329</v>
      </c>
    </row>
    <row r="35" spans="1:5">
      <c r="A35" s="312">
        <v>132</v>
      </c>
      <c r="B35" s="313" t="s">
        <v>717</v>
      </c>
      <c r="C35" s="313" t="s">
        <v>59</v>
      </c>
      <c r="D35" s="6" t="s">
        <v>645</v>
      </c>
      <c r="E35" s="6" t="s">
        <v>1329</v>
      </c>
    </row>
    <row r="36" spans="1:5">
      <c r="A36" s="312">
        <v>133</v>
      </c>
      <c r="B36" s="313" t="s">
        <v>718</v>
      </c>
      <c r="C36" s="313" t="s">
        <v>60</v>
      </c>
      <c r="D36" s="6" t="s">
        <v>645</v>
      </c>
      <c r="E36" s="6" t="s">
        <v>1329</v>
      </c>
    </row>
    <row r="37" spans="1:5">
      <c r="A37" s="312">
        <v>134</v>
      </c>
      <c r="B37" s="313" t="s">
        <v>719</v>
      </c>
      <c r="C37" s="313" t="s">
        <v>61</v>
      </c>
      <c r="D37" s="6" t="s">
        <v>646</v>
      </c>
      <c r="E37" s="6" t="s">
        <v>1329</v>
      </c>
    </row>
    <row r="38" spans="1:5">
      <c r="A38" s="312">
        <v>137</v>
      </c>
      <c r="B38" s="313" t="s">
        <v>720</v>
      </c>
      <c r="C38" s="313" t="s">
        <v>62</v>
      </c>
      <c r="D38" s="6" t="s">
        <v>645</v>
      </c>
      <c r="E38" s="6" t="s">
        <v>1329</v>
      </c>
    </row>
    <row r="39" spans="1:5">
      <c r="A39" s="312">
        <v>138</v>
      </c>
      <c r="B39" s="313" t="s">
        <v>721</v>
      </c>
      <c r="C39" s="313" t="s">
        <v>63</v>
      </c>
      <c r="D39" s="6" t="s">
        <v>627</v>
      </c>
      <c r="E39" s="6" t="s">
        <v>1331</v>
      </c>
    </row>
    <row r="40" spans="1:5">
      <c r="A40" s="312">
        <v>139</v>
      </c>
      <c r="B40" s="313" t="s">
        <v>722</v>
      </c>
      <c r="C40" s="313" t="s">
        <v>64</v>
      </c>
      <c r="D40" s="6" t="s">
        <v>627</v>
      </c>
      <c r="E40" s="6" t="s">
        <v>1331</v>
      </c>
    </row>
    <row r="41" spans="1:5">
      <c r="A41" s="312">
        <v>140</v>
      </c>
      <c r="B41" s="313" t="s">
        <v>723</v>
      </c>
      <c r="C41" s="313" t="s">
        <v>1280</v>
      </c>
      <c r="D41" s="6" t="s">
        <v>627</v>
      </c>
      <c r="E41" s="6" t="s">
        <v>1331</v>
      </c>
    </row>
    <row r="42" spans="1:5">
      <c r="A42" s="312">
        <v>141</v>
      </c>
      <c r="B42" s="313" t="s">
        <v>724</v>
      </c>
      <c r="C42" s="313" t="s">
        <v>65</v>
      </c>
      <c r="D42" s="6" t="s">
        <v>627</v>
      </c>
      <c r="E42" s="6" t="s">
        <v>1331</v>
      </c>
    </row>
    <row r="43" spans="1:5">
      <c r="A43" s="314">
        <v>142</v>
      </c>
      <c r="B43" s="315" t="s">
        <v>725</v>
      </c>
      <c r="C43" s="315" t="s">
        <v>66</v>
      </c>
      <c r="D43" s="6" t="s">
        <v>627</v>
      </c>
      <c r="E43" s="6" t="s">
        <v>1331</v>
      </c>
    </row>
    <row r="44" spans="1:5">
      <c r="A44" s="312">
        <v>143</v>
      </c>
      <c r="B44" s="313" t="s">
        <v>726</v>
      </c>
      <c r="C44" s="313" t="s">
        <v>67</v>
      </c>
      <c r="D44" s="6" t="s">
        <v>627</v>
      </c>
      <c r="E44" s="6" t="s">
        <v>1331</v>
      </c>
    </row>
    <row r="45" spans="1:5">
      <c r="A45" s="312">
        <v>144</v>
      </c>
      <c r="B45" s="313" t="s">
        <v>727</v>
      </c>
      <c r="C45" s="313" t="s">
        <v>1281</v>
      </c>
      <c r="D45" s="6" t="s">
        <v>627</v>
      </c>
      <c r="E45" s="6" t="s">
        <v>1331</v>
      </c>
    </row>
    <row r="46" spans="1:5">
      <c r="A46" s="312">
        <v>145</v>
      </c>
      <c r="B46" s="313" t="s">
        <v>728</v>
      </c>
      <c r="C46" s="313" t="s">
        <v>68</v>
      </c>
      <c r="D46" s="6" t="s">
        <v>627</v>
      </c>
      <c r="E46" s="6" t="s">
        <v>1331</v>
      </c>
    </row>
    <row r="47" spans="1:5">
      <c r="A47" s="312">
        <v>146</v>
      </c>
      <c r="B47" s="313" t="s">
        <v>729</v>
      </c>
      <c r="C47" s="313" t="s">
        <v>69</v>
      </c>
      <c r="D47" s="6" t="s">
        <v>627</v>
      </c>
      <c r="E47" s="6" t="s">
        <v>1331</v>
      </c>
    </row>
    <row r="48" spans="1:5">
      <c r="A48" s="312">
        <v>147</v>
      </c>
      <c r="B48" s="313" t="s">
        <v>730</v>
      </c>
      <c r="C48" s="313" t="s">
        <v>1241</v>
      </c>
      <c r="D48" s="6" t="s">
        <v>627</v>
      </c>
      <c r="E48" s="6" t="s">
        <v>1331</v>
      </c>
    </row>
    <row r="49" spans="1:5">
      <c r="A49" s="312">
        <v>148</v>
      </c>
      <c r="B49" s="313" t="s">
        <v>731</v>
      </c>
      <c r="C49" s="313" t="s">
        <v>70</v>
      </c>
      <c r="D49" s="6" t="s">
        <v>627</v>
      </c>
      <c r="E49" s="6" t="s">
        <v>1331</v>
      </c>
    </row>
    <row r="50" spans="1:5">
      <c r="A50" s="314">
        <v>150</v>
      </c>
      <c r="B50" s="315" t="s">
        <v>732</v>
      </c>
      <c r="C50" s="315" t="s">
        <v>71</v>
      </c>
      <c r="D50" s="6" t="s">
        <v>648</v>
      </c>
      <c r="E50" s="6" t="s">
        <v>1329</v>
      </c>
    </row>
    <row r="51" spans="1:5">
      <c r="A51" s="312">
        <v>152</v>
      </c>
      <c r="B51" s="313" t="s">
        <v>733</v>
      </c>
      <c r="C51" s="313" t="s">
        <v>72</v>
      </c>
      <c r="D51" s="6" t="s">
        <v>645</v>
      </c>
      <c r="E51" s="6" t="s">
        <v>1329</v>
      </c>
    </row>
    <row r="52" spans="1:5">
      <c r="A52" s="312">
        <v>153</v>
      </c>
      <c r="B52" s="313" t="s">
        <v>734</v>
      </c>
      <c r="C52" s="313" t="s">
        <v>73</v>
      </c>
      <c r="D52" s="6" t="s">
        <v>645</v>
      </c>
      <c r="E52" s="6" t="s">
        <v>1329</v>
      </c>
    </row>
    <row r="53" spans="1:5">
      <c r="A53" s="312">
        <v>154</v>
      </c>
      <c r="B53" s="313" t="s">
        <v>735</v>
      </c>
      <c r="C53" s="313" t="s">
        <v>74</v>
      </c>
      <c r="D53" s="6" t="s">
        <v>645</v>
      </c>
      <c r="E53" s="6" t="s">
        <v>1329</v>
      </c>
    </row>
    <row r="54" spans="1:5">
      <c r="A54" s="312">
        <v>155</v>
      </c>
      <c r="B54" s="313" t="s">
        <v>736</v>
      </c>
      <c r="C54" s="313" t="s">
        <v>75</v>
      </c>
      <c r="D54" s="6" t="s">
        <v>670</v>
      </c>
      <c r="E54" s="6" t="s">
        <v>1329</v>
      </c>
    </row>
    <row r="55" spans="1:5">
      <c r="A55" s="312">
        <v>156</v>
      </c>
      <c r="B55" s="313" t="s">
        <v>737</v>
      </c>
      <c r="C55" s="313" t="s">
        <v>76</v>
      </c>
      <c r="D55" s="6" t="s">
        <v>670</v>
      </c>
      <c r="E55" s="6" t="s">
        <v>1329</v>
      </c>
    </row>
    <row r="56" spans="1:5">
      <c r="A56" s="312">
        <v>157</v>
      </c>
      <c r="B56" s="313" t="s">
        <v>738</v>
      </c>
      <c r="C56" s="313" t="s">
        <v>77</v>
      </c>
      <c r="D56" s="6" t="s">
        <v>670</v>
      </c>
      <c r="E56" s="6" t="s">
        <v>1329</v>
      </c>
    </row>
    <row r="57" spans="1:5">
      <c r="A57" s="312">
        <v>159</v>
      </c>
      <c r="B57" s="313" t="s">
        <v>739</v>
      </c>
      <c r="C57" s="313" t="s">
        <v>1282</v>
      </c>
      <c r="D57" s="6" t="s">
        <v>670</v>
      </c>
      <c r="E57" s="6" t="s">
        <v>1329</v>
      </c>
    </row>
    <row r="58" spans="1:5">
      <c r="A58" s="312">
        <v>163</v>
      </c>
      <c r="B58" s="313" t="s">
        <v>740</v>
      </c>
      <c r="C58" s="313" t="s">
        <v>78</v>
      </c>
      <c r="D58" s="6" t="s">
        <v>646</v>
      </c>
      <c r="E58" s="6" t="s">
        <v>1329</v>
      </c>
    </row>
    <row r="59" spans="1:5">
      <c r="A59" s="312">
        <v>169</v>
      </c>
      <c r="B59" s="313" t="s">
        <v>741</v>
      </c>
      <c r="C59" s="313" t="s">
        <v>79</v>
      </c>
      <c r="D59" s="6" t="s">
        <v>671</v>
      </c>
      <c r="E59" s="6" t="s">
        <v>1329</v>
      </c>
    </row>
    <row r="60" spans="1:5">
      <c r="A60" s="312">
        <v>170</v>
      </c>
      <c r="B60" s="313" t="s">
        <v>742</v>
      </c>
      <c r="C60" s="313" t="s">
        <v>80</v>
      </c>
      <c r="D60" s="6" t="s">
        <v>645</v>
      </c>
      <c r="E60" s="6" t="s">
        <v>1329</v>
      </c>
    </row>
    <row r="61" spans="1:5">
      <c r="A61" s="312">
        <v>171</v>
      </c>
      <c r="B61" s="313" t="s">
        <v>743</v>
      </c>
      <c r="C61" s="313" t="s">
        <v>81</v>
      </c>
      <c r="D61" s="6" t="s">
        <v>627</v>
      </c>
      <c r="E61" s="6" t="s">
        <v>1329</v>
      </c>
    </row>
    <row r="62" spans="1:5">
      <c r="A62" s="312">
        <v>190</v>
      </c>
      <c r="B62" s="313" t="s">
        <v>744</v>
      </c>
      <c r="C62" s="313" t="s">
        <v>82</v>
      </c>
      <c r="D62" s="6" t="s">
        <v>644</v>
      </c>
      <c r="E62" s="6" t="s">
        <v>1329</v>
      </c>
    </row>
    <row r="63" spans="1:5">
      <c r="A63" s="312">
        <v>192</v>
      </c>
      <c r="B63" s="313" t="s">
        <v>745</v>
      </c>
      <c r="C63" s="313" t="s">
        <v>83</v>
      </c>
      <c r="D63" s="6" t="s">
        <v>670</v>
      </c>
      <c r="E63" s="6" t="s">
        <v>1329</v>
      </c>
    </row>
    <row r="64" spans="1:5">
      <c r="A64" s="312">
        <v>197</v>
      </c>
      <c r="B64" s="313" t="s">
        <v>746</v>
      </c>
      <c r="C64" s="313" t="s">
        <v>746</v>
      </c>
      <c r="D64" s="6" t="s">
        <v>645</v>
      </c>
      <c r="E64" s="6" t="s">
        <v>1329</v>
      </c>
    </row>
    <row r="65" spans="1:5">
      <c r="A65" s="312">
        <v>200</v>
      </c>
      <c r="B65" s="313" t="s">
        <v>747</v>
      </c>
      <c r="C65" s="313" t="s">
        <v>84</v>
      </c>
      <c r="D65" s="6" t="s">
        <v>651</v>
      </c>
      <c r="E65" s="6" t="s">
        <v>1329</v>
      </c>
    </row>
    <row r="66" spans="1:5">
      <c r="A66" s="312">
        <v>201</v>
      </c>
      <c r="B66" s="313" t="s">
        <v>748</v>
      </c>
      <c r="C66" s="313" t="s">
        <v>85</v>
      </c>
      <c r="D66" s="6" t="s">
        <v>645</v>
      </c>
      <c r="E66" s="6" t="s">
        <v>1329</v>
      </c>
    </row>
    <row r="67" spans="1:5">
      <c r="A67" s="312">
        <v>203</v>
      </c>
      <c r="B67" s="313" t="s">
        <v>749</v>
      </c>
      <c r="C67" s="313" t="s">
        <v>86</v>
      </c>
      <c r="D67" s="6" t="s">
        <v>671</v>
      </c>
      <c r="E67" s="6" t="s">
        <v>1329</v>
      </c>
    </row>
    <row r="68" spans="1:5">
      <c r="A68" s="312">
        <v>206</v>
      </c>
      <c r="B68" s="313" t="s">
        <v>750</v>
      </c>
      <c r="C68" s="313" t="s">
        <v>87</v>
      </c>
      <c r="D68" s="6" t="s">
        <v>648</v>
      </c>
      <c r="E68" s="6" t="s">
        <v>1329</v>
      </c>
    </row>
    <row r="69" spans="1:5">
      <c r="A69" s="312">
        <v>210</v>
      </c>
      <c r="B69" s="313" t="s">
        <v>751</v>
      </c>
      <c r="C69" s="313" t="s">
        <v>89</v>
      </c>
      <c r="D69" s="6" t="s">
        <v>671</v>
      </c>
      <c r="E69" s="6" t="s">
        <v>1329</v>
      </c>
    </row>
    <row r="70" spans="1:5">
      <c r="A70" s="312">
        <v>212</v>
      </c>
      <c r="B70" s="313" t="s">
        <v>752</v>
      </c>
      <c r="C70" s="313" t="s">
        <v>90</v>
      </c>
      <c r="D70" s="6" t="s">
        <v>650</v>
      </c>
      <c r="E70" s="6" t="s">
        <v>1329</v>
      </c>
    </row>
    <row r="71" spans="1:5">
      <c r="A71" s="312">
        <v>213</v>
      </c>
      <c r="B71" s="313" t="s">
        <v>753</v>
      </c>
      <c r="C71" s="313" t="s">
        <v>91</v>
      </c>
      <c r="D71" s="6" t="s">
        <v>645</v>
      </c>
      <c r="E71" s="6" t="s">
        <v>1329</v>
      </c>
    </row>
    <row r="72" spans="1:5">
      <c r="A72" s="312">
        <v>221</v>
      </c>
      <c r="B72" s="313" t="s">
        <v>754</v>
      </c>
      <c r="C72" s="313" t="s">
        <v>92</v>
      </c>
      <c r="D72" s="6" t="s">
        <v>670</v>
      </c>
      <c r="E72" s="6" t="s">
        <v>1329</v>
      </c>
    </row>
    <row r="73" spans="1:5">
      <c r="A73" s="312">
        <v>222</v>
      </c>
      <c r="B73" s="313" t="s">
        <v>755</v>
      </c>
      <c r="C73" s="313" t="s">
        <v>93</v>
      </c>
      <c r="D73" s="6" t="s">
        <v>650</v>
      </c>
      <c r="E73" s="6" t="s">
        <v>1329</v>
      </c>
    </row>
    <row r="74" spans="1:5">
      <c r="A74" s="312">
        <v>223</v>
      </c>
      <c r="B74" s="313" t="s">
        <v>756</v>
      </c>
      <c r="C74" s="313" t="s">
        <v>94</v>
      </c>
      <c r="D74" s="6" t="s">
        <v>650</v>
      </c>
      <c r="E74" s="6" t="s">
        <v>1329</v>
      </c>
    </row>
    <row r="75" spans="1:5">
      <c r="A75" s="312">
        <v>224</v>
      </c>
      <c r="B75" s="313" t="s">
        <v>757</v>
      </c>
      <c r="C75" s="313" t="s">
        <v>95</v>
      </c>
      <c r="D75" s="6" t="s">
        <v>644</v>
      </c>
      <c r="E75" s="6" t="s">
        <v>1329</v>
      </c>
    </row>
    <row r="76" spans="1:5">
      <c r="A76" s="312">
        <v>225</v>
      </c>
      <c r="B76" s="313" t="s">
        <v>758</v>
      </c>
      <c r="C76" s="313" t="s">
        <v>96</v>
      </c>
      <c r="D76" s="6" t="s">
        <v>671</v>
      </c>
      <c r="E76" s="6" t="s">
        <v>1329</v>
      </c>
    </row>
    <row r="77" spans="1:5">
      <c r="A77" s="314">
        <v>226</v>
      </c>
      <c r="B77" s="315" t="s">
        <v>759</v>
      </c>
      <c r="C77" s="315" t="s">
        <v>97</v>
      </c>
      <c r="D77" s="6" t="s">
        <v>644</v>
      </c>
      <c r="E77" s="6" t="s">
        <v>1329</v>
      </c>
    </row>
    <row r="78" spans="1:5">
      <c r="A78" s="312">
        <v>227</v>
      </c>
      <c r="B78" s="313" t="s">
        <v>760</v>
      </c>
      <c r="C78" s="313" t="s">
        <v>98</v>
      </c>
      <c r="D78" s="6" t="s">
        <v>645</v>
      </c>
      <c r="E78" s="6" t="s">
        <v>1329</v>
      </c>
    </row>
    <row r="79" spans="1:5">
      <c r="A79" s="312">
        <v>234</v>
      </c>
      <c r="B79" s="313" t="s">
        <v>761</v>
      </c>
      <c r="C79" s="313" t="s">
        <v>615</v>
      </c>
      <c r="D79" s="6" t="s">
        <v>647</v>
      </c>
      <c r="E79" s="6" t="s">
        <v>1329</v>
      </c>
    </row>
    <row r="80" spans="1:5">
      <c r="A80" s="312">
        <v>243</v>
      </c>
      <c r="B80" s="313" t="s">
        <v>762</v>
      </c>
      <c r="C80" s="313" t="s">
        <v>99</v>
      </c>
      <c r="D80" s="6" t="s">
        <v>647</v>
      </c>
      <c r="E80" s="6" t="s">
        <v>1329</v>
      </c>
    </row>
    <row r="81" spans="1:5">
      <c r="A81" s="312">
        <v>244</v>
      </c>
      <c r="B81" s="313" t="s">
        <v>763</v>
      </c>
      <c r="C81" s="313" t="s">
        <v>100</v>
      </c>
      <c r="D81" s="6" t="s">
        <v>651</v>
      </c>
      <c r="E81" s="6" t="s">
        <v>1329</v>
      </c>
    </row>
    <row r="82" spans="1:5">
      <c r="A82" s="312">
        <v>245</v>
      </c>
      <c r="B82" s="313" t="s">
        <v>764</v>
      </c>
      <c r="C82" s="313" t="s">
        <v>101</v>
      </c>
      <c r="D82" s="6" t="s">
        <v>651</v>
      </c>
      <c r="E82" s="6" t="s">
        <v>1329</v>
      </c>
    </row>
    <row r="83" spans="1:5">
      <c r="A83" s="312">
        <v>249</v>
      </c>
      <c r="B83" s="313" t="s">
        <v>765</v>
      </c>
      <c r="C83" s="313" t="s">
        <v>102</v>
      </c>
      <c r="D83" s="6" t="s">
        <v>649</v>
      </c>
      <c r="E83" s="6" t="s">
        <v>1329</v>
      </c>
    </row>
    <row r="84" spans="1:5">
      <c r="A84" s="312">
        <v>251</v>
      </c>
      <c r="B84" s="313" t="s">
        <v>766</v>
      </c>
      <c r="C84" s="313" t="s">
        <v>103</v>
      </c>
      <c r="D84" s="6" t="s">
        <v>649</v>
      </c>
      <c r="E84" s="6" t="s">
        <v>1329</v>
      </c>
    </row>
    <row r="85" spans="1:5">
      <c r="A85" s="312">
        <v>253</v>
      </c>
      <c r="B85" s="313" t="s">
        <v>767</v>
      </c>
      <c r="C85" s="313" t="s">
        <v>104</v>
      </c>
      <c r="D85" s="6" t="s">
        <v>671</v>
      </c>
      <c r="E85" s="6" t="s">
        <v>1329</v>
      </c>
    </row>
    <row r="86" spans="1:5">
      <c r="A86" s="312">
        <v>254</v>
      </c>
      <c r="B86" s="313" t="s">
        <v>768</v>
      </c>
      <c r="C86" s="313" t="s">
        <v>105</v>
      </c>
      <c r="D86" s="6" t="s">
        <v>644</v>
      </c>
      <c r="E86" s="6" t="s">
        <v>1329</v>
      </c>
    </row>
    <row r="87" spans="1:5">
      <c r="A87" s="312">
        <v>265</v>
      </c>
      <c r="B87" s="313" t="s">
        <v>769</v>
      </c>
      <c r="C87" s="313" t="s">
        <v>106</v>
      </c>
      <c r="D87" s="6" t="s">
        <v>645</v>
      </c>
      <c r="E87" s="6" t="s">
        <v>1329</v>
      </c>
    </row>
    <row r="88" spans="1:5">
      <c r="A88" s="312">
        <v>266</v>
      </c>
      <c r="B88" s="313" t="s">
        <v>770</v>
      </c>
      <c r="C88" s="313" t="s">
        <v>1269</v>
      </c>
      <c r="D88" s="6" t="s">
        <v>645</v>
      </c>
      <c r="E88" s="6" t="s">
        <v>1329</v>
      </c>
    </row>
    <row r="89" spans="1:5">
      <c r="A89" s="312">
        <v>267</v>
      </c>
      <c r="B89" s="313" t="s">
        <v>771</v>
      </c>
      <c r="C89" s="313" t="s">
        <v>107</v>
      </c>
      <c r="D89" s="6" t="s">
        <v>645</v>
      </c>
      <c r="E89" s="6" t="s">
        <v>1329</v>
      </c>
    </row>
    <row r="90" spans="1:5">
      <c r="A90" s="312">
        <v>268</v>
      </c>
      <c r="B90" s="313" t="s">
        <v>772</v>
      </c>
      <c r="C90" s="313" t="s">
        <v>108</v>
      </c>
      <c r="D90" s="6" t="s">
        <v>645</v>
      </c>
      <c r="E90" s="6" t="s">
        <v>1329</v>
      </c>
    </row>
    <row r="91" spans="1:5">
      <c r="A91" s="312">
        <v>269</v>
      </c>
      <c r="B91" s="313" t="s">
        <v>773</v>
      </c>
      <c r="C91" s="313" t="s">
        <v>109</v>
      </c>
      <c r="D91" s="6" t="s">
        <v>645</v>
      </c>
      <c r="E91" s="6" t="s">
        <v>1329</v>
      </c>
    </row>
    <row r="92" spans="1:5">
      <c r="A92" s="312">
        <v>270</v>
      </c>
      <c r="B92" s="313" t="s">
        <v>774</v>
      </c>
      <c r="C92" s="313" t="s">
        <v>110</v>
      </c>
      <c r="D92" s="6" t="s">
        <v>645</v>
      </c>
      <c r="E92" s="6" t="s">
        <v>1329</v>
      </c>
    </row>
    <row r="93" spans="1:5">
      <c r="A93" s="312">
        <v>271</v>
      </c>
      <c r="B93" s="313" t="s">
        <v>775</v>
      </c>
      <c r="C93" s="313" t="s">
        <v>111</v>
      </c>
      <c r="D93" s="6" t="s">
        <v>645</v>
      </c>
      <c r="E93" s="6" t="s">
        <v>1329</v>
      </c>
    </row>
    <row r="94" spans="1:5">
      <c r="A94" s="312">
        <v>272</v>
      </c>
      <c r="B94" s="313" t="s">
        <v>776</v>
      </c>
      <c r="C94" s="313" t="s">
        <v>112</v>
      </c>
      <c r="D94" s="6" t="s">
        <v>645</v>
      </c>
      <c r="E94" s="6" t="s">
        <v>1329</v>
      </c>
    </row>
    <row r="95" spans="1:5">
      <c r="A95" s="312">
        <v>273</v>
      </c>
      <c r="B95" s="313" t="s">
        <v>777</v>
      </c>
      <c r="C95" s="313" t="s">
        <v>113</v>
      </c>
      <c r="D95" s="6" t="s">
        <v>645</v>
      </c>
      <c r="E95" s="6" t="s">
        <v>1329</v>
      </c>
    </row>
    <row r="96" spans="1:5">
      <c r="A96" s="312">
        <v>281</v>
      </c>
      <c r="B96" s="313" t="s">
        <v>778</v>
      </c>
      <c r="C96" s="313" t="s">
        <v>114</v>
      </c>
      <c r="D96" s="6" t="s">
        <v>650</v>
      </c>
      <c r="E96" s="6" t="s">
        <v>1329</v>
      </c>
    </row>
    <row r="97" spans="1:5">
      <c r="A97" s="312">
        <v>283</v>
      </c>
      <c r="B97" s="313" t="s">
        <v>779</v>
      </c>
      <c r="C97" s="313" t="s">
        <v>115</v>
      </c>
      <c r="D97" s="6" t="s">
        <v>645</v>
      </c>
      <c r="E97" s="6" t="s">
        <v>1329</v>
      </c>
    </row>
    <row r="98" spans="1:5">
      <c r="A98" s="312">
        <v>287</v>
      </c>
      <c r="B98" s="313" t="s">
        <v>780</v>
      </c>
      <c r="C98" s="313" t="s">
        <v>116</v>
      </c>
      <c r="D98" s="6" t="s">
        <v>671</v>
      </c>
      <c r="E98" s="6" t="s">
        <v>1329</v>
      </c>
    </row>
    <row r="99" spans="1:5">
      <c r="A99" s="314">
        <v>288</v>
      </c>
      <c r="B99" s="315" t="s">
        <v>781</v>
      </c>
      <c r="C99" s="315" t="s">
        <v>117</v>
      </c>
      <c r="D99" s="6" t="s">
        <v>670</v>
      </c>
      <c r="E99" s="6" t="s">
        <v>1329</v>
      </c>
    </row>
    <row r="100" spans="1:5">
      <c r="A100" s="316">
        <v>290</v>
      </c>
      <c r="B100" s="317" t="s">
        <v>782</v>
      </c>
      <c r="C100" s="317" t="s">
        <v>118</v>
      </c>
      <c r="D100" s="6" t="s">
        <v>645</v>
      </c>
      <c r="E100" s="6" t="s">
        <v>1329</v>
      </c>
    </row>
    <row r="101" spans="1:5">
      <c r="A101" s="312">
        <v>291</v>
      </c>
      <c r="B101" s="313" t="s">
        <v>783</v>
      </c>
      <c r="C101" s="313" t="s">
        <v>119</v>
      </c>
      <c r="D101" s="6" t="s">
        <v>650</v>
      </c>
      <c r="E101" s="6" t="s">
        <v>1329</v>
      </c>
    </row>
    <row r="102" spans="1:5">
      <c r="A102" s="312">
        <v>292</v>
      </c>
      <c r="B102" s="313" t="s">
        <v>784</v>
      </c>
      <c r="C102" s="313" t="s">
        <v>120</v>
      </c>
      <c r="D102" s="6" t="s">
        <v>649</v>
      </c>
      <c r="E102" s="6" t="s">
        <v>1329</v>
      </c>
    </row>
    <row r="103" spans="1:5">
      <c r="A103" s="312">
        <v>293</v>
      </c>
      <c r="B103" s="313" t="s">
        <v>785</v>
      </c>
      <c r="C103" s="313" t="s">
        <v>121</v>
      </c>
      <c r="D103" s="6" t="s">
        <v>649</v>
      </c>
      <c r="E103" s="6" t="s">
        <v>1329</v>
      </c>
    </row>
    <row r="104" spans="1:5">
      <c r="A104" s="312">
        <v>294</v>
      </c>
      <c r="B104" s="313" t="s">
        <v>786</v>
      </c>
      <c r="C104" s="313" t="s">
        <v>122</v>
      </c>
      <c r="D104" s="6" t="s">
        <v>648</v>
      </c>
      <c r="E104" s="6" t="s">
        <v>1329</v>
      </c>
    </row>
    <row r="105" spans="1:5">
      <c r="A105" s="312">
        <v>295</v>
      </c>
      <c r="B105" s="313" t="s">
        <v>787</v>
      </c>
      <c r="C105" s="313" t="s">
        <v>123</v>
      </c>
      <c r="D105" s="6" t="s">
        <v>627</v>
      </c>
      <c r="E105" s="6" t="s">
        <v>1329</v>
      </c>
    </row>
    <row r="106" spans="1:5">
      <c r="A106" s="312">
        <v>296</v>
      </c>
      <c r="B106" s="313" t="s">
        <v>788</v>
      </c>
      <c r="C106" s="313" t="s">
        <v>124</v>
      </c>
      <c r="D106" s="6" t="s">
        <v>627</v>
      </c>
      <c r="E106" s="6" t="s">
        <v>1329</v>
      </c>
    </row>
    <row r="107" spans="1:5">
      <c r="A107" s="312">
        <v>298</v>
      </c>
      <c r="B107" s="313" t="s">
        <v>789</v>
      </c>
      <c r="C107" s="313" t="s">
        <v>125</v>
      </c>
      <c r="D107" s="6" t="s">
        <v>670</v>
      </c>
      <c r="E107" s="6" t="s">
        <v>1329</v>
      </c>
    </row>
    <row r="108" spans="1:5">
      <c r="A108" s="312">
        <v>299</v>
      </c>
      <c r="B108" s="313" t="s">
        <v>790</v>
      </c>
      <c r="C108" s="313" t="s">
        <v>126</v>
      </c>
      <c r="D108" s="6" t="s">
        <v>670</v>
      </c>
      <c r="E108" s="6" t="s">
        <v>1329</v>
      </c>
    </row>
    <row r="109" spans="1:5">
      <c r="A109" s="312">
        <v>300</v>
      </c>
      <c r="B109" s="313" t="s">
        <v>791</v>
      </c>
      <c r="C109" s="313" t="s">
        <v>127</v>
      </c>
      <c r="D109" s="6" t="s">
        <v>670</v>
      </c>
      <c r="E109" s="6" t="s">
        <v>1329</v>
      </c>
    </row>
    <row r="110" spans="1:5">
      <c r="A110" s="312">
        <v>301</v>
      </c>
      <c r="B110" s="313" t="s">
        <v>792</v>
      </c>
      <c r="C110" s="313" t="s">
        <v>128</v>
      </c>
      <c r="D110" s="6" t="s">
        <v>670</v>
      </c>
      <c r="E110" s="6" t="s">
        <v>1329</v>
      </c>
    </row>
    <row r="111" spans="1:5">
      <c r="A111" s="312">
        <v>302</v>
      </c>
      <c r="B111" s="313" t="s">
        <v>793</v>
      </c>
      <c r="C111" s="313" t="s">
        <v>129</v>
      </c>
      <c r="D111" s="6" t="s">
        <v>670</v>
      </c>
      <c r="E111" s="6" t="s">
        <v>1329</v>
      </c>
    </row>
    <row r="112" spans="1:5">
      <c r="A112" s="312">
        <v>303</v>
      </c>
      <c r="B112" s="313" t="s">
        <v>794</v>
      </c>
      <c r="C112" s="313" t="s">
        <v>130</v>
      </c>
      <c r="D112" s="6" t="s">
        <v>670</v>
      </c>
      <c r="E112" s="6" t="s">
        <v>1329</v>
      </c>
    </row>
    <row r="113" spans="1:5">
      <c r="A113" s="312">
        <v>309</v>
      </c>
      <c r="B113" s="313" t="s">
        <v>795</v>
      </c>
      <c r="C113" s="313" t="s">
        <v>1242</v>
      </c>
      <c r="D113" s="6" t="s">
        <v>647</v>
      </c>
      <c r="E113" s="6" t="s">
        <v>1329</v>
      </c>
    </row>
    <row r="114" spans="1:5">
      <c r="A114" s="312">
        <v>310</v>
      </c>
      <c r="B114" s="313" t="s">
        <v>796</v>
      </c>
      <c r="C114" s="313" t="s">
        <v>131</v>
      </c>
      <c r="D114" s="6" t="s">
        <v>651</v>
      </c>
      <c r="E114" s="6" t="s">
        <v>1329</v>
      </c>
    </row>
    <row r="115" spans="1:5">
      <c r="A115" s="312">
        <v>311</v>
      </c>
      <c r="B115" s="313" t="s">
        <v>797</v>
      </c>
      <c r="C115" s="313" t="s">
        <v>132</v>
      </c>
      <c r="D115" s="6" t="s">
        <v>651</v>
      </c>
      <c r="E115" s="6" t="s">
        <v>1329</v>
      </c>
    </row>
    <row r="116" spans="1:5">
      <c r="A116" s="312">
        <v>312</v>
      </c>
      <c r="B116" s="313" t="s">
        <v>798</v>
      </c>
      <c r="C116" s="313" t="s">
        <v>133</v>
      </c>
      <c r="D116" s="6" t="s">
        <v>649</v>
      </c>
      <c r="E116" s="6" t="s">
        <v>1329</v>
      </c>
    </row>
    <row r="117" spans="1:5">
      <c r="A117" s="312">
        <v>313</v>
      </c>
      <c r="B117" s="313" t="s">
        <v>799</v>
      </c>
      <c r="C117" s="313" t="s">
        <v>134</v>
      </c>
      <c r="D117" s="6" t="s">
        <v>671</v>
      </c>
      <c r="E117" s="6" t="s">
        <v>1329</v>
      </c>
    </row>
    <row r="118" spans="1:5">
      <c r="A118" s="312">
        <v>314</v>
      </c>
      <c r="B118" s="313" t="s">
        <v>1406</v>
      </c>
      <c r="C118" s="313" t="s">
        <v>1386</v>
      </c>
      <c r="D118" s="6" t="s">
        <v>671</v>
      </c>
      <c r="E118" s="6" t="s">
        <v>1329</v>
      </c>
    </row>
    <row r="119" spans="1:5">
      <c r="A119" s="312">
        <v>315</v>
      </c>
      <c r="B119" s="313" t="s">
        <v>800</v>
      </c>
      <c r="C119" s="313" t="s">
        <v>1243</v>
      </c>
      <c r="D119" s="6" t="s">
        <v>644</v>
      </c>
      <c r="E119" s="6" t="s">
        <v>1329</v>
      </c>
    </row>
    <row r="120" spans="1:5">
      <c r="A120" s="312">
        <v>324</v>
      </c>
      <c r="B120" s="313" t="s">
        <v>801</v>
      </c>
      <c r="C120" s="313" t="s">
        <v>135</v>
      </c>
      <c r="D120" s="6" t="s">
        <v>644</v>
      </c>
      <c r="E120" s="6" t="s">
        <v>1329</v>
      </c>
    </row>
    <row r="121" spans="1:5">
      <c r="A121" s="312">
        <v>340</v>
      </c>
      <c r="B121" s="313" t="s">
        <v>802</v>
      </c>
      <c r="C121" s="313" t="s">
        <v>136</v>
      </c>
      <c r="D121" s="6" t="s">
        <v>671</v>
      </c>
      <c r="E121" s="6" t="s">
        <v>1329</v>
      </c>
    </row>
    <row r="122" spans="1:5">
      <c r="A122" s="312">
        <v>342</v>
      </c>
      <c r="B122" s="313" t="s">
        <v>803</v>
      </c>
      <c r="C122" s="313" t="s">
        <v>137</v>
      </c>
      <c r="D122" s="6" t="s">
        <v>647</v>
      </c>
      <c r="E122" s="6" t="s">
        <v>1329</v>
      </c>
    </row>
    <row r="123" spans="1:5">
      <c r="A123" s="312">
        <v>343</v>
      </c>
      <c r="B123" s="313" t="s">
        <v>804</v>
      </c>
      <c r="C123" s="313" t="s">
        <v>138</v>
      </c>
      <c r="D123" s="6" t="s">
        <v>647</v>
      </c>
      <c r="E123" s="6" t="s">
        <v>1329</v>
      </c>
    </row>
    <row r="124" spans="1:5">
      <c r="A124" s="312">
        <v>344</v>
      </c>
      <c r="B124" s="313" t="s">
        <v>805</v>
      </c>
      <c r="C124" s="313" t="s">
        <v>139</v>
      </c>
      <c r="D124" s="6" t="s">
        <v>671</v>
      </c>
      <c r="E124" s="6" t="s">
        <v>1329</v>
      </c>
    </row>
    <row r="125" spans="1:5">
      <c r="A125" s="312">
        <v>345</v>
      </c>
      <c r="B125" s="313" t="s">
        <v>806</v>
      </c>
      <c r="C125" s="313" t="s">
        <v>140</v>
      </c>
      <c r="D125" s="6" t="s">
        <v>646</v>
      </c>
      <c r="E125" s="6" t="s">
        <v>1329</v>
      </c>
    </row>
    <row r="126" spans="1:5">
      <c r="A126" s="312">
        <v>346</v>
      </c>
      <c r="B126" s="313" t="s">
        <v>807</v>
      </c>
      <c r="C126" s="313" t="s">
        <v>141</v>
      </c>
      <c r="D126" s="6" t="s">
        <v>646</v>
      </c>
      <c r="E126" s="6" t="s">
        <v>1329</v>
      </c>
    </row>
    <row r="127" spans="1:5">
      <c r="A127" s="312">
        <v>347</v>
      </c>
      <c r="B127" s="313" t="s">
        <v>808</v>
      </c>
      <c r="C127" s="313" t="s">
        <v>142</v>
      </c>
      <c r="D127" s="6" t="s">
        <v>646</v>
      </c>
      <c r="E127" s="6" t="s">
        <v>1329</v>
      </c>
    </row>
    <row r="128" spans="1:5">
      <c r="A128" s="314">
        <v>348</v>
      </c>
      <c r="B128" s="315" t="s">
        <v>809</v>
      </c>
      <c r="C128" s="315" t="s">
        <v>143</v>
      </c>
      <c r="D128" s="6" t="s">
        <v>649</v>
      </c>
      <c r="E128" s="6" t="s">
        <v>1329</v>
      </c>
    </row>
    <row r="129" spans="1:5">
      <c r="A129" s="312">
        <v>349</v>
      </c>
      <c r="B129" s="313" t="s">
        <v>810</v>
      </c>
      <c r="C129" s="313" t="s">
        <v>144</v>
      </c>
      <c r="D129" s="6" t="s">
        <v>648</v>
      </c>
      <c r="E129" s="6" t="s">
        <v>1329</v>
      </c>
    </row>
    <row r="130" spans="1:5">
      <c r="A130" s="312">
        <v>371</v>
      </c>
      <c r="B130" s="313" t="s">
        <v>811</v>
      </c>
      <c r="C130" s="313" t="s">
        <v>145</v>
      </c>
      <c r="D130" s="6" t="s">
        <v>647</v>
      </c>
      <c r="E130" s="6" t="s">
        <v>1329</v>
      </c>
    </row>
    <row r="131" spans="1:5">
      <c r="A131" s="312">
        <v>373</v>
      </c>
      <c r="B131" s="313" t="s">
        <v>812</v>
      </c>
      <c r="C131" s="313" t="s">
        <v>607</v>
      </c>
      <c r="D131" s="6" t="s">
        <v>645</v>
      </c>
      <c r="E131" s="6" t="s">
        <v>1329</v>
      </c>
    </row>
    <row r="132" spans="1:5">
      <c r="A132" s="312">
        <v>374</v>
      </c>
      <c r="B132" s="313" t="s">
        <v>813</v>
      </c>
      <c r="C132" s="313" t="s">
        <v>608</v>
      </c>
      <c r="D132" s="6" t="s">
        <v>651</v>
      </c>
      <c r="E132" s="6" t="s">
        <v>1329</v>
      </c>
    </row>
    <row r="133" spans="1:5">
      <c r="A133" s="314">
        <v>376</v>
      </c>
      <c r="B133" s="315" t="s">
        <v>814</v>
      </c>
      <c r="C133" s="315" t="s">
        <v>609</v>
      </c>
      <c r="D133" s="6" t="s">
        <v>646</v>
      </c>
      <c r="E133" s="6" t="s">
        <v>1329</v>
      </c>
    </row>
    <row r="134" spans="1:5">
      <c r="A134" s="312">
        <v>378</v>
      </c>
      <c r="B134" s="313" t="s">
        <v>815</v>
      </c>
      <c r="C134" s="313" t="s">
        <v>610</v>
      </c>
      <c r="D134" s="6" t="s">
        <v>670</v>
      </c>
      <c r="E134" s="6" t="s">
        <v>1329</v>
      </c>
    </row>
    <row r="135" spans="1:5">
      <c r="A135" s="312">
        <v>379</v>
      </c>
      <c r="B135" s="313" t="s">
        <v>816</v>
      </c>
      <c r="C135" s="313" t="s">
        <v>1244</v>
      </c>
      <c r="D135" s="6" t="s">
        <v>645</v>
      </c>
      <c r="E135" s="6" t="s">
        <v>1329</v>
      </c>
    </row>
    <row r="136" spans="1:5">
      <c r="A136" s="312">
        <v>382</v>
      </c>
      <c r="B136" s="313" t="s">
        <v>817</v>
      </c>
      <c r="C136" s="313" t="s">
        <v>1245</v>
      </c>
      <c r="D136" s="6" t="s">
        <v>647</v>
      </c>
      <c r="E136" s="6" t="s">
        <v>1329</v>
      </c>
    </row>
    <row r="137" spans="1:5">
      <c r="A137" s="312">
        <v>383</v>
      </c>
      <c r="B137" s="313" t="s">
        <v>818</v>
      </c>
      <c r="C137" s="313" t="s">
        <v>1246</v>
      </c>
      <c r="D137" s="6" t="s">
        <v>671</v>
      </c>
      <c r="E137" s="6" t="s">
        <v>1329</v>
      </c>
    </row>
    <row r="138" spans="1:5">
      <c r="A138" s="312">
        <v>385</v>
      </c>
      <c r="B138" s="313" t="s">
        <v>819</v>
      </c>
      <c r="C138" s="313" t="s">
        <v>692</v>
      </c>
      <c r="D138" s="6" t="s">
        <v>671</v>
      </c>
      <c r="E138" s="6" t="s">
        <v>1329</v>
      </c>
    </row>
    <row r="139" spans="1:5">
      <c r="A139" s="312">
        <v>386</v>
      </c>
      <c r="B139" s="313" t="s">
        <v>1324</v>
      </c>
      <c r="C139" s="313" t="s">
        <v>1283</v>
      </c>
      <c r="D139" s="6" t="s">
        <v>670</v>
      </c>
      <c r="E139" s="6" t="s">
        <v>1329</v>
      </c>
    </row>
    <row r="140" spans="1:5">
      <c r="A140" s="312">
        <v>387</v>
      </c>
      <c r="B140" s="313" t="s">
        <v>1325</v>
      </c>
      <c r="C140" s="313" t="s">
        <v>1268</v>
      </c>
      <c r="D140" s="6" t="s">
        <v>670</v>
      </c>
      <c r="E140" s="6" t="s">
        <v>1329</v>
      </c>
    </row>
    <row r="141" spans="1:5">
      <c r="A141" s="312">
        <v>389</v>
      </c>
      <c r="B141" s="313" t="s">
        <v>1426</v>
      </c>
      <c r="C141" s="313" t="s">
        <v>1424</v>
      </c>
      <c r="D141" s="309" t="s">
        <v>1425</v>
      </c>
      <c r="E141" s="6" t="s">
        <v>1329</v>
      </c>
    </row>
    <row r="142" spans="1:5">
      <c r="A142" s="312">
        <v>411</v>
      </c>
      <c r="B142" s="313" t="s">
        <v>820</v>
      </c>
      <c r="C142" s="313" t="s">
        <v>146</v>
      </c>
      <c r="D142" s="6" t="s">
        <v>627</v>
      </c>
      <c r="E142" s="6" t="s">
        <v>1333</v>
      </c>
    </row>
    <row r="143" spans="1:5">
      <c r="A143" s="312">
        <v>417</v>
      </c>
      <c r="B143" s="313" t="s">
        <v>821</v>
      </c>
      <c r="C143" s="313" t="s">
        <v>147</v>
      </c>
      <c r="D143" s="6" t="s">
        <v>627</v>
      </c>
      <c r="E143" s="6" t="s">
        <v>1333</v>
      </c>
    </row>
    <row r="144" spans="1:5">
      <c r="A144" s="312">
        <v>418</v>
      </c>
      <c r="B144" s="313" t="s">
        <v>822</v>
      </c>
      <c r="C144" s="313" t="s">
        <v>148</v>
      </c>
      <c r="D144" s="6" t="s">
        <v>627</v>
      </c>
      <c r="E144" s="6" t="s">
        <v>1333</v>
      </c>
    </row>
    <row r="145" spans="1:5">
      <c r="A145" s="312">
        <v>422</v>
      </c>
      <c r="B145" s="313" t="s">
        <v>823</v>
      </c>
      <c r="C145" s="313" t="s">
        <v>149</v>
      </c>
      <c r="D145" s="6" t="s">
        <v>627</v>
      </c>
      <c r="E145" s="6" t="s">
        <v>1333</v>
      </c>
    </row>
    <row r="146" spans="1:5">
      <c r="A146" s="312">
        <v>423</v>
      </c>
      <c r="B146" s="313" t="s">
        <v>824</v>
      </c>
      <c r="C146" s="313" t="s">
        <v>150</v>
      </c>
      <c r="D146" s="6" t="s">
        <v>627</v>
      </c>
      <c r="E146" s="6" t="s">
        <v>1333</v>
      </c>
    </row>
    <row r="147" spans="1:5">
      <c r="A147" s="312">
        <v>424</v>
      </c>
      <c r="B147" s="313" t="s">
        <v>825</v>
      </c>
      <c r="C147" s="313" t="s">
        <v>1284</v>
      </c>
      <c r="D147" s="6" t="s">
        <v>627</v>
      </c>
      <c r="E147" s="6" t="s">
        <v>1333</v>
      </c>
    </row>
    <row r="148" spans="1:5">
      <c r="A148" s="312">
        <v>425</v>
      </c>
      <c r="B148" s="313" t="s">
        <v>826</v>
      </c>
      <c r="C148" s="313" t="s">
        <v>151</v>
      </c>
      <c r="D148" s="6" t="s">
        <v>627</v>
      </c>
      <c r="E148" s="6" t="s">
        <v>1333</v>
      </c>
    </row>
    <row r="149" spans="1:5">
      <c r="A149" s="312">
        <v>426</v>
      </c>
      <c r="B149" s="313" t="s">
        <v>827</v>
      </c>
      <c r="C149" s="313" t="s">
        <v>152</v>
      </c>
      <c r="D149" s="6" t="s">
        <v>627</v>
      </c>
      <c r="E149" s="6" t="s">
        <v>1333</v>
      </c>
    </row>
    <row r="150" spans="1:5">
      <c r="A150" s="312">
        <v>427</v>
      </c>
      <c r="B150" s="313" t="s">
        <v>828</v>
      </c>
      <c r="C150" s="313" t="s">
        <v>153</v>
      </c>
      <c r="D150" s="6" t="s">
        <v>627</v>
      </c>
      <c r="E150" s="6" t="s">
        <v>1333</v>
      </c>
    </row>
    <row r="151" spans="1:5">
      <c r="A151" s="312">
        <v>428</v>
      </c>
      <c r="B151" s="313" t="s">
        <v>829</v>
      </c>
      <c r="C151" s="313" t="s">
        <v>154</v>
      </c>
      <c r="D151" s="6" t="s">
        <v>627</v>
      </c>
      <c r="E151" s="6" t="s">
        <v>1333</v>
      </c>
    </row>
    <row r="152" spans="1:5">
      <c r="A152" s="312">
        <v>429</v>
      </c>
      <c r="B152" s="313" t="s">
        <v>830</v>
      </c>
      <c r="C152" s="313" t="s">
        <v>155</v>
      </c>
      <c r="D152" s="6" t="s">
        <v>627</v>
      </c>
      <c r="E152" s="6" t="s">
        <v>1333</v>
      </c>
    </row>
    <row r="153" spans="1:5">
      <c r="A153" s="312">
        <v>432</v>
      </c>
      <c r="B153" s="313" t="s">
        <v>831</v>
      </c>
      <c r="C153" s="313" t="s">
        <v>156</v>
      </c>
      <c r="D153" s="6" t="s">
        <v>627</v>
      </c>
      <c r="E153" s="6" t="s">
        <v>1333</v>
      </c>
    </row>
    <row r="154" spans="1:5">
      <c r="A154" s="312">
        <v>433</v>
      </c>
      <c r="B154" s="313" t="s">
        <v>832</v>
      </c>
      <c r="C154" s="313" t="s">
        <v>157</v>
      </c>
      <c r="D154" s="6" t="s">
        <v>627</v>
      </c>
      <c r="E154" s="6" t="s">
        <v>1333</v>
      </c>
    </row>
    <row r="155" spans="1:5">
      <c r="A155" s="312">
        <v>434</v>
      </c>
      <c r="B155" s="313" t="s">
        <v>833</v>
      </c>
      <c r="C155" s="313" t="s">
        <v>158</v>
      </c>
      <c r="D155" s="6" t="s">
        <v>627</v>
      </c>
      <c r="E155" s="6" t="s">
        <v>1333</v>
      </c>
    </row>
    <row r="156" spans="1:5">
      <c r="A156" s="312">
        <v>435</v>
      </c>
      <c r="B156" s="313" t="s">
        <v>834</v>
      </c>
      <c r="C156" s="313" t="s">
        <v>159</v>
      </c>
      <c r="D156" s="6" t="s">
        <v>627</v>
      </c>
      <c r="E156" s="6" t="s">
        <v>1333</v>
      </c>
    </row>
    <row r="157" spans="1:5">
      <c r="A157" s="312">
        <v>512</v>
      </c>
      <c r="B157" s="313" t="s">
        <v>835</v>
      </c>
      <c r="C157" s="313" t="s">
        <v>693</v>
      </c>
      <c r="D157" s="6" t="s">
        <v>648</v>
      </c>
      <c r="E157" s="6" t="s">
        <v>1334</v>
      </c>
    </row>
    <row r="158" spans="1:5">
      <c r="A158" s="312">
        <v>513</v>
      </c>
      <c r="B158" s="313" t="s">
        <v>836</v>
      </c>
      <c r="C158" s="313" t="s">
        <v>160</v>
      </c>
      <c r="D158" s="6" t="s">
        <v>645</v>
      </c>
      <c r="E158" s="6" t="s">
        <v>1334</v>
      </c>
    </row>
    <row r="159" spans="1:5">
      <c r="A159" s="312">
        <v>514</v>
      </c>
      <c r="B159" s="313" t="s">
        <v>837</v>
      </c>
      <c r="C159" s="313" t="s">
        <v>161</v>
      </c>
      <c r="D159" s="6" t="s">
        <v>671</v>
      </c>
      <c r="E159" s="6" t="s">
        <v>1334</v>
      </c>
    </row>
    <row r="160" spans="1:5">
      <c r="A160" s="312">
        <v>517</v>
      </c>
      <c r="B160" s="313" t="s">
        <v>838</v>
      </c>
      <c r="C160" s="313" t="s">
        <v>162</v>
      </c>
      <c r="D160" s="6" t="s">
        <v>671</v>
      </c>
      <c r="E160" s="6" t="s">
        <v>1334</v>
      </c>
    </row>
    <row r="161" spans="1:5">
      <c r="A161" s="312">
        <v>520</v>
      </c>
      <c r="B161" s="313" t="s">
        <v>839</v>
      </c>
      <c r="C161" s="313" t="s">
        <v>1285</v>
      </c>
      <c r="D161" s="6" t="s">
        <v>644</v>
      </c>
      <c r="E161" s="6" t="s">
        <v>1334</v>
      </c>
    </row>
    <row r="162" spans="1:5">
      <c r="A162" s="314">
        <v>522</v>
      </c>
      <c r="B162" s="315" t="s">
        <v>840</v>
      </c>
      <c r="C162" s="315" t="s">
        <v>163</v>
      </c>
      <c r="D162" s="6" t="s">
        <v>644</v>
      </c>
      <c r="E162" s="6" t="s">
        <v>1334</v>
      </c>
    </row>
    <row r="163" spans="1:5">
      <c r="A163" s="314">
        <v>525</v>
      </c>
      <c r="B163" s="315" t="s">
        <v>841</v>
      </c>
      <c r="C163" s="315" t="s">
        <v>164</v>
      </c>
      <c r="D163" s="6" t="s">
        <v>651</v>
      </c>
      <c r="E163" s="6" t="s">
        <v>1334</v>
      </c>
    </row>
    <row r="164" spans="1:5">
      <c r="A164" s="312">
        <v>526</v>
      </c>
      <c r="B164" s="313" t="s">
        <v>842</v>
      </c>
      <c r="C164" s="313" t="s">
        <v>1267</v>
      </c>
      <c r="D164" s="6" t="s">
        <v>644</v>
      </c>
      <c r="E164" s="6" t="s">
        <v>1334</v>
      </c>
    </row>
    <row r="165" spans="1:5">
      <c r="A165" s="312">
        <v>548</v>
      </c>
      <c r="B165" s="313" t="s">
        <v>843</v>
      </c>
      <c r="C165" s="313" t="s">
        <v>1286</v>
      </c>
      <c r="D165" s="6" t="s">
        <v>650</v>
      </c>
      <c r="E165" s="6" t="s">
        <v>1334</v>
      </c>
    </row>
    <row r="166" spans="1:5">
      <c r="A166" s="312">
        <v>551</v>
      </c>
      <c r="B166" s="313" t="s">
        <v>844</v>
      </c>
      <c r="C166" s="313" t="s">
        <v>165</v>
      </c>
      <c r="D166" s="6" t="s">
        <v>651</v>
      </c>
      <c r="E166" s="6" t="s">
        <v>1334</v>
      </c>
    </row>
    <row r="167" spans="1:5">
      <c r="A167" s="312">
        <v>572</v>
      </c>
      <c r="B167" s="313" t="s">
        <v>845</v>
      </c>
      <c r="C167" s="313" t="s">
        <v>166</v>
      </c>
      <c r="D167" s="6" t="s">
        <v>650</v>
      </c>
      <c r="E167" s="6" t="s">
        <v>1334</v>
      </c>
    </row>
    <row r="168" spans="1:5">
      <c r="A168" s="312">
        <v>573</v>
      </c>
      <c r="B168" s="313" t="s">
        <v>846</v>
      </c>
      <c r="C168" s="313" t="s">
        <v>167</v>
      </c>
      <c r="D168" s="6" t="s">
        <v>644</v>
      </c>
      <c r="E168" s="6" t="s">
        <v>1334</v>
      </c>
    </row>
    <row r="169" spans="1:5">
      <c r="A169" s="312">
        <v>576</v>
      </c>
      <c r="B169" s="313" t="s">
        <v>847</v>
      </c>
      <c r="C169" s="313" t="s">
        <v>1247</v>
      </c>
      <c r="D169" s="6" t="s">
        <v>649</v>
      </c>
      <c r="E169" s="6" t="s">
        <v>1334</v>
      </c>
    </row>
    <row r="170" spans="1:5">
      <c r="A170" s="312">
        <v>578</v>
      </c>
      <c r="B170" s="313" t="s">
        <v>848</v>
      </c>
      <c r="C170" s="313" t="s">
        <v>168</v>
      </c>
      <c r="D170" s="6" t="s">
        <v>644</v>
      </c>
      <c r="E170" s="6" t="s">
        <v>1334</v>
      </c>
    </row>
    <row r="171" spans="1:5">
      <c r="A171" s="312">
        <v>580</v>
      </c>
      <c r="B171" s="313" t="s">
        <v>849</v>
      </c>
      <c r="C171" s="313" t="s">
        <v>169</v>
      </c>
      <c r="D171" s="6" t="s">
        <v>671</v>
      </c>
      <c r="E171" s="6" t="s">
        <v>1334</v>
      </c>
    </row>
    <row r="172" spans="1:5">
      <c r="A172" s="312">
        <v>584</v>
      </c>
      <c r="B172" s="313" t="s">
        <v>850</v>
      </c>
      <c r="C172" s="313" t="s">
        <v>170</v>
      </c>
      <c r="D172" s="6" t="s">
        <v>648</v>
      </c>
      <c r="E172" s="6" t="s">
        <v>1334</v>
      </c>
    </row>
    <row r="173" spans="1:5">
      <c r="A173" s="312">
        <v>585</v>
      </c>
      <c r="B173" s="313" t="s">
        <v>851</v>
      </c>
      <c r="C173" s="313" t="s">
        <v>171</v>
      </c>
      <c r="D173" s="6" t="s">
        <v>645</v>
      </c>
      <c r="E173" s="6" t="s">
        <v>1334</v>
      </c>
    </row>
    <row r="174" spans="1:5">
      <c r="A174" s="312">
        <v>586</v>
      </c>
      <c r="B174" s="313" t="s">
        <v>852</v>
      </c>
      <c r="C174" s="313" t="s">
        <v>172</v>
      </c>
      <c r="D174" s="6" t="s">
        <v>645</v>
      </c>
      <c r="E174" s="6" t="s">
        <v>1334</v>
      </c>
    </row>
    <row r="175" spans="1:5">
      <c r="A175" s="314">
        <v>587</v>
      </c>
      <c r="B175" s="315" t="s">
        <v>853</v>
      </c>
      <c r="C175" s="315" t="s">
        <v>673</v>
      </c>
      <c r="D175" s="6" t="s">
        <v>671</v>
      </c>
      <c r="E175" s="6" t="s">
        <v>1334</v>
      </c>
    </row>
    <row r="176" spans="1:5">
      <c r="A176" s="312">
        <v>590</v>
      </c>
      <c r="B176" s="313" t="s">
        <v>854</v>
      </c>
      <c r="C176" s="313" t="s">
        <v>1287</v>
      </c>
      <c r="D176" s="6" t="s">
        <v>647</v>
      </c>
      <c r="E176" s="6" t="s">
        <v>1334</v>
      </c>
    </row>
    <row r="177" spans="1:5">
      <c r="A177" s="312">
        <v>591</v>
      </c>
      <c r="B177" s="313" t="s">
        <v>855</v>
      </c>
      <c r="C177" s="313" t="s">
        <v>674</v>
      </c>
      <c r="D177" s="6" t="s">
        <v>646</v>
      </c>
      <c r="E177" s="6" t="s">
        <v>1334</v>
      </c>
    </row>
    <row r="178" spans="1:5">
      <c r="A178" s="312">
        <v>592</v>
      </c>
      <c r="B178" s="313" t="s">
        <v>856</v>
      </c>
      <c r="C178" s="313" t="s">
        <v>616</v>
      </c>
      <c r="D178" s="6" t="s">
        <v>649</v>
      </c>
      <c r="E178" s="6" t="s">
        <v>1334</v>
      </c>
    </row>
    <row r="179" spans="1:5">
      <c r="A179" s="312">
        <v>593</v>
      </c>
      <c r="B179" s="313" t="s">
        <v>857</v>
      </c>
      <c r="C179" s="313" t="s">
        <v>1288</v>
      </c>
      <c r="D179" s="6" t="s">
        <v>649</v>
      </c>
      <c r="E179" s="6" t="s">
        <v>1334</v>
      </c>
    </row>
    <row r="180" spans="1:5">
      <c r="A180" s="312">
        <v>594</v>
      </c>
      <c r="B180" s="313" t="s">
        <v>858</v>
      </c>
      <c r="C180" s="313" t="s">
        <v>88</v>
      </c>
      <c r="D180" s="6" t="s">
        <v>644</v>
      </c>
      <c r="E180" s="6" t="s">
        <v>1334</v>
      </c>
    </row>
    <row r="181" spans="1:5">
      <c r="A181" s="312">
        <v>595</v>
      </c>
      <c r="B181" s="313" t="s">
        <v>859</v>
      </c>
      <c r="C181" s="313" t="s">
        <v>611</v>
      </c>
      <c r="D181" s="6" t="s">
        <v>644</v>
      </c>
      <c r="E181" s="6" t="s">
        <v>1334</v>
      </c>
    </row>
    <row r="182" spans="1:5">
      <c r="A182" s="312">
        <v>596</v>
      </c>
      <c r="B182" s="313" t="s">
        <v>860</v>
      </c>
      <c r="C182" s="313" t="s">
        <v>1248</v>
      </c>
      <c r="D182" s="6" t="s">
        <v>646</v>
      </c>
      <c r="E182" s="6" t="s">
        <v>1334</v>
      </c>
    </row>
    <row r="183" spans="1:5">
      <c r="A183" s="312">
        <v>597</v>
      </c>
      <c r="B183" s="313" t="s">
        <v>861</v>
      </c>
      <c r="C183" s="313" t="s">
        <v>677</v>
      </c>
      <c r="D183" s="6" t="s">
        <v>670</v>
      </c>
      <c r="E183" s="6" t="s">
        <v>1334</v>
      </c>
    </row>
    <row r="184" spans="1:5">
      <c r="A184" s="312">
        <v>598</v>
      </c>
      <c r="B184" s="313" t="s">
        <v>862</v>
      </c>
      <c r="C184" s="313" t="s">
        <v>672</v>
      </c>
      <c r="D184" s="6" t="s">
        <v>670</v>
      </c>
      <c r="E184" s="6" t="s">
        <v>1334</v>
      </c>
    </row>
    <row r="185" spans="1:5">
      <c r="A185" s="312">
        <v>599</v>
      </c>
      <c r="B185" s="313" t="s">
        <v>863</v>
      </c>
      <c r="C185" s="313" t="s">
        <v>1249</v>
      </c>
      <c r="D185" s="6" t="s">
        <v>646</v>
      </c>
      <c r="E185" s="6" t="s">
        <v>1334</v>
      </c>
    </row>
    <row r="186" spans="1:5">
      <c r="A186" s="312">
        <v>600</v>
      </c>
      <c r="B186" s="313" t="s">
        <v>1326</v>
      </c>
      <c r="C186" s="313" t="s">
        <v>1289</v>
      </c>
      <c r="D186" s="6" t="s">
        <v>670</v>
      </c>
      <c r="E186" s="6" t="s">
        <v>1334</v>
      </c>
    </row>
    <row r="187" spans="1:5">
      <c r="A187" s="314">
        <v>633</v>
      </c>
      <c r="B187" s="315" t="s">
        <v>864</v>
      </c>
      <c r="C187" s="315" t="s">
        <v>173</v>
      </c>
      <c r="D187" s="6" t="s">
        <v>650</v>
      </c>
      <c r="E187" s="6" t="s">
        <v>1334</v>
      </c>
    </row>
    <row r="188" spans="1:5">
      <c r="A188" s="312">
        <v>634</v>
      </c>
      <c r="B188" s="313" t="s">
        <v>865</v>
      </c>
      <c r="C188" s="313" t="s">
        <v>174</v>
      </c>
      <c r="D188" s="6" t="s">
        <v>670</v>
      </c>
      <c r="E188" s="6" t="s">
        <v>1334</v>
      </c>
    </row>
    <row r="189" spans="1:5">
      <c r="A189" s="312">
        <v>650</v>
      </c>
      <c r="B189" s="313" t="s">
        <v>866</v>
      </c>
      <c r="C189" s="313" t="s">
        <v>175</v>
      </c>
      <c r="D189" s="6" t="s">
        <v>671</v>
      </c>
      <c r="E189" s="6" t="s">
        <v>1329</v>
      </c>
    </row>
    <row r="190" spans="1:5">
      <c r="A190" s="312">
        <v>660</v>
      </c>
      <c r="B190" s="313" t="s">
        <v>867</v>
      </c>
      <c r="C190" s="313" t="s">
        <v>176</v>
      </c>
      <c r="D190" s="6" t="s">
        <v>650</v>
      </c>
      <c r="E190" s="6" t="s">
        <v>1329</v>
      </c>
    </row>
    <row r="191" spans="1:5">
      <c r="A191" s="312">
        <v>661</v>
      </c>
      <c r="B191" s="313" t="s">
        <v>868</v>
      </c>
      <c r="C191" s="313" t="s">
        <v>177</v>
      </c>
      <c r="D191" s="6" t="s">
        <v>650</v>
      </c>
      <c r="E191" s="6" t="s">
        <v>1329</v>
      </c>
    </row>
    <row r="192" spans="1:5">
      <c r="A192" s="312">
        <v>670</v>
      </c>
      <c r="B192" s="313" t="s">
        <v>869</v>
      </c>
      <c r="C192" s="313" t="s">
        <v>178</v>
      </c>
      <c r="D192" s="6" t="s">
        <v>671</v>
      </c>
      <c r="E192" s="6" t="s">
        <v>1329</v>
      </c>
    </row>
    <row r="193" spans="1:5">
      <c r="A193" s="312">
        <v>680</v>
      </c>
      <c r="B193" s="313" t="s">
        <v>870</v>
      </c>
      <c r="C193" s="313" t="s">
        <v>179</v>
      </c>
      <c r="D193" s="6" t="s">
        <v>648</v>
      </c>
      <c r="E193" s="6" t="s">
        <v>1329</v>
      </c>
    </row>
    <row r="194" spans="1:5">
      <c r="A194" s="312">
        <v>681</v>
      </c>
      <c r="B194" s="313" t="s">
        <v>871</v>
      </c>
      <c r="C194" s="313" t="s">
        <v>180</v>
      </c>
      <c r="D194" s="6" t="s">
        <v>670</v>
      </c>
      <c r="E194" s="6" t="s">
        <v>1329</v>
      </c>
    </row>
    <row r="195" spans="1:5">
      <c r="A195" s="312">
        <v>682</v>
      </c>
      <c r="B195" s="313" t="s">
        <v>872</v>
      </c>
      <c r="C195" s="313" t="s">
        <v>1250</v>
      </c>
      <c r="D195" s="6" t="s">
        <v>650</v>
      </c>
      <c r="E195" s="6" t="s">
        <v>1329</v>
      </c>
    </row>
    <row r="196" spans="1:5">
      <c r="A196" s="312">
        <v>683</v>
      </c>
      <c r="B196" s="313" t="s">
        <v>873</v>
      </c>
      <c r="C196" s="313" t="s">
        <v>1251</v>
      </c>
      <c r="D196" s="6" t="s">
        <v>648</v>
      </c>
      <c r="E196" s="6" t="s">
        <v>1329</v>
      </c>
    </row>
    <row r="197" spans="1:5">
      <c r="A197" s="314">
        <v>716</v>
      </c>
      <c r="B197" s="315" t="s">
        <v>874</v>
      </c>
      <c r="C197" s="315" t="s">
        <v>181</v>
      </c>
      <c r="D197" s="6" t="s">
        <v>627</v>
      </c>
      <c r="E197" s="6" t="s">
        <v>1336</v>
      </c>
    </row>
    <row r="198" spans="1:5">
      <c r="A198" s="314">
        <v>761</v>
      </c>
      <c r="B198" s="315" t="s">
        <v>875</v>
      </c>
      <c r="C198" s="315" t="s">
        <v>182</v>
      </c>
      <c r="D198" s="6" t="s">
        <v>627</v>
      </c>
      <c r="E198" s="6" t="s">
        <v>1336</v>
      </c>
    </row>
    <row r="199" spans="1:5">
      <c r="A199" s="314">
        <v>781</v>
      </c>
      <c r="B199" s="315" t="s">
        <v>876</v>
      </c>
      <c r="C199" s="315" t="s">
        <v>183</v>
      </c>
      <c r="D199" s="6" t="s">
        <v>627</v>
      </c>
      <c r="E199" s="6" t="s">
        <v>1336</v>
      </c>
    </row>
    <row r="200" spans="1:5">
      <c r="A200" s="312">
        <v>802</v>
      </c>
      <c r="B200" s="318" t="s">
        <v>877</v>
      </c>
      <c r="C200" s="318" t="s">
        <v>184</v>
      </c>
      <c r="D200" s="6" t="s">
        <v>627</v>
      </c>
      <c r="E200" s="6" t="s">
        <v>1336</v>
      </c>
    </row>
    <row r="201" spans="1:5">
      <c r="A201" s="312">
        <v>821</v>
      </c>
      <c r="B201" s="313" t="s">
        <v>878</v>
      </c>
      <c r="C201" s="313" t="s">
        <v>185</v>
      </c>
      <c r="D201" s="6" t="s">
        <v>627</v>
      </c>
      <c r="E201" s="6" t="s">
        <v>1336</v>
      </c>
    </row>
    <row r="202" spans="1:5">
      <c r="A202" s="312">
        <v>831</v>
      </c>
      <c r="B202" s="313" t="s">
        <v>879</v>
      </c>
      <c r="C202" s="313" t="s">
        <v>186</v>
      </c>
      <c r="D202" s="6" t="s">
        <v>627</v>
      </c>
      <c r="E202" s="6" t="s">
        <v>1336</v>
      </c>
    </row>
    <row r="203" spans="1:5">
      <c r="A203" s="312">
        <v>862</v>
      </c>
      <c r="B203" s="313" t="s">
        <v>880</v>
      </c>
      <c r="C203" s="313" t="s">
        <v>187</v>
      </c>
      <c r="D203" s="6" t="s">
        <v>648</v>
      </c>
      <c r="E203" s="6" t="s">
        <v>1330</v>
      </c>
    </row>
    <row r="204" spans="1:5">
      <c r="A204" s="312">
        <v>865</v>
      </c>
      <c r="B204" s="313" t="s">
        <v>881</v>
      </c>
      <c r="C204" s="313" t="s">
        <v>188</v>
      </c>
      <c r="D204" s="6" t="s">
        <v>650</v>
      </c>
      <c r="E204" s="6" t="s">
        <v>1330</v>
      </c>
    </row>
    <row r="205" spans="1:5">
      <c r="A205" s="312">
        <v>867</v>
      </c>
      <c r="B205" s="313" t="s">
        <v>882</v>
      </c>
      <c r="C205" s="313" t="s">
        <v>189</v>
      </c>
      <c r="D205" s="6" t="s">
        <v>650</v>
      </c>
      <c r="E205" s="6" t="s">
        <v>1337</v>
      </c>
    </row>
    <row r="206" spans="1:5">
      <c r="A206" s="312">
        <v>901</v>
      </c>
      <c r="B206" s="313" t="s">
        <v>883</v>
      </c>
      <c r="C206" s="313" t="s">
        <v>190</v>
      </c>
      <c r="D206" s="6" t="s">
        <v>627</v>
      </c>
      <c r="E206" s="6" t="s">
        <v>1338</v>
      </c>
    </row>
    <row r="207" spans="1:5">
      <c r="A207" s="312">
        <v>902</v>
      </c>
      <c r="B207" s="313" t="s">
        <v>884</v>
      </c>
      <c r="C207" s="313" t="s">
        <v>191</v>
      </c>
      <c r="D207" s="6" t="s">
        <v>627</v>
      </c>
      <c r="E207" s="6" t="s">
        <v>1338</v>
      </c>
    </row>
    <row r="208" spans="1:5">
      <c r="A208" s="312">
        <v>903</v>
      </c>
      <c r="B208" s="313" t="s">
        <v>885</v>
      </c>
      <c r="C208" s="313" t="s">
        <v>192</v>
      </c>
      <c r="D208" s="6" t="s">
        <v>627</v>
      </c>
      <c r="E208" s="6" t="s">
        <v>1338</v>
      </c>
    </row>
    <row r="209" spans="1:5">
      <c r="A209" s="312">
        <v>904</v>
      </c>
      <c r="B209" s="313" t="s">
        <v>886</v>
      </c>
      <c r="C209" s="313" t="s">
        <v>193</v>
      </c>
      <c r="D209" s="6" t="s">
        <v>627</v>
      </c>
      <c r="E209" s="6" t="s">
        <v>1338</v>
      </c>
    </row>
    <row r="210" spans="1:5">
      <c r="A210" s="312">
        <v>905</v>
      </c>
      <c r="B210" s="313" t="s">
        <v>887</v>
      </c>
      <c r="C210" s="313" t="s">
        <v>194</v>
      </c>
      <c r="D210" s="6" t="s">
        <v>627</v>
      </c>
      <c r="E210" s="6" t="s">
        <v>1338</v>
      </c>
    </row>
    <row r="211" spans="1:5">
      <c r="A211" s="312">
        <v>906</v>
      </c>
      <c r="B211" s="313" t="s">
        <v>888</v>
      </c>
      <c r="C211" s="313" t="s">
        <v>195</v>
      </c>
      <c r="D211" s="6" t="s">
        <v>627</v>
      </c>
      <c r="E211" s="6" t="s">
        <v>1338</v>
      </c>
    </row>
    <row r="212" spans="1:5">
      <c r="A212" s="312">
        <v>907</v>
      </c>
      <c r="B212" s="313" t="s">
        <v>889</v>
      </c>
      <c r="C212" s="313" t="s">
        <v>196</v>
      </c>
      <c r="D212" s="6" t="s">
        <v>627</v>
      </c>
      <c r="E212" s="6" t="s">
        <v>1338</v>
      </c>
    </row>
    <row r="213" spans="1:5">
      <c r="A213" s="312">
        <v>908</v>
      </c>
      <c r="B213" s="313" t="s">
        <v>890</v>
      </c>
      <c r="C213" s="313" t="s">
        <v>197</v>
      </c>
      <c r="D213" s="6" t="s">
        <v>627</v>
      </c>
      <c r="E213" s="6" t="s">
        <v>1338</v>
      </c>
    </row>
    <row r="214" spans="1:5">
      <c r="A214" s="312">
        <v>909</v>
      </c>
      <c r="B214" s="313" t="s">
        <v>891</v>
      </c>
      <c r="C214" s="313" t="s">
        <v>198</v>
      </c>
      <c r="D214" s="6" t="s">
        <v>627</v>
      </c>
      <c r="E214" s="6" t="s">
        <v>1338</v>
      </c>
    </row>
    <row r="215" spans="1:5">
      <c r="A215" s="312">
        <v>951</v>
      </c>
      <c r="B215" s="313" t="s">
        <v>892</v>
      </c>
      <c r="C215" s="313" t="s">
        <v>199</v>
      </c>
      <c r="D215" s="6" t="s">
        <v>627</v>
      </c>
      <c r="E215" s="6" t="s">
        <v>1339</v>
      </c>
    </row>
    <row r="216" spans="1:5">
      <c r="A216" s="312">
        <v>1101</v>
      </c>
      <c r="B216" s="313" t="s">
        <v>893</v>
      </c>
      <c r="C216" s="319" t="s">
        <v>200</v>
      </c>
      <c r="D216" s="6" t="s">
        <v>627</v>
      </c>
      <c r="E216" s="6" t="s">
        <v>1340</v>
      </c>
    </row>
    <row r="217" spans="1:5">
      <c r="A217" s="312">
        <v>1102</v>
      </c>
      <c r="B217" s="313" t="s">
        <v>894</v>
      </c>
      <c r="C217" s="313" t="s">
        <v>201</v>
      </c>
      <c r="D217" s="6" t="s">
        <v>627</v>
      </c>
      <c r="E217" s="6" t="s">
        <v>1340</v>
      </c>
    </row>
    <row r="218" spans="1:5">
      <c r="A218" s="312">
        <v>1103</v>
      </c>
      <c r="B218" s="313" t="s">
        <v>895</v>
      </c>
      <c r="C218" s="313" t="s">
        <v>202</v>
      </c>
      <c r="D218" s="6" t="s">
        <v>627</v>
      </c>
      <c r="E218" s="6" t="s">
        <v>1340</v>
      </c>
    </row>
    <row r="219" spans="1:5">
      <c r="A219" s="312">
        <v>1104</v>
      </c>
      <c r="B219" s="313" t="s">
        <v>896</v>
      </c>
      <c r="C219" s="313" t="s">
        <v>203</v>
      </c>
      <c r="D219" s="6" t="s">
        <v>627</v>
      </c>
      <c r="E219" s="6" t="s">
        <v>1340</v>
      </c>
    </row>
    <row r="220" spans="1:5">
      <c r="A220" s="312">
        <v>1105</v>
      </c>
      <c r="B220" s="313" t="s">
        <v>897</v>
      </c>
      <c r="C220" s="313" t="s">
        <v>204</v>
      </c>
      <c r="D220" s="6" t="s">
        <v>627</v>
      </c>
      <c r="E220" s="6" t="s">
        <v>1340</v>
      </c>
    </row>
    <row r="221" spans="1:5">
      <c r="A221" s="312">
        <v>1106</v>
      </c>
      <c r="B221" s="313" t="s">
        <v>898</v>
      </c>
      <c r="C221" s="313" t="s">
        <v>205</v>
      </c>
      <c r="D221" s="6" t="s">
        <v>627</v>
      </c>
      <c r="E221" s="6" t="s">
        <v>1340</v>
      </c>
    </row>
    <row r="222" spans="1:5">
      <c r="A222" s="312">
        <v>1107</v>
      </c>
      <c r="B222" s="313" t="s">
        <v>899</v>
      </c>
      <c r="C222" s="313" t="s">
        <v>206</v>
      </c>
      <c r="D222" s="6" t="s">
        <v>627</v>
      </c>
      <c r="E222" s="6" t="s">
        <v>1340</v>
      </c>
    </row>
    <row r="223" spans="1:5">
      <c r="A223" s="312">
        <v>1108</v>
      </c>
      <c r="B223" s="313" t="s">
        <v>900</v>
      </c>
      <c r="C223" s="313" t="s">
        <v>207</v>
      </c>
      <c r="D223" s="6" t="s">
        <v>627</v>
      </c>
      <c r="E223" s="6" t="s">
        <v>1340</v>
      </c>
    </row>
    <row r="224" spans="1:5">
      <c r="A224" s="312">
        <v>1109</v>
      </c>
      <c r="B224" s="313" t="s">
        <v>901</v>
      </c>
      <c r="C224" s="313" t="s">
        <v>208</v>
      </c>
      <c r="D224" s="6" t="s">
        <v>627</v>
      </c>
      <c r="E224" s="6" t="s">
        <v>1340</v>
      </c>
    </row>
    <row r="225" spans="1:5">
      <c r="A225" s="312">
        <v>1110</v>
      </c>
      <c r="B225" s="313" t="s">
        <v>902</v>
      </c>
      <c r="C225" s="313" t="s">
        <v>209</v>
      </c>
      <c r="D225" s="6" t="s">
        <v>627</v>
      </c>
      <c r="E225" s="6" t="s">
        <v>1340</v>
      </c>
    </row>
    <row r="226" spans="1:5">
      <c r="A226" s="312">
        <v>1111</v>
      </c>
      <c r="B226" s="313" t="s">
        <v>903</v>
      </c>
      <c r="C226" s="313" t="s">
        <v>210</v>
      </c>
      <c r="D226" s="6" t="s">
        <v>627</v>
      </c>
      <c r="E226" s="6" t="s">
        <v>1340</v>
      </c>
    </row>
    <row r="227" spans="1:5">
      <c r="A227" s="312">
        <v>1112</v>
      </c>
      <c r="B227" s="313" t="s">
        <v>904</v>
      </c>
      <c r="C227" s="313" t="s">
        <v>211</v>
      </c>
      <c r="D227" s="6" t="s">
        <v>627</v>
      </c>
      <c r="E227" s="6" t="s">
        <v>1340</v>
      </c>
    </row>
    <row r="228" spans="1:5">
      <c r="A228" s="312">
        <v>1113</v>
      </c>
      <c r="B228" s="313" t="s">
        <v>905</v>
      </c>
      <c r="C228" s="313" t="s">
        <v>212</v>
      </c>
      <c r="D228" s="6" t="s">
        <v>627</v>
      </c>
      <c r="E228" s="6" t="s">
        <v>1340</v>
      </c>
    </row>
    <row r="229" spans="1:5">
      <c r="A229" s="312">
        <v>1114</v>
      </c>
      <c r="B229" s="313" t="s">
        <v>906</v>
      </c>
      <c r="C229" s="313" t="s">
        <v>1387</v>
      </c>
      <c r="D229" s="6" t="s">
        <v>627</v>
      </c>
      <c r="E229" s="6" t="s">
        <v>1340</v>
      </c>
    </row>
    <row r="230" spans="1:5">
      <c r="A230" s="312">
        <v>1115</v>
      </c>
      <c r="B230" s="313" t="s">
        <v>907</v>
      </c>
      <c r="C230" s="313" t="s">
        <v>213</v>
      </c>
      <c r="D230" s="6" t="s">
        <v>627</v>
      </c>
      <c r="E230" s="6" t="s">
        <v>1340</v>
      </c>
    </row>
    <row r="231" spans="1:5">
      <c r="A231" s="312">
        <v>1116</v>
      </c>
      <c r="B231" s="313" t="s">
        <v>908</v>
      </c>
      <c r="C231" s="313" t="s">
        <v>214</v>
      </c>
      <c r="D231" s="6" t="s">
        <v>627</v>
      </c>
      <c r="E231" s="6" t="s">
        <v>1340</v>
      </c>
    </row>
    <row r="232" spans="1:5">
      <c r="A232" s="312">
        <v>1117</v>
      </c>
      <c r="B232" s="313" t="s">
        <v>909</v>
      </c>
      <c r="C232" s="313" t="s">
        <v>215</v>
      </c>
      <c r="D232" s="6" t="s">
        <v>627</v>
      </c>
      <c r="E232" s="6" t="s">
        <v>1340</v>
      </c>
    </row>
    <row r="233" spans="1:5">
      <c r="A233" s="312">
        <v>1118</v>
      </c>
      <c r="B233" s="313" t="s">
        <v>910</v>
      </c>
      <c r="C233" s="313" t="s">
        <v>216</v>
      </c>
      <c r="D233" s="6" t="s">
        <v>627</v>
      </c>
      <c r="E233" s="6" t="s">
        <v>1340</v>
      </c>
    </row>
    <row r="234" spans="1:5">
      <c r="A234" s="312">
        <v>1119</v>
      </c>
      <c r="B234" s="313" t="s">
        <v>911</v>
      </c>
      <c r="C234" s="313" t="s">
        <v>217</v>
      </c>
      <c r="D234" s="6" t="s">
        <v>627</v>
      </c>
      <c r="E234" s="6" t="s">
        <v>1340</v>
      </c>
    </row>
    <row r="235" spans="1:5">
      <c r="A235" s="312">
        <v>1120</v>
      </c>
      <c r="B235" s="313" t="s">
        <v>912</v>
      </c>
      <c r="C235" s="313" t="s">
        <v>218</v>
      </c>
      <c r="D235" s="6" t="s">
        <v>627</v>
      </c>
      <c r="E235" s="6" t="s">
        <v>1340</v>
      </c>
    </row>
    <row r="236" spans="1:5">
      <c r="A236" s="312">
        <v>1121</v>
      </c>
      <c r="B236" s="313" t="s">
        <v>913</v>
      </c>
      <c r="C236" s="313" t="s">
        <v>219</v>
      </c>
      <c r="D236" s="6" t="s">
        <v>627</v>
      </c>
      <c r="E236" s="6" t="s">
        <v>1340</v>
      </c>
    </row>
    <row r="237" spans="1:5">
      <c r="A237" s="312">
        <v>1122</v>
      </c>
      <c r="B237" s="313" t="s">
        <v>914</v>
      </c>
      <c r="C237" s="313" t="s">
        <v>220</v>
      </c>
      <c r="D237" s="6" t="s">
        <v>627</v>
      </c>
      <c r="E237" s="6" t="s">
        <v>1340</v>
      </c>
    </row>
    <row r="238" spans="1:5">
      <c r="A238" s="312">
        <v>1123</v>
      </c>
      <c r="B238" s="313" t="s">
        <v>915</v>
      </c>
      <c r="C238" s="313" t="s">
        <v>221</v>
      </c>
      <c r="D238" s="6" t="s">
        <v>627</v>
      </c>
      <c r="E238" s="6" t="s">
        <v>1340</v>
      </c>
    </row>
    <row r="239" spans="1:5">
      <c r="A239" s="312">
        <v>1124</v>
      </c>
      <c r="B239" s="313" t="s">
        <v>916</v>
      </c>
      <c r="C239" s="313" t="s">
        <v>222</v>
      </c>
      <c r="D239" s="6" t="s">
        <v>627</v>
      </c>
      <c r="E239" s="6" t="s">
        <v>1340</v>
      </c>
    </row>
    <row r="240" spans="1:5">
      <c r="A240" s="312">
        <v>1125</v>
      </c>
      <c r="B240" s="313" t="s">
        <v>917</v>
      </c>
      <c r="C240" s="313" t="s">
        <v>223</v>
      </c>
      <c r="D240" s="6" t="s">
        <v>627</v>
      </c>
      <c r="E240" s="6" t="s">
        <v>1340</v>
      </c>
    </row>
    <row r="241" spans="1:5">
      <c r="A241" s="312">
        <v>1126</v>
      </c>
      <c r="B241" s="313" t="s">
        <v>918</v>
      </c>
      <c r="C241" s="313" t="s">
        <v>224</v>
      </c>
      <c r="D241" s="6" t="s">
        <v>627</v>
      </c>
      <c r="E241" s="6" t="s">
        <v>1340</v>
      </c>
    </row>
    <row r="242" spans="1:5">
      <c r="A242" s="312">
        <v>1127</v>
      </c>
      <c r="B242" s="313" t="s">
        <v>919</v>
      </c>
      <c r="C242" s="313" t="s">
        <v>225</v>
      </c>
      <c r="D242" s="6" t="s">
        <v>627</v>
      </c>
      <c r="E242" s="6" t="s">
        <v>1340</v>
      </c>
    </row>
    <row r="243" spans="1:5">
      <c r="A243" s="312">
        <v>1128</v>
      </c>
      <c r="B243" s="313" t="s">
        <v>920</v>
      </c>
      <c r="C243" s="313" t="s">
        <v>226</v>
      </c>
      <c r="D243" s="6" t="s">
        <v>627</v>
      </c>
      <c r="E243" s="6" t="s">
        <v>1340</v>
      </c>
    </row>
    <row r="244" spans="1:5">
      <c r="A244" s="312">
        <v>1129</v>
      </c>
      <c r="B244" s="313" t="s">
        <v>921</v>
      </c>
      <c r="C244" s="313" t="s">
        <v>227</v>
      </c>
      <c r="D244" s="6" t="s">
        <v>627</v>
      </c>
      <c r="E244" s="6" t="s">
        <v>1340</v>
      </c>
    </row>
    <row r="245" spans="1:5">
      <c r="A245" s="312">
        <v>1201</v>
      </c>
      <c r="B245" s="313" t="s">
        <v>922</v>
      </c>
      <c r="C245" s="313" t="s">
        <v>228</v>
      </c>
      <c r="D245" s="6" t="s">
        <v>627</v>
      </c>
      <c r="E245" s="6" t="s">
        <v>1340</v>
      </c>
    </row>
    <row r="246" spans="1:5">
      <c r="A246" s="312">
        <v>1202</v>
      </c>
      <c r="B246" s="313" t="s">
        <v>923</v>
      </c>
      <c r="C246" s="313" t="s">
        <v>229</v>
      </c>
      <c r="D246" s="6" t="s">
        <v>627</v>
      </c>
      <c r="E246" s="6" t="s">
        <v>1340</v>
      </c>
    </row>
    <row r="247" spans="1:5">
      <c r="A247" s="312">
        <v>1203</v>
      </c>
      <c r="B247" s="313" t="s">
        <v>924</v>
      </c>
      <c r="C247" s="313" t="s">
        <v>230</v>
      </c>
      <c r="D247" s="6" t="s">
        <v>627</v>
      </c>
      <c r="E247" s="6" t="s">
        <v>1340</v>
      </c>
    </row>
    <row r="248" spans="1:5">
      <c r="A248" s="312">
        <v>1204</v>
      </c>
      <c r="B248" s="313" t="s">
        <v>925</v>
      </c>
      <c r="C248" s="313" t="s">
        <v>231</v>
      </c>
      <c r="D248" s="6" t="s">
        <v>627</v>
      </c>
      <c r="E248" s="6" t="s">
        <v>1340</v>
      </c>
    </row>
    <row r="249" spans="1:5">
      <c r="A249" s="312">
        <v>1205</v>
      </c>
      <c r="B249" s="313" t="s">
        <v>926</v>
      </c>
      <c r="C249" s="313" t="s">
        <v>232</v>
      </c>
      <c r="D249" s="6" t="s">
        <v>627</v>
      </c>
      <c r="E249" s="6" t="s">
        <v>1340</v>
      </c>
    </row>
    <row r="250" spans="1:5">
      <c r="A250" s="312">
        <v>1206</v>
      </c>
      <c r="B250" s="313" t="s">
        <v>927</v>
      </c>
      <c r="C250" s="313" t="s">
        <v>233</v>
      </c>
      <c r="D250" s="6" t="s">
        <v>627</v>
      </c>
      <c r="E250" s="6" t="s">
        <v>1340</v>
      </c>
    </row>
    <row r="251" spans="1:5">
      <c r="A251" s="312">
        <v>1207</v>
      </c>
      <c r="B251" s="313" t="s">
        <v>928</v>
      </c>
      <c r="C251" s="313" t="s">
        <v>234</v>
      </c>
      <c r="D251" s="6" t="s">
        <v>627</v>
      </c>
      <c r="E251" s="6" t="s">
        <v>1340</v>
      </c>
    </row>
    <row r="252" spans="1:5">
      <c r="A252" s="312">
        <v>1208</v>
      </c>
      <c r="B252" s="313" t="s">
        <v>929</v>
      </c>
      <c r="C252" s="313" t="s">
        <v>235</v>
      </c>
      <c r="D252" s="6" t="s">
        <v>627</v>
      </c>
      <c r="E252" s="6" t="s">
        <v>1340</v>
      </c>
    </row>
    <row r="253" spans="1:5">
      <c r="A253" s="312">
        <v>1209</v>
      </c>
      <c r="B253" s="313" t="s">
        <v>930</v>
      </c>
      <c r="C253" s="313" t="s">
        <v>236</v>
      </c>
      <c r="D253" s="6" t="s">
        <v>627</v>
      </c>
      <c r="E253" s="6" t="s">
        <v>1340</v>
      </c>
    </row>
    <row r="254" spans="1:5">
      <c r="A254" s="312">
        <v>1210</v>
      </c>
      <c r="B254" s="313" t="s">
        <v>931</v>
      </c>
      <c r="C254" s="313" t="s">
        <v>237</v>
      </c>
      <c r="D254" s="6" t="s">
        <v>627</v>
      </c>
      <c r="E254" s="6" t="s">
        <v>1340</v>
      </c>
    </row>
    <row r="255" spans="1:5">
      <c r="A255" s="312">
        <v>1211</v>
      </c>
      <c r="B255" s="313" t="s">
        <v>932</v>
      </c>
      <c r="C255" s="313" t="s">
        <v>238</v>
      </c>
      <c r="D255" s="6" t="s">
        <v>627</v>
      </c>
      <c r="E255" s="6" t="s">
        <v>1340</v>
      </c>
    </row>
    <row r="256" spans="1:5">
      <c r="A256" s="312">
        <v>1212</v>
      </c>
      <c r="B256" s="313" t="s">
        <v>933</v>
      </c>
      <c r="C256" s="313" t="s">
        <v>239</v>
      </c>
      <c r="D256" s="6" t="s">
        <v>627</v>
      </c>
      <c r="E256" s="6" t="s">
        <v>1340</v>
      </c>
    </row>
    <row r="257" spans="1:5">
      <c r="A257" s="312">
        <v>1213</v>
      </c>
      <c r="B257" s="313" t="s">
        <v>934</v>
      </c>
      <c r="C257" s="313" t="s">
        <v>240</v>
      </c>
      <c r="D257" s="6" t="s">
        <v>627</v>
      </c>
      <c r="E257" s="6" t="s">
        <v>1340</v>
      </c>
    </row>
    <row r="258" spans="1:5">
      <c r="A258" s="312">
        <v>1214</v>
      </c>
      <c r="B258" s="313" t="s">
        <v>935</v>
      </c>
      <c r="C258" s="313" t="s">
        <v>241</v>
      </c>
      <c r="D258" s="6" t="s">
        <v>627</v>
      </c>
      <c r="E258" s="6" t="s">
        <v>1340</v>
      </c>
    </row>
    <row r="259" spans="1:5">
      <c r="A259" s="312">
        <v>1215</v>
      </c>
      <c r="B259" s="313" t="s">
        <v>936</v>
      </c>
      <c r="C259" s="313" t="s">
        <v>242</v>
      </c>
      <c r="D259" s="6" t="s">
        <v>627</v>
      </c>
      <c r="E259" s="6" t="s">
        <v>1340</v>
      </c>
    </row>
    <row r="260" spans="1:5">
      <c r="A260" s="312">
        <v>1216</v>
      </c>
      <c r="B260" s="313" t="s">
        <v>937</v>
      </c>
      <c r="C260" s="313" t="s">
        <v>243</v>
      </c>
      <c r="D260" s="6" t="s">
        <v>627</v>
      </c>
      <c r="E260" s="6" t="s">
        <v>1340</v>
      </c>
    </row>
    <row r="261" spans="1:5">
      <c r="A261" s="312">
        <v>1217</v>
      </c>
      <c r="B261" s="313" t="s">
        <v>938</v>
      </c>
      <c r="C261" s="313" t="s">
        <v>244</v>
      </c>
      <c r="D261" s="6" t="s">
        <v>627</v>
      </c>
      <c r="E261" s="6" t="s">
        <v>1340</v>
      </c>
    </row>
    <row r="262" spans="1:5">
      <c r="A262" s="312">
        <v>1218</v>
      </c>
      <c r="B262" s="313" t="s">
        <v>939</v>
      </c>
      <c r="C262" s="313" t="s">
        <v>245</v>
      </c>
      <c r="D262" s="6" t="s">
        <v>627</v>
      </c>
      <c r="E262" s="6" t="s">
        <v>1340</v>
      </c>
    </row>
    <row r="263" spans="1:5">
      <c r="A263" s="312">
        <v>1219</v>
      </c>
      <c r="B263" s="313" t="s">
        <v>940</v>
      </c>
      <c r="C263" s="313" t="s">
        <v>246</v>
      </c>
      <c r="D263" s="6" t="s">
        <v>627</v>
      </c>
      <c r="E263" s="6" t="s">
        <v>1340</v>
      </c>
    </row>
    <row r="264" spans="1:5">
      <c r="A264" s="312">
        <v>1220</v>
      </c>
      <c r="B264" s="313" t="s">
        <v>941</v>
      </c>
      <c r="C264" s="313" t="s">
        <v>247</v>
      </c>
      <c r="D264" s="6" t="s">
        <v>627</v>
      </c>
      <c r="E264" s="6" t="s">
        <v>1340</v>
      </c>
    </row>
    <row r="265" spans="1:5">
      <c r="A265" s="312">
        <v>1221</v>
      </c>
      <c r="B265" s="313" t="s">
        <v>942</v>
      </c>
      <c r="C265" s="313" t="s">
        <v>248</v>
      </c>
      <c r="D265" s="6" t="s">
        <v>627</v>
      </c>
      <c r="E265" s="6" t="s">
        <v>1340</v>
      </c>
    </row>
    <row r="266" spans="1:5">
      <c r="A266" s="312">
        <v>1222</v>
      </c>
      <c r="B266" s="313" t="s">
        <v>943</v>
      </c>
      <c r="C266" s="313" t="s">
        <v>249</v>
      </c>
      <c r="D266" s="6" t="s">
        <v>627</v>
      </c>
      <c r="E266" s="6" t="s">
        <v>1340</v>
      </c>
    </row>
    <row r="267" spans="1:5">
      <c r="A267" s="312">
        <v>1223</v>
      </c>
      <c r="B267" s="313" t="s">
        <v>944</v>
      </c>
      <c r="C267" s="313" t="s">
        <v>250</v>
      </c>
      <c r="D267" s="6" t="s">
        <v>627</v>
      </c>
      <c r="E267" s="6" t="s">
        <v>1340</v>
      </c>
    </row>
    <row r="268" spans="1:5">
      <c r="A268" s="312">
        <v>1224</v>
      </c>
      <c r="B268" s="313" t="s">
        <v>945</v>
      </c>
      <c r="C268" s="313" t="s">
        <v>251</v>
      </c>
      <c r="D268" s="6" t="s">
        <v>627</v>
      </c>
      <c r="E268" s="6" t="s">
        <v>1340</v>
      </c>
    </row>
    <row r="269" spans="1:5">
      <c r="A269" s="312">
        <v>1225</v>
      </c>
      <c r="B269" s="313" t="s">
        <v>946</v>
      </c>
      <c r="C269" s="313" t="s">
        <v>252</v>
      </c>
      <c r="D269" s="6" t="s">
        <v>627</v>
      </c>
      <c r="E269" s="6" t="s">
        <v>1340</v>
      </c>
    </row>
    <row r="270" spans="1:5">
      <c r="A270" s="312">
        <v>1226</v>
      </c>
      <c r="B270" s="313" t="s">
        <v>947</v>
      </c>
      <c r="C270" s="313" t="s">
        <v>253</v>
      </c>
      <c r="D270" s="6" t="s">
        <v>627</v>
      </c>
      <c r="E270" s="6" t="s">
        <v>1340</v>
      </c>
    </row>
    <row r="271" spans="1:5">
      <c r="A271" s="312">
        <v>1227</v>
      </c>
      <c r="B271" s="313" t="s">
        <v>948</v>
      </c>
      <c r="C271" s="313" t="s">
        <v>254</v>
      </c>
      <c r="D271" s="6" t="s">
        <v>627</v>
      </c>
      <c r="E271" s="6" t="s">
        <v>1340</v>
      </c>
    </row>
    <row r="272" spans="1:5">
      <c r="A272" s="312">
        <v>1228</v>
      </c>
      <c r="B272" s="313" t="s">
        <v>949</v>
      </c>
      <c r="C272" s="313" t="s">
        <v>255</v>
      </c>
      <c r="D272" s="6" t="s">
        <v>627</v>
      </c>
      <c r="E272" s="6" t="s">
        <v>1340</v>
      </c>
    </row>
    <row r="273" spans="1:5">
      <c r="A273" s="312">
        <v>1229</v>
      </c>
      <c r="B273" s="313" t="s">
        <v>950</v>
      </c>
      <c r="C273" s="313" t="s">
        <v>256</v>
      </c>
      <c r="D273" s="6" t="s">
        <v>627</v>
      </c>
      <c r="E273" s="6" t="s">
        <v>1340</v>
      </c>
    </row>
    <row r="274" spans="1:5">
      <c r="A274" s="312">
        <v>1230</v>
      </c>
      <c r="B274" s="313" t="s">
        <v>951</v>
      </c>
      <c r="C274" s="313" t="s">
        <v>257</v>
      </c>
      <c r="D274" s="6" t="s">
        <v>627</v>
      </c>
      <c r="E274" s="6" t="s">
        <v>1340</v>
      </c>
    </row>
    <row r="275" spans="1:5">
      <c r="A275" s="312">
        <v>1231</v>
      </c>
      <c r="B275" s="313" t="s">
        <v>952</v>
      </c>
      <c r="C275" s="313" t="s">
        <v>258</v>
      </c>
      <c r="D275" s="6" t="s">
        <v>627</v>
      </c>
      <c r="E275" s="6" t="s">
        <v>1340</v>
      </c>
    </row>
    <row r="276" spans="1:5">
      <c r="A276" s="312">
        <v>1232</v>
      </c>
      <c r="B276" s="313" t="s">
        <v>953</v>
      </c>
      <c r="C276" s="313" t="s">
        <v>259</v>
      </c>
      <c r="D276" s="6" t="s">
        <v>627</v>
      </c>
      <c r="E276" s="6" t="s">
        <v>1340</v>
      </c>
    </row>
    <row r="277" spans="1:5">
      <c r="A277" s="312">
        <v>1233</v>
      </c>
      <c r="B277" s="313" t="s">
        <v>954</v>
      </c>
      <c r="C277" s="313" t="s">
        <v>260</v>
      </c>
      <c r="D277" s="6" t="s">
        <v>627</v>
      </c>
      <c r="E277" s="6" t="s">
        <v>1340</v>
      </c>
    </row>
    <row r="278" spans="1:5">
      <c r="A278" s="312">
        <v>1234</v>
      </c>
      <c r="B278" s="313" t="s">
        <v>955</v>
      </c>
      <c r="C278" s="313" t="s">
        <v>261</v>
      </c>
      <c r="D278" s="6" t="s">
        <v>627</v>
      </c>
      <c r="E278" s="6" t="s">
        <v>1340</v>
      </c>
    </row>
    <row r="279" spans="1:5">
      <c r="A279" s="312">
        <v>1235</v>
      </c>
      <c r="B279" s="313" t="s">
        <v>956</v>
      </c>
      <c r="C279" s="313" t="s">
        <v>262</v>
      </c>
      <c r="D279" s="6" t="s">
        <v>627</v>
      </c>
      <c r="E279" s="6" t="s">
        <v>1340</v>
      </c>
    </row>
    <row r="280" spans="1:5">
      <c r="A280" s="312">
        <v>1236</v>
      </c>
      <c r="B280" s="313" t="s">
        <v>957</v>
      </c>
      <c r="C280" s="313" t="s">
        <v>263</v>
      </c>
      <c r="D280" s="6" t="s">
        <v>627</v>
      </c>
      <c r="E280" s="6" t="s">
        <v>1340</v>
      </c>
    </row>
    <row r="281" spans="1:5">
      <c r="A281" s="312">
        <v>1237</v>
      </c>
      <c r="B281" s="313" t="s">
        <v>958</v>
      </c>
      <c r="C281" s="313" t="s">
        <v>264</v>
      </c>
      <c r="D281" s="6" t="s">
        <v>627</v>
      </c>
      <c r="E281" s="6" t="s">
        <v>1340</v>
      </c>
    </row>
    <row r="282" spans="1:5">
      <c r="A282" s="312">
        <v>1238</v>
      </c>
      <c r="B282" s="313" t="s">
        <v>959</v>
      </c>
      <c r="C282" s="313" t="s">
        <v>265</v>
      </c>
      <c r="D282" s="6" t="s">
        <v>627</v>
      </c>
      <c r="E282" s="6" t="s">
        <v>1340</v>
      </c>
    </row>
    <row r="283" spans="1:5">
      <c r="A283" s="312">
        <v>1239</v>
      </c>
      <c r="B283" s="313" t="s">
        <v>960</v>
      </c>
      <c r="C283" s="313" t="s">
        <v>266</v>
      </c>
      <c r="D283" s="6" t="s">
        <v>627</v>
      </c>
      <c r="E283" s="6" t="s">
        <v>1340</v>
      </c>
    </row>
    <row r="284" spans="1:5">
      <c r="A284" s="312">
        <v>1240</v>
      </c>
      <c r="B284" s="313" t="s">
        <v>961</v>
      </c>
      <c r="C284" s="313" t="s">
        <v>267</v>
      </c>
      <c r="D284" s="6" t="s">
        <v>627</v>
      </c>
      <c r="E284" s="6" t="s">
        <v>1340</v>
      </c>
    </row>
    <row r="285" spans="1:5">
      <c r="A285" s="312">
        <v>1241</v>
      </c>
      <c r="B285" s="313" t="s">
        <v>962</v>
      </c>
      <c r="C285" s="313" t="s">
        <v>268</v>
      </c>
      <c r="D285" s="6" t="s">
        <v>627</v>
      </c>
      <c r="E285" s="6" t="s">
        <v>1340</v>
      </c>
    </row>
    <row r="286" spans="1:5">
      <c r="A286" s="312">
        <v>1242</v>
      </c>
      <c r="B286" s="313" t="s">
        <v>963</v>
      </c>
      <c r="C286" s="313" t="s">
        <v>269</v>
      </c>
      <c r="D286" s="6" t="s">
        <v>627</v>
      </c>
      <c r="E286" s="6" t="s">
        <v>1340</v>
      </c>
    </row>
    <row r="287" spans="1:5">
      <c r="A287" s="312">
        <v>1243</v>
      </c>
      <c r="B287" s="313" t="s">
        <v>964</v>
      </c>
      <c r="C287" s="313" t="s">
        <v>270</v>
      </c>
      <c r="D287" s="6" t="s">
        <v>627</v>
      </c>
      <c r="E287" s="6" t="s">
        <v>1340</v>
      </c>
    </row>
    <row r="288" spans="1:5">
      <c r="A288" s="312">
        <v>1244</v>
      </c>
      <c r="B288" s="313" t="s">
        <v>965</v>
      </c>
      <c r="C288" s="313" t="s">
        <v>271</v>
      </c>
      <c r="D288" s="6" t="s">
        <v>627</v>
      </c>
      <c r="E288" s="6" t="s">
        <v>1340</v>
      </c>
    </row>
    <row r="289" spans="1:5">
      <c r="A289" s="312">
        <v>1245</v>
      </c>
      <c r="B289" s="313" t="s">
        <v>966</v>
      </c>
      <c r="C289" s="313" t="s">
        <v>272</v>
      </c>
      <c r="D289" s="6" t="s">
        <v>627</v>
      </c>
      <c r="E289" s="6" t="s">
        <v>1340</v>
      </c>
    </row>
    <row r="290" spans="1:5">
      <c r="A290" s="312">
        <v>1246</v>
      </c>
      <c r="B290" s="313" t="s">
        <v>967</v>
      </c>
      <c r="C290" s="313" t="s">
        <v>273</v>
      </c>
      <c r="D290" s="6" t="s">
        <v>627</v>
      </c>
      <c r="E290" s="6" t="s">
        <v>1340</v>
      </c>
    </row>
    <row r="291" spans="1:5">
      <c r="A291" s="312">
        <v>1247</v>
      </c>
      <c r="B291" s="313" t="s">
        <v>968</v>
      </c>
      <c r="C291" s="313" t="s">
        <v>274</v>
      </c>
      <c r="D291" s="6" t="s">
        <v>627</v>
      </c>
      <c r="E291" s="6" t="s">
        <v>1340</v>
      </c>
    </row>
    <row r="292" spans="1:5">
      <c r="A292" s="312">
        <v>1248</v>
      </c>
      <c r="B292" s="313" t="s">
        <v>969</v>
      </c>
      <c r="C292" s="313" t="s">
        <v>275</v>
      </c>
      <c r="D292" s="6" t="s">
        <v>627</v>
      </c>
      <c r="E292" s="6" t="s">
        <v>1340</v>
      </c>
    </row>
    <row r="293" spans="1:5">
      <c r="A293" s="312">
        <v>1249</v>
      </c>
      <c r="B293" s="313" t="s">
        <v>970</v>
      </c>
      <c r="C293" s="313" t="s">
        <v>276</v>
      </c>
      <c r="D293" s="6" t="s">
        <v>627</v>
      </c>
      <c r="E293" s="6" t="s">
        <v>1340</v>
      </c>
    </row>
    <row r="294" spans="1:5">
      <c r="A294" s="312">
        <v>1250</v>
      </c>
      <c r="B294" s="313" t="s">
        <v>971</v>
      </c>
      <c r="C294" s="313" t="s">
        <v>277</v>
      </c>
      <c r="D294" s="6" t="s">
        <v>627</v>
      </c>
      <c r="E294" s="6" t="s">
        <v>1340</v>
      </c>
    </row>
    <row r="295" spans="1:5">
      <c r="A295" s="312">
        <v>1251</v>
      </c>
      <c r="B295" s="313" t="s">
        <v>972</v>
      </c>
      <c r="C295" s="313" t="s">
        <v>278</v>
      </c>
      <c r="D295" s="6" t="s">
        <v>627</v>
      </c>
      <c r="E295" s="6" t="s">
        <v>1340</v>
      </c>
    </row>
    <row r="296" spans="1:5">
      <c r="A296" s="312">
        <v>1252</v>
      </c>
      <c r="B296" s="313" t="s">
        <v>973</v>
      </c>
      <c r="C296" s="313" t="s">
        <v>279</v>
      </c>
      <c r="D296" s="6" t="s">
        <v>627</v>
      </c>
      <c r="E296" s="6" t="s">
        <v>1340</v>
      </c>
    </row>
    <row r="297" spans="1:5">
      <c r="A297" s="312">
        <v>1253</v>
      </c>
      <c r="B297" s="313" t="s">
        <v>974</v>
      </c>
      <c r="C297" s="313" t="s">
        <v>280</v>
      </c>
      <c r="D297" s="6" t="s">
        <v>627</v>
      </c>
      <c r="E297" s="6" t="s">
        <v>1340</v>
      </c>
    </row>
    <row r="298" spans="1:5">
      <c r="A298" s="312">
        <v>1254</v>
      </c>
      <c r="B298" s="313" t="s">
        <v>975</v>
      </c>
      <c r="C298" s="313" t="s">
        <v>281</v>
      </c>
      <c r="D298" s="6" t="s">
        <v>627</v>
      </c>
      <c r="E298" s="6" t="s">
        <v>1340</v>
      </c>
    </row>
    <row r="299" spans="1:5">
      <c r="A299" s="312">
        <v>1255</v>
      </c>
      <c r="B299" s="313" t="s">
        <v>976</v>
      </c>
      <c r="C299" s="313" t="s">
        <v>282</v>
      </c>
      <c r="D299" s="6" t="s">
        <v>627</v>
      </c>
      <c r="E299" s="6" t="s">
        <v>1340</v>
      </c>
    </row>
    <row r="300" spans="1:5">
      <c r="A300" s="312">
        <v>1256</v>
      </c>
      <c r="B300" s="313" t="s">
        <v>977</v>
      </c>
      <c r="C300" s="313" t="s">
        <v>283</v>
      </c>
      <c r="D300" s="6" t="s">
        <v>627</v>
      </c>
      <c r="E300" s="6" t="s">
        <v>1340</v>
      </c>
    </row>
    <row r="301" spans="1:5">
      <c r="A301" s="312">
        <v>1257</v>
      </c>
      <c r="B301" s="313" t="s">
        <v>978</v>
      </c>
      <c r="C301" s="313" t="s">
        <v>284</v>
      </c>
      <c r="D301" s="6" t="s">
        <v>627</v>
      </c>
      <c r="E301" s="6" t="s">
        <v>1340</v>
      </c>
    </row>
    <row r="302" spans="1:5">
      <c r="A302" s="312">
        <v>1258</v>
      </c>
      <c r="B302" s="313" t="s">
        <v>979</v>
      </c>
      <c r="C302" s="313" t="s">
        <v>285</v>
      </c>
      <c r="D302" s="6" t="s">
        <v>627</v>
      </c>
      <c r="E302" s="6" t="s">
        <v>1340</v>
      </c>
    </row>
    <row r="303" spans="1:5">
      <c r="A303" s="312">
        <v>1259</v>
      </c>
      <c r="B303" s="313" t="s">
        <v>980</v>
      </c>
      <c r="C303" s="313" t="s">
        <v>286</v>
      </c>
      <c r="D303" s="6" t="s">
        <v>627</v>
      </c>
      <c r="E303" s="6" t="s">
        <v>1340</v>
      </c>
    </row>
    <row r="304" spans="1:5">
      <c r="A304" s="312">
        <v>1260</v>
      </c>
      <c r="B304" s="313" t="s">
        <v>981</v>
      </c>
      <c r="C304" s="313" t="s">
        <v>287</v>
      </c>
      <c r="D304" s="6" t="s">
        <v>627</v>
      </c>
      <c r="E304" s="6" t="s">
        <v>1340</v>
      </c>
    </row>
    <row r="305" spans="1:5">
      <c r="A305" s="312">
        <v>1261</v>
      </c>
      <c r="B305" s="313" t="s">
        <v>982</v>
      </c>
      <c r="C305" s="313" t="s">
        <v>288</v>
      </c>
      <c r="D305" s="6" t="s">
        <v>627</v>
      </c>
      <c r="E305" s="6" t="s">
        <v>1340</v>
      </c>
    </row>
    <row r="306" spans="1:5">
      <c r="A306" s="312">
        <v>1262</v>
      </c>
      <c r="B306" s="313" t="s">
        <v>983</v>
      </c>
      <c r="C306" s="313" t="s">
        <v>289</v>
      </c>
      <c r="D306" s="6" t="s">
        <v>627</v>
      </c>
      <c r="E306" s="6" t="s">
        <v>1340</v>
      </c>
    </row>
    <row r="307" spans="1:5">
      <c r="A307" s="312">
        <v>1263</v>
      </c>
      <c r="B307" s="313" t="s">
        <v>984</v>
      </c>
      <c r="C307" s="313" t="s">
        <v>290</v>
      </c>
      <c r="D307" s="6" t="s">
        <v>627</v>
      </c>
      <c r="E307" s="6" t="s">
        <v>1340</v>
      </c>
    </row>
    <row r="308" spans="1:5">
      <c r="A308" s="312">
        <v>1264</v>
      </c>
      <c r="B308" s="313" t="s">
        <v>985</v>
      </c>
      <c r="C308" s="313" t="s">
        <v>291</v>
      </c>
      <c r="D308" s="6" t="s">
        <v>627</v>
      </c>
      <c r="E308" s="6" t="s">
        <v>1340</v>
      </c>
    </row>
    <row r="309" spans="1:5">
      <c r="A309" s="312">
        <v>1265</v>
      </c>
      <c r="B309" s="313" t="s">
        <v>986</v>
      </c>
      <c r="C309" s="313" t="s">
        <v>292</v>
      </c>
      <c r="D309" s="6" t="s">
        <v>627</v>
      </c>
      <c r="E309" s="6" t="s">
        <v>1340</v>
      </c>
    </row>
    <row r="310" spans="1:5">
      <c r="A310" s="312">
        <v>1266</v>
      </c>
      <c r="B310" s="313" t="s">
        <v>987</v>
      </c>
      <c r="C310" s="313" t="s">
        <v>293</v>
      </c>
      <c r="D310" s="6" t="s">
        <v>627</v>
      </c>
      <c r="E310" s="6" t="s">
        <v>1340</v>
      </c>
    </row>
    <row r="311" spans="1:5">
      <c r="A311" s="312">
        <v>1267</v>
      </c>
      <c r="B311" s="313" t="s">
        <v>988</v>
      </c>
      <c r="C311" s="313" t="s">
        <v>294</v>
      </c>
      <c r="D311" s="6" t="s">
        <v>627</v>
      </c>
      <c r="E311" s="6" t="s">
        <v>1340</v>
      </c>
    </row>
    <row r="312" spans="1:5">
      <c r="A312" s="312">
        <v>1268</v>
      </c>
      <c r="B312" s="313" t="s">
        <v>989</v>
      </c>
      <c r="C312" s="313" t="s">
        <v>295</v>
      </c>
      <c r="D312" s="6" t="s">
        <v>627</v>
      </c>
      <c r="E312" s="6" t="s">
        <v>1340</v>
      </c>
    </row>
    <row r="313" spans="1:5">
      <c r="A313" s="312">
        <v>1269</v>
      </c>
      <c r="B313" s="313" t="s">
        <v>990</v>
      </c>
      <c r="C313" s="313" t="s">
        <v>296</v>
      </c>
      <c r="D313" s="6" t="s">
        <v>627</v>
      </c>
      <c r="E313" s="6" t="s">
        <v>1340</v>
      </c>
    </row>
    <row r="314" spans="1:5">
      <c r="A314" s="312">
        <v>1270</v>
      </c>
      <c r="B314" s="313" t="s">
        <v>991</v>
      </c>
      <c r="C314" s="313" t="s">
        <v>297</v>
      </c>
      <c r="D314" s="6" t="s">
        <v>627</v>
      </c>
      <c r="E314" s="6" t="s">
        <v>1340</v>
      </c>
    </row>
    <row r="315" spans="1:5">
      <c r="A315" s="312">
        <v>1271</v>
      </c>
      <c r="B315" s="313" t="s">
        <v>992</v>
      </c>
      <c r="C315" s="313" t="s">
        <v>298</v>
      </c>
      <c r="D315" s="6" t="s">
        <v>627</v>
      </c>
      <c r="E315" s="6" t="s">
        <v>1340</v>
      </c>
    </row>
    <row r="316" spans="1:5">
      <c r="A316" s="312">
        <v>1272</v>
      </c>
      <c r="B316" s="313" t="s">
        <v>993</v>
      </c>
      <c r="C316" s="313" t="s">
        <v>299</v>
      </c>
      <c r="D316" s="6" t="s">
        <v>627</v>
      </c>
      <c r="E316" s="6" t="s">
        <v>1340</v>
      </c>
    </row>
    <row r="317" spans="1:5">
      <c r="A317" s="312">
        <v>1273</v>
      </c>
      <c r="B317" s="313" t="s">
        <v>994</v>
      </c>
      <c r="C317" s="313" t="s">
        <v>300</v>
      </c>
      <c r="D317" s="6" t="s">
        <v>627</v>
      </c>
      <c r="E317" s="6" t="s">
        <v>1340</v>
      </c>
    </row>
    <row r="318" spans="1:5">
      <c r="A318" s="312">
        <v>1274</v>
      </c>
      <c r="B318" s="313" t="s">
        <v>995</v>
      </c>
      <c r="C318" s="313" t="s">
        <v>301</v>
      </c>
      <c r="D318" s="6" t="s">
        <v>627</v>
      </c>
      <c r="E318" s="6" t="s">
        <v>1340</v>
      </c>
    </row>
    <row r="319" spans="1:5">
      <c r="A319" s="312">
        <v>1275</v>
      </c>
      <c r="B319" s="313" t="s">
        <v>996</v>
      </c>
      <c r="C319" s="313" t="s">
        <v>302</v>
      </c>
      <c r="D319" s="6" t="s">
        <v>627</v>
      </c>
      <c r="E319" s="6" t="s">
        <v>1340</v>
      </c>
    </row>
    <row r="320" spans="1:5">
      <c r="A320" s="312">
        <v>1276</v>
      </c>
      <c r="B320" s="313" t="s">
        <v>997</v>
      </c>
      <c r="C320" s="313" t="s">
        <v>303</v>
      </c>
      <c r="D320" s="6" t="s">
        <v>627</v>
      </c>
      <c r="E320" s="6" t="s">
        <v>1340</v>
      </c>
    </row>
    <row r="321" spans="1:5">
      <c r="A321" s="312">
        <v>1277</v>
      </c>
      <c r="B321" s="313" t="s">
        <v>998</v>
      </c>
      <c r="C321" s="313" t="s">
        <v>304</v>
      </c>
      <c r="D321" s="6" t="s">
        <v>627</v>
      </c>
      <c r="E321" s="6" t="s">
        <v>1340</v>
      </c>
    </row>
    <row r="322" spans="1:5">
      <c r="A322" s="312">
        <v>1278</v>
      </c>
      <c r="B322" s="313" t="s">
        <v>999</v>
      </c>
      <c r="C322" s="313" t="s">
        <v>305</v>
      </c>
      <c r="D322" s="6" t="s">
        <v>627</v>
      </c>
      <c r="E322" s="6" t="s">
        <v>1340</v>
      </c>
    </row>
    <row r="323" spans="1:5">
      <c r="A323" s="312">
        <v>1279</v>
      </c>
      <c r="B323" s="313" t="s">
        <v>1000</v>
      </c>
      <c r="C323" s="313" t="s">
        <v>306</v>
      </c>
      <c r="D323" s="6" t="s">
        <v>627</v>
      </c>
      <c r="E323" s="6" t="s">
        <v>1340</v>
      </c>
    </row>
    <row r="324" spans="1:5">
      <c r="A324" s="312">
        <v>1280</v>
      </c>
      <c r="B324" s="313" t="s">
        <v>1001</v>
      </c>
      <c r="C324" s="313" t="s">
        <v>307</v>
      </c>
      <c r="D324" s="6" t="s">
        <v>627</v>
      </c>
      <c r="E324" s="6" t="s">
        <v>1340</v>
      </c>
    </row>
    <row r="325" spans="1:5">
      <c r="A325" s="312">
        <v>1281</v>
      </c>
      <c r="B325" s="313" t="s">
        <v>1002</v>
      </c>
      <c r="C325" s="313" t="s">
        <v>308</v>
      </c>
      <c r="D325" s="6" t="s">
        <v>627</v>
      </c>
      <c r="E325" s="6" t="s">
        <v>1340</v>
      </c>
    </row>
    <row r="326" spans="1:5">
      <c r="A326" s="312">
        <v>1282</v>
      </c>
      <c r="B326" s="313" t="s">
        <v>1003</v>
      </c>
      <c r="C326" s="313" t="s">
        <v>309</v>
      </c>
      <c r="D326" s="6" t="s">
        <v>627</v>
      </c>
      <c r="E326" s="6" t="s">
        <v>1340</v>
      </c>
    </row>
    <row r="327" spans="1:5">
      <c r="A327" s="312">
        <v>1283</v>
      </c>
      <c r="B327" s="313" t="s">
        <v>1004</v>
      </c>
      <c r="C327" s="313" t="s">
        <v>310</v>
      </c>
      <c r="D327" s="6" t="s">
        <v>627</v>
      </c>
      <c r="E327" s="6" t="s">
        <v>1340</v>
      </c>
    </row>
    <row r="328" spans="1:5">
      <c r="A328" s="312">
        <v>1284</v>
      </c>
      <c r="B328" s="313" t="s">
        <v>1005</v>
      </c>
      <c r="C328" s="313" t="s">
        <v>311</v>
      </c>
      <c r="D328" s="6" t="s">
        <v>627</v>
      </c>
      <c r="E328" s="6" t="s">
        <v>1340</v>
      </c>
    </row>
    <row r="329" spans="1:5">
      <c r="A329" s="312">
        <v>1285</v>
      </c>
      <c r="B329" s="313" t="s">
        <v>1006</v>
      </c>
      <c r="C329" s="313" t="s">
        <v>312</v>
      </c>
      <c r="D329" s="6" t="s">
        <v>627</v>
      </c>
      <c r="E329" s="6" t="s">
        <v>1340</v>
      </c>
    </row>
    <row r="330" spans="1:5">
      <c r="A330" s="312">
        <v>1286</v>
      </c>
      <c r="B330" s="313" t="s">
        <v>1007</v>
      </c>
      <c r="C330" s="313" t="s">
        <v>313</v>
      </c>
      <c r="D330" s="6" t="s">
        <v>627</v>
      </c>
      <c r="E330" s="6" t="s">
        <v>1340</v>
      </c>
    </row>
    <row r="331" spans="1:5">
      <c r="A331" s="312">
        <v>1287</v>
      </c>
      <c r="B331" s="313" t="s">
        <v>1008</v>
      </c>
      <c r="C331" s="313" t="s">
        <v>314</v>
      </c>
      <c r="D331" s="6" t="s">
        <v>627</v>
      </c>
      <c r="E331" s="6" t="s">
        <v>1340</v>
      </c>
    </row>
    <row r="332" spans="1:5">
      <c r="A332" s="312">
        <v>1301</v>
      </c>
      <c r="B332" s="313" t="s">
        <v>1009</v>
      </c>
      <c r="C332" s="313" t="s">
        <v>315</v>
      </c>
      <c r="D332" s="6" t="s">
        <v>627</v>
      </c>
      <c r="E332" s="6" t="s">
        <v>1340</v>
      </c>
    </row>
    <row r="333" spans="1:5">
      <c r="A333" s="312">
        <v>1302</v>
      </c>
      <c r="B333" s="313" t="s">
        <v>1010</v>
      </c>
      <c r="C333" s="313" t="s">
        <v>316</v>
      </c>
      <c r="D333" s="6" t="s">
        <v>627</v>
      </c>
      <c r="E333" s="6" t="s">
        <v>1340</v>
      </c>
    </row>
    <row r="334" spans="1:5">
      <c r="A334" s="312">
        <v>1303</v>
      </c>
      <c r="B334" s="313" t="s">
        <v>1011</v>
      </c>
      <c r="C334" s="313" t="s">
        <v>317</v>
      </c>
      <c r="D334" s="6" t="s">
        <v>627</v>
      </c>
      <c r="E334" s="6" t="s">
        <v>1340</v>
      </c>
    </row>
    <row r="335" spans="1:5">
      <c r="A335" s="312">
        <v>1304</v>
      </c>
      <c r="B335" s="313" t="s">
        <v>1012</v>
      </c>
      <c r="C335" s="313" t="s">
        <v>318</v>
      </c>
      <c r="D335" s="6" t="s">
        <v>627</v>
      </c>
      <c r="E335" s="6" t="s">
        <v>1340</v>
      </c>
    </row>
    <row r="336" spans="1:5">
      <c r="A336" s="312">
        <v>1305</v>
      </c>
      <c r="B336" s="313" t="s">
        <v>1013</v>
      </c>
      <c r="C336" s="313" t="s">
        <v>319</v>
      </c>
      <c r="D336" s="6" t="s">
        <v>627</v>
      </c>
      <c r="E336" s="6" t="s">
        <v>1340</v>
      </c>
    </row>
    <row r="337" spans="1:5">
      <c r="A337" s="312">
        <v>1306</v>
      </c>
      <c r="B337" s="313" t="s">
        <v>1014</v>
      </c>
      <c r="C337" s="313" t="s">
        <v>320</v>
      </c>
      <c r="D337" s="6" t="s">
        <v>627</v>
      </c>
      <c r="E337" s="6" t="s">
        <v>1340</v>
      </c>
    </row>
    <row r="338" spans="1:5">
      <c r="A338" s="312">
        <v>1307</v>
      </c>
      <c r="B338" s="313" t="s">
        <v>1015</v>
      </c>
      <c r="C338" s="313" t="s">
        <v>321</v>
      </c>
      <c r="D338" s="6" t="s">
        <v>627</v>
      </c>
      <c r="E338" s="6" t="s">
        <v>1340</v>
      </c>
    </row>
    <row r="339" spans="1:5">
      <c r="A339" s="312">
        <v>1308</v>
      </c>
      <c r="B339" s="313" t="s">
        <v>1016</v>
      </c>
      <c r="C339" s="313" t="s">
        <v>322</v>
      </c>
      <c r="D339" s="6" t="s">
        <v>627</v>
      </c>
      <c r="E339" s="6" t="s">
        <v>1340</v>
      </c>
    </row>
    <row r="340" spans="1:5">
      <c r="A340" s="312">
        <v>1309</v>
      </c>
      <c r="B340" s="313" t="s">
        <v>1017</v>
      </c>
      <c r="C340" s="313" t="s">
        <v>323</v>
      </c>
      <c r="D340" s="6" t="s">
        <v>627</v>
      </c>
      <c r="E340" s="6" t="s">
        <v>1340</v>
      </c>
    </row>
    <row r="341" spans="1:5">
      <c r="A341" s="312">
        <v>1310</v>
      </c>
      <c r="B341" s="313" t="s">
        <v>1018</v>
      </c>
      <c r="C341" s="313" t="s">
        <v>324</v>
      </c>
      <c r="D341" s="6" t="s">
        <v>627</v>
      </c>
      <c r="E341" s="6" t="s">
        <v>1340</v>
      </c>
    </row>
    <row r="342" spans="1:5">
      <c r="A342" s="312">
        <v>1311</v>
      </c>
      <c r="B342" s="313" t="s">
        <v>1019</v>
      </c>
      <c r="C342" s="313" t="s">
        <v>325</v>
      </c>
      <c r="D342" s="6" t="s">
        <v>627</v>
      </c>
      <c r="E342" s="6" t="s">
        <v>1340</v>
      </c>
    </row>
    <row r="343" spans="1:5">
      <c r="A343" s="312">
        <v>1312</v>
      </c>
      <c r="B343" s="313" t="s">
        <v>1020</v>
      </c>
      <c r="C343" s="313" t="s">
        <v>326</v>
      </c>
      <c r="D343" s="6" t="s">
        <v>627</v>
      </c>
      <c r="E343" s="6" t="s">
        <v>1340</v>
      </c>
    </row>
    <row r="344" spans="1:5">
      <c r="A344" s="312">
        <v>1313</v>
      </c>
      <c r="B344" s="313" t="s">
        <v>1021</v>
      </c>
      <c r="C344" s="313" t="s">
        <v>327</v>
      </c>
      <c r="D344" s="6" t="s">
        <v>627</v>
      </c>
      <c r="E344" s="6" t="s">
        <v>1340</v>
      </c>
    </row>
    <row r="345" spans="1:5">
      <c r="A345" s="312">
        <v>1314</v>
      </c>
      <c r="B345" s="313" t="s">
        <v>1022</v>
      </c>
      <c r="C345" s="313" t="s">
        <v>328</v>
      </c>
      <c r="D345" s="6" t="s">
        <v>627</v>
      </c>
      <c r="E345" s="6" t="s">
        <v>1340</v>
      </c>
    </row>
    <row r="346" spans="1:5">
      <c r="A346" s="312">
        <v>1315</v>
      </c>
      <c r="B346" s="313" t="s">
        <v>1023</v>
      </c>
      <c r="C346" s="313" t="s">
        <v>329</v>
      </c>
      <c r="D346" s="6" t="s">
        <v>627</v>
      </c>
      <c r="E346" s="6" t="s">
        <v>1340</v>
      </c>
    </row>
    <row r="347" spans="1:5">
      <c r="A347" s="312">
        <v>1316</v>
      </c>
      <c r="B347" s="313" t="s">
        <v>1024</v>
      </c>
      <c r="C347" s="313" t="s">
        <v>330</v>
      </c>
      <c r="D347" s="6" t="s">
        <v>627</v>
      </c>
      <c r="E347" s="6" t="s">
        <v>1340</v>
      </c>
    </row>
    <row r="348" spans="1:5">
      <c r="A348" s="312">
        <v>1317</v>
      </c>
      <c r="B348" s="313" t="s">
        <v>1025</v>
      </c>
      <c r="C348" s="313" t="s">
        <v>331</v>
      </c>
      <c r="D348" s="6" t="s">
        <v>627</v>
      </c>
      <c r="E348" s="6" t="s">
        <v>1340</v>
      </c>
    </row>
    <row r="349" spans="1:5">
      <c r="A349" s="312">
        <v>1318</v>
      </c>
      <c r="B349" s="313" t="s">
        <v>1026</v>
      </c>
      <c r="C349" s="313" t="s">
        <v>332</v>
      </c>
      <c r="D349" s="6" t="s">
        <v>627</v>
      </c>
      <c r="E349" s="6" t="s">
        <v>1340</v>
      </c>
    </row>
    <row r="350" spans="1:5">
      <c r="A350" s="312">
        <v>1319</v>
      </c>
      <c r="B350" s="313" t="s">
        <v>1027</v>
      </c>
      <c r="C350" s="313" t="s">
        <v>333</v>
      </c>
      <c r="D350" s="6" t="s">
        <v>627</v>
      </c>
      <c r="E350" s="6" t="s">
        <v>1340</v>
      </c>
    </row>
    <row r="351" spans="1:5">
      <c r="A351" s="312">
        <v>1320</v>
      </c>
      <c r="B351" s="313" t="s">
        <v>1028</v>
      </c>
      <c r="C351" s="313" t="s">
        <v>334</v>
      </c>
      <c r="D351" s="6" t="s">
        <v>627</v>
      </c>
      <c r="E351" s="6" t="s">
        <v>1340</v>
      </c>
    </row>
    <row r="352" spans="1:5">
      <c r="A352" s="312">
        <v>1321</v>
      </c>
      <c r="B352" s="313" t="s">
        <v>1029</v>
      </c>
      <c r="C352" s="313" t="s">
        <v>335</v>
      </c>
      <c r="D352" s="6" t="s">
        <v>627</v>
      </c>
      <c r="E352" s="6" t="s">
        <v>1340</v>
      </c>
    </row>
    <row r="353" spans="1:5">
      <c r="A353" s="312">
        <v>1322</v>
      </c>
      <c r="B353" s="313" t="s">
        <v>1030</v>
      </c>
      <c r="C353" s="313" t="s">
        <v>336</v>
      </c>
      <c r="D353" s="6" t="s">
        <v>627</v>
      </c>
      <c r="E353" s="6" t="s">
        <v>1340</v>
      </c>
    </row>
    <row r="354" spans="1:5">
      <c r="A354" s="312">
        <v>1323</v>
      </c>
      <c r="B354" s="313" t="s">
        <v>1031</v>
      </c>
      <c r="C354" s="313" t="s">
        <v>337</v>
      </c>
      <c r="D354" s="6" t="s">
        <v>627</v>
      </c>
      <c r="E354" s="6" t="s">
        <v>1340</v>
      </c>
    </row>
    <row r="355" spans="1:5">
      <c r="A355" s="312">
        <v>1324</v>
      </c>
      <c r="B355" s="313" t="s">
        <v>1032</v>
      </c>
      <c r="C355" s="313" t="s">
        <v>338</v>
      </c>
      <c r="D355" s="6" t="s">
        <v>627</v>
      </c>
      <c r="E355" s="6" t="s">
        <v>1340</v>
      </c>
    </row>
    <row r="356" spans="1:5">
      <c r="A356" s="312">
        <v>1325</v>
      </c>
      <c r="B356" s="313" t="s">
        <v>1033</v>
      </c>
      <c r="C356" s="313" t="s">
        <v>339</v>
      </c>
      <c r="D356" s="6" t="s">
        <v>627</v>
      </c>
      <c r="E356" s="6" t="s">
        <v>1340</v>
      </c>
    </row>
    <row r="357" spans="1:5">
      <c r="A357" s="312">
        <v>1326</v>
      </c>
      <c r="B357" s="313" t="s">
        <v>1034</v>
      </c>
      <c r="C357" s="313" t="s">
        <v>340</v>
      </c>
      <c r="D357" s="6" t="s">
        <v>627</v>
      </c>
      <c r="E357" s="6" t="s">
        <v>1340</v>
      </c>
    </row>
    <row r="358" spans="1:5">
      <c r="A358" s="312">
        <v>1327</v>
      </c>
      <c r="B358" s="313" t="s">
        <v>1035</v>
      </c>
      <c r="C358" s="313" t="s">
        <v>341</v>
      </c>
      <c r="D358" s="6" t="s">
        <v>627</v>
      </c>
      <c r="E358" s="6" t="s">
        <v>1340</v>
      </c>
    </row>
    <row r="359" spans="1:5">
      <c r="A359" s="312">
        <v>1328</v>
      </c>
      <c r="B359" s="313" t="s">
        <v>1036</v>
      </c>
      <c r="C359" s="313" t="s">
        <v>342</v>
      </c>
      <c r="D359" s="6" t="s">
        <v>627</v>
      </c>
      <c r="E359" s="6" t="s">
        <v>1340</v>
      </c>
    </row>
    <row r="360" spans="1:5">
      <c r="A360" s="312">
        <v>1329</v>
      </c>
      <c r="B360" s="313" t="s">
        <v>1037</v>
      </c>
      <c r="C360" s="313" t="s">
        <v>343</v>
      </c>
      <c r="D360" s="6" t="s">
        <v>627</v>
      </c>
      <c r="E360" s="6" t="s">
        <v>1340</v>
      </c>
    </row>
    <row r="361" spans="1:5">
      <c r="A361" s="312">
        <v>1330</v>
      </c>
      <c r="B361" s="313" t="s">
        <v>1038</v>
      </c>
      <c r="C361" s="313" t="s">
        <v>344</v>
      </c>
      <c r="D361" s="6" t="s">
        <v>627</v>
      </c>
      <c r="E361" s="6" t="s">
        <v>1340</v>
      </c>
    </row>
    <row r="362" spans="1:5">
      <c r="A362" s="312">
        <v>1331</v>
      </c>
      <c r="B362" s="313" t="s">
        <v>1039</v>
      </c>
      <c r="C362" s="313" t="s">
        <v>345</v>
      </c>
      <c r="D362" s="6" t="s">
        <v>627</v>
      </c>
      <c r="E362" s="6" t="s">
        <v>1340</v>
      </c>
    </row>
    <row r="363" spans="1:5">
      <c r="A363" s="312">
        <v>1332</v>
      </c>
      <c r="B363" s="313" t="s">
        <v>1040</v>
      </c>
      <c r="C363" s="313" t="s">
        <v>346</v>
      </c>
      <c r="D363" s="6" t="s">
        <v>627</v>
      </c>
      <c r="E363" s="6" t="s">
        <v>1340</v>
      </c>
    </row>
    <row r="364" spans="1:5">
      <c r="A364" s="312">
        <v>1333</v>
      </c>
      <c r="B364" s="313" t="s">
        <v>1041</v>
      </c>
      <c r="C364" s="313" t="s">
        <v>347</v>
      </c>
      <c r="D364" s="6" t="s">
        <v>627</v>
      </c>
      <c r="E364" s="6" t="s">
        <v>1340</v>
      </c>
    </row>
    <row r="365" spans="1:5">
      <c r="A365" s="312">
        <v>1334</v>
      </c>
      <c r="B365" s="313" t="s">
        <v>1042</v>
      </c>
      <c r="C365" s="313" t="s">
        <v>348</v>
      </c>
      <c r="D365" s="6" t="s">
        <v>627</v>
      </c>
      <c r="E365" s="6" t="s">
        <v>1340</v>
      </c>
    </row>
    <row r="366" spans="1:5">
      <c r="A366" s="312">
        <v>1335</v>
      </c>
      <c r="B366" s="313" t="s">
        <v>1043</v>
      </c>
      <c r="C366" s="313" t="s">
        <v>349</v>
      </c>
      <c r="D366" s="6" t="s">
        <v>627</v>
      </c>
      <c r="E366" s="6" t="s">
        <v>1340</v>
      </c>
    </row>
    <row r="367" spans="1:5">
      <c r="A367" s="312">
        <v>1336</v>
      </c>
      <c r="B367" s="313" t="s">
        <v>1044</v>
      </c>
      <c r="C367" s="313" t="s">
        <v>350</v>
      </c>
      <c r="D367" s="6" t="s">
        <v>627</v>
      </c>
      <c r="E367" s="6" t="s">
        <v>1340</v>
      </c>
    </row>
    <row r="368" spans="1:5">
      <c r="A368" s="312">
        <v>1337</v>
      </c>
      <c r="B368" s="313" t="s">
        <v>1045</v>
      </c>
      <c r="C368" s="313" t="s">
        <v>351</v>
      </c>
      <c r="D368" s="6" t="s">
        <v>627</v>
      </c>
      <c r="E368" s="6" t="s">
        <v>1340</v>
      </c>
    </row>
    <row r="369" spans="1:5">
      <c r="A369" s="312">
        <v>1338</v>
      </c>
      <c r="B369" s="313" t="s">
        <v>1046</v>
      </c>
      <c r="C369" s="313" t="s">
        <v>352</v>
      </c>
      <c r="D369" s="6" t="s">
        <v>627</v>
      </c>
      <c r="E369" s="6" t="s">
        <v>1340</v>
      </c>
    </row>
    <row r="370" spans="1:5">
      <c r="A370" s="312">
        <v>1339</v>
      </c>
      <c r="B370" s="313" t="s">
        <v>1047</v>
      </c>
      <c r="C370" s="313" t="s">
        <v>353</v>
      </c>
      <c r="D370" s="6" t="s">
        <v>627</v>
      </c>
      <c r="E370" s="6" t="s">
        <v>1340</v>
      </c>
    </row>
    <row r="371" spans="1:5">
      <c r="A371" s="312">
        <v>1340</v>
      </c>
      <c r="B371" s="313" t="s">
        <v>1048</v>
      </c>
      <c r="C371" s="313" t="s">
        <v>354</v>
      </c>
      <c r="D371" s="6" t="s">
        <v>627</v>
      </c>
      <c r="E371" s="6" t="s">
        <v>1340</v>
      </c>
    </row>
    <row r="372" spans="1:5">
      <c r="A372" s="312">
        <v>1341</v>
      </c>
      <c r="B372" s="313" t="s">
        <v>1049</v>
      </c>
      <c r="C372" s="313" t="s">
        <v>355</v>
      </c>
      <c r="D372" s="6" t="s">
        <v>627</v>
      </c>
      <c r="E372" s="6" t="s">
        <v>1340</v>
      </c>
    </row>
    <row r="373" spans="1:5">
      <c r="A373" s="312">
        <v>1342</v>
      </c>
      <c r="B373" s="313" t="s">
        <v>1050</v>
      </c>
      <c r="C373" s="313" t="s">
        <v>356</v>
      </c>
      <c r="D373" s="6" t="s">
        <v>627</v>
      </c>
      <c r="E373" s="6" t="s">
        <v>1340</v>
      </c>
    </row>
    <row r="374" spans="1:5">
      <c r="A374" s="312">
        <v>1343</v>
      </c>
      <c r="B374" s="313" t="s">
        <v>1051</v>
      </c>
      <c r="C374" s="313" t="s">
        <v>357</v>
      </c>
      <c r="D374" s="6" t="s">
        <v>627</v>
      </c>
      <c r="E374" s="6" t="s">
        <v>1340</v>
      </c>
    </row>
    <row r="375" spans="1:5">
      <c r="A375" s="312">
        <v>1344</v>
      </c>
      <c r="B375" s="313" t="s">
        <v>1052</v>
      </c>
      <c r="C375" s="313" t="s">
        <v>358</v>
      </c>
      <c r="D375" s="6" t="s">
        <v>627</v>
      </c>
      <c r="E375" s="6" t="s">
        <v>1340</v>
      </c>
    </row>
    <row r="376" spans="1:5">
      <c r="A376" s="312">
        <v>1345</v>
      </c>
      <c r="B376" s="313" t="s">
        <v>1053</v>
      </c>
      <c r="C376" s="313" t="s">
        <v>359</v>
      </c>
      <c r="D376" s="6" t="s">
        <v>627</v>
      </c>
      <c r="E376" s="6" t="s">
        <v>1340</v>
      </c>
    </row>
    <row r="377" spans="1:5">
      <c r="A377" s="312">
        <v>1346</v>
      </c>
      <c r="B377" s="313" t="s">
        <v>1054</v>
      </c>
      <c r="C377" s="313" t="s">
        <v>360</v>
      </c>
      <c r="D377" s="6" t="s">
        <v>627</v>
      </c>
      <c r="E377" s="6" t="s">
        <v>1340</v>
      </c>
    </row>
    <row r="378" spans="1:5">
      <c r="A378" s="312">
        <v>1347</v>
      </c>
      <c r="B378" s="313" t="s">
        <v>1055</v>
      </c>
      <c r="C378" s="313" t="s">
        <v>361</v>
      </c>
      <c r="D378" s="6" t="s">
        <v>627</v>
      </c>
      <c r="E378" s="6" t="s">
        <v>1340</v>
      </c>
    </row>
    <row r="379" spans="1:5">
      <c r="A379" s="312">
        <v>1401</v>
      </c>
      <c r="B379" s="313" t="s">
        <v>1056</v>
      </c>
      <c r="C379" s="313" t="s">
        <v>362</v>
      </c>
      <c r="D379" s="6" t="s">
        <v>627</v>
      </c>
      <c r="E379" s="6" t="s">
        <v>1340</v>
      </c>
    </row>
    <row r="380" spans="1:5">
      <c r="A380" s="312">
        <v>1402</v>
      </c>
      <c r="B380" s="313" t="s">
        <v>1057</v>
      </c>
      <c r="C380" s="313" t="s">
        <v>363</v>
      </c>
      <c r="D380" s="6" t="s">
        <v>627</v>
      </c>
      <c r="E380" s="6" t="s">
        <v>1340</v>
      </c>
    </row>
    <row r="381" spans="1:5">
      <c r="A381" s="312">
        <v>1403</v>
      </c>
      <c r="B381" s="313" t="s">
        <v>1058</v>
      </c>
      <c r="C381" s="313" t="s">
        <v>1388</v>
      </c>
      <c r="D381" s="6" t="s">
        <v>627</v>
      </c>
      <c r="E381" s="6" t="s">
        <v>1340</v>
      </c>
    </row>
    <row r="382" spans="1:5">
      <c r="A382" s="312">
        <v>1404</v>
      </c>
      <c r="B382" s="313" t="s">
        <v>1059</v>
      </c>
      <c r="C382" s="313" t="s">
        <v>364</v>
      </c>
      <c r="D382" s="6" t="s">
        <v>627</v>
      </c>
      <c r="E382" s="6" t="s">
        <v>1340</v>
      </c>
    </row>
    <row r="383" spans="1:5">
      <c r="A383" s="312">
        <v>1405</v>
      </c>
      <c r="B383" s="313" t="s">
        <v>1060</v>
      </c>
      <c r="C383" s="313" t="s">
        <v>365</v>
      </c>
      <c r="D383" s="6" t="s">
        <v>627</v>
      </c>
      <c r="E383" s="6" t="s">
        <v>1340</v>
      </c>
    </row>
    <row r="384" spans="1:5">
      <c r="A384" s="312">
        <v>1406</v>
      </c>
      <c r="B384" s="313" t="s">
        <v>1061</v>
      </c>
      <c r="C384" s="313" t="s">
        <v>366</v>
      </c>
      <c r="D384" s="6" t="s">
        <v>627</v>
      </c>
      <c r="E384" s="6" t="s">
        <v>1340</v>
      </c>
    </row>
    <row r="385" spans="1:5">
      <c r="A385" s="312">
        <v>1407</v>
      </c>
      <c r="B385" s="313" t="s">
        <v>1062</v>
      </c>
      <c r="C385" s="313" t="s">
        <v>367</v>
      </c>
      <c r="D385" s="6" t="s">
        <v>627</v>
      </c>
      <c r="E385" s="6" t="s">
        <v>1340</v>
      </c>
    </row>
    <row r="386" spans="1:5">
      <c r="A386" s="312">
        <v>1408</v>
      </c>
      <c r="B386" s="313" t="s">
        <v>1063</v>
      </c>
      <c r="C386" s="313" t="s">
        <v>368</v>
      </c>
      <c r="D386" s="6" t="s">
        <v>627</v>
      </c>
      <c r="E386" s="6" t="s">
        <v>1340</v>
      </c>
    </row>
    <row r="387" spans="1:5">
      <c r="A387" s="312">
        <v>1409</v>
      </c>
      <c r="B387" s="313" t="s">
        <v>1064</v>
      </c>
      <c r="C387" s="313" t="s">
        <v>369</v>
      </c>
      <c r="D387" s="6" t="s">
        <v>627</v>
      </c>
      <c r="E387" s="6" t="s">
        <v>1340</v>
      </c>
    </row>
    <row r="388" spans="1:5">
      <c r="A388" s="312">
        <v>1410</v>
      </c>
      <c r="B388" s="313" t="s">
        <v>1065</v>
      </c>
      <c r="C388" s="313" t="s">
        <v>370</v>
      </c>
      <c r="D388" s="6" t="s">
        <v>627</v>
      </c>
      <c r="E388" s="6" t="s">
        <v>1340</v>
      </c>
    </row>
    <row r="389" spans="1:5">
      <c r="A389" s="312">
        <v>1411</v>
      </c>
      <c r="B389" s="313" t="s">
        <v>1066</v>
      </c>
      <c r="C389" s="313" t="s">
        <v>371</v>
      </c>
      <c r="D389" s="6" t="s">
        <v>627</v>
      </c>
      <c r="E389" s="6" t="s">
        <v>1340</v>
      </c>
    </row>
    <row r="390" spans="1:5">
      <c r="A390" s="312">
        <v>1412</v>
      </c>
      <c r="B390" s="313" t="s">
        <v>1067</v>
      </c>
      <c r="C390" s="313" t="s">
        <v>372</v>
      </c>
      <c r="D390" s="6" t="s">
        <v>627</v>
      </c>
      <c r="E390" s="6" t="s">
        <v>1340</v>
      </c>
    </row>
    <row r="391" spans="1:5">
      <c r="A391" s="312">
        <v>1413</v>
      </c>
      <c r="B391" s="313" t="s">
        <v>1039</v>
      </c>
      <c r="C391" s="313" t="s">
        <v>345</v>
      </c>
      <c r="D391" s="6" t="s">
        <v>627</v>
      </c>
      <c r="E391" s="6" t="s">
        <v>1340</v>
      </c>
    </row>
    <row r="392" spans="1:5">
      <c r="A392" s="312">
        <v>1414</v>
      </c>
      <c r="B392" s="313" t="s">
        <v>1068</v>
      </c>
      <c r="C392" s="313" t="s">
        <v>373</v>
      </c>
      <c r="D392" s="6" t="s">
        <v>627</v>
      </c>
      <c r="E392" s="6" t="s">
        <v>1340</v>
      </c>
    </row>
    <row r="393" spans="1:5">
      <c r="A393" s="312">
        <v>1415</v>
      </c>
      <c r="B393" s="313" t="s">
        <v>1069</v>
      </c>
      <c r="C393" s="313" t="s">
        <v>374</v>
      </c>
      <c r="D393" s="6" t="s">
        <v>627</v>
      </c>
      <c r="E393" s="6" t="s">
        <v>1340</v>
      </c>
    </row>
    <row r="394" spans="1:5">
      <c r="A394" s="312">
        <v>1416</v>
      </c>
      <c r="B394" s="313" t="s">
        <v>1070</v>
      </c>
      <c r="C394" s="313" t="s">
        <v>375</v>
      </c>
      <c r="D394" s="6" t="s">
        <v>627</v>
      </c>
      <c r="E394" s="6" t="s">
        <v>1340</v>
      </c>
    </row>
    <row r="395" spans="1:5">
      <c r="A395" s="312">
        <v>1417</v>
      </c>
      <c r="B395" s="313" t="s">
        <v>1071</v>
      </c>
      <c r="C395" s="313" t="s">
        <v>376</v>
      </c>
      <c r="D395" s="6" t="s">
        <v>627</v>
      </c>
      <c r="E395" s="6" t="s">
        <v>1340</v>
      </c>
    </row>
    <row r="396" spans="1:5">
      <c r="A396" s="312">
        <v>1418</v>
      </c>
      <c r="B396" s="313" t="s">
        <v>1072</v>
      </c>
      <c r="C396" s="313" t="s">
        <v>377</v>
      </c>
      <c r="D396" s="6" t="s">
        <v>627</v>
      </c>
      <c r="E396" s="6" t="s">
        <v>1340</v>
      </c>
    </row>
    <row r="397" spans="1:5">
      <c r="A397" s="312">
        <v>1419</v>
      </c>
      <c r="B397" s="313" t="s">
        <v>1073</v>
      </c>
      <c r="C397" s="313" t="s">
        <v>378</v>
      </c>
      <c r="D397" s="6" t="s">
        <v>627</v>
      </c>
      <c r="E397" s="6" t="s">
        <v>1340</v>
      </c>
    </row>
    <row r="398" spans="1:5">
      <c r="A398" s="312">
        <v>1420</v>
      </c>
      <c r="B398" s="313" t="s">
        <v>1074</v>
      </c>
      <c r="C398" s="313" t="s">
        <v>379</v>
      </c>
      <c r="D398" s="6" t="s">
        <v>627</v>
      </c>
      <c r="E398" s="6" t="s">
        <v>1340</v>
      </c>
    </row>
    <row r="399" spans="1:5">
      <c r="A399" s="312">
        <v>1421</v>
      </c>
      <c r="B399" s="313" t="s">
        <v>1075</v>
      </c>
      <c r="C399" s="313" t="s">
        <v>380</v>
      </c>
      <c r="D399" s="6" t="s">
        <v>627</v>
      </c>
      <c r="E399" s="6" t="s">
        <v>1340</v>
      </c>
    </row>
    <row r="400" spans="1:5">
      <c r="A400" s="312">
        <v>1422</v>
      </c>
      <c r="B400" s="313" t="s">
        <v>1076</v>
      </c>
      <c r="C400" s="313" t="s">
        <v>381</v>
      </c>
      <c r="D400" s="6" t="s">
        <v>627</v>
      </c>
      <c r="E400" s="6" t="s">
        <v>1340</v>
      </c>
    </row>
    <row r="401" spans="1:5">
      <c r="A401" s="312">
        <v>1423</v>
      </c>
      <c r="B401" s="313" t="s">
        <v>1077</v>
      </c>
      <c r="C401" s="313" t="s">
        <v>382</v>
      </c>
      <c r="D401" s="6" t="s">
        <v>627</v>
      </c>
      <c r="E401" s="6" t="s">
        <v>1340</v>
      </c>
    </row>
    <row r="402" spans="1:5">
      <c r="A402" s="312">
        <v>1424</v>
      </c>
      <c r="B402" s="313" t="s">
        <v>1078</v>
      </c>
      <c r="C402" s="313" t="s">
        <v>383</v>
      </c>
      <c r="D402" s="6" t="s">
        <v>627</v>
      </c>
      <c r="E402" s="6" t="s">
        <v>1340</v>
      </c>
    </row>
    <row r="403" spans="1:5">
      <c r="A403" s="312">
        <v>1425</v>
      </c>
      <c r="B403" s="313" t="s">
        <v>1079</v>
      </c>
      <c r="C403" s="313" t="s">
        <v>384</v>
      </c>
      <c r="D403" s="6" t="s">
        <v>627</v>
      </c>
      <c r="E403" s="6" t="s">
        <v>1340</v>
      </c>
    </row>
    <row r="404" spans="1:5">
      <c r="A404" s="312">
        <v>1426</v>
      </c>
      <c r="B404" s="313" t="s">
        <v>1080</v>
      </c>
      <c r="C404" s="313" t="s">
        <v>385</v>
      </c>
      <c r="D404" s="6" t="s">
        <v>627</v>
      </c>
      <c r="E404" s="6" t="s">
        <v>1340</v>
      </c>
    </row>
    <row r="405" spans="1:5">
      <c r="A405" s="312">
        <v>1427</v>
      </c>
      <c r="B405" s="313" t="s">
        <v>1081</v>
      </c>
      <c r="C405" s="313" t="s">
        <v>386</v>
      </c>
      <c r="D405" s="6" t="s">
        <v>627</v>
      </c>
      <c r="E405" s="6" t="s">
        <v>1340</v>
      </c>
    </row>
    <row r="406" spans="1:5">
      <c r="A406" s="312">
        <v>1428</v>
      </c>
      <c r="B406" s="313" t="s">
        <v>1082</v>
      </c>
      <c r="C406" s="313" t="s">
        <v>1389</v>
      </c>
      <c r="D406" s="6" t="s">
        <v>627</v>
      </c>
      <c r="E406" s="6" t="s">
        <v>1340</v>
      </c>
    </row>
    <row r="407" spans="1:5">
      <c r="A407" s="312">
        <v>1429</v>
      </c>
      <c r="B407" s="313" t="s">
        <v>1083</v>
      </c>
      <c r="C407" s="313" t="s">
        <v>387</v>
      </c>
      <c r="D407" s="6" t="s">
        <v>627</v>
      </c>
      <c r="E407" s="6" t="s">
        <v>1340</v>
      </c>
    </row>
    <row r="408" spans="1:5">
      <c r="A408" s="312">
        <v>1430</v>
      </c>
      <c r="B408" s="313" t="s">
        <v>1084</v>
      </c>
      <c r="C408" s="313" t="s">
        <v>388</v>
      </c>
      <c r="D408" s="6" t="s">
        <v>627</v>
      </c>
      <c r="E408" s="6" t="s">
        <v>1340</v>
      </c>
    </row>
    <row r="409" spans="1:5">
      <c r="A409" s="312">
        <v>1431</v>
      </c>
      <c r="B409" s="313" t="s">
        <v>1085</v>
      </c>
      <c r="C409" s="313" t="s">
        <v>389</v>
      </c>
      <c r="D409" s="6" t="s">
        <v>627</v>
      </c>
      <c r="E409" s="6" t="s">
        <v>1340</v>
      </c>
    </row>
    <row r="410" spans="1:5">
      <c r="A410" s="312">
        <v>1432</v>
      </c>
      <c r="B410" s="313" t="s">
        <v>1086</v>
      </c>
      <c r="C410" s="313" t="s">
        <v>390</v>
      </c>
      <c r="D410" s="6" t="s">
        <v>627</v>
      </c>
      <c r="E410" s="6" t="s">
        <v>1340</v>
      </c>
    </row>
    <row r="411" spans="1:5">
      <c r="A411" s="312">
        <v>1434</v>
      </c>
      <c r="B411" s="313" t="s">
        <v>1087</v>
      </c>
      <c r="C411" s="313" t="s">
        <v>391</v>
      </c>
      <c r="D411" s="6" t="s">
        <v>627</v>
      </c>
      <c r="E411" s="6" t="s">
        <v>1340</v>
      </c>
    </row>
    <row r="412" spans="1:5">
      <c r="A412" s="312">
        <v>1435</v>
      </c>
      <c r="B412" s="313" t="s">
        <v>1088</v>
      </c>
      <c r="C412" s="313" t="s">
        <v>392</v>
      </c>
      <c r="D412" s="6" t="s">
        <v>627</v>
      </c>
      <c r="E412" s="6" t="s">
        <v>1340</v>
      </c>
    </row>
    <row r="413" spans="1:5">
      <c r="A413" s="312">
        <v>1501</v>
      </c>
      <c r="B413" s="313" t="s">
        <v>1089</v>
      </c>
      <c r="C413" s="313" t="s">
        <v>393</v>
      </c>
      <c r="D413" s="6" t="s">
        <v>627</v>
      </c>
      <c r="E413" s="6" t="s">
        <v>1340</v>
      </c>
    </row>
    <row r="414" spans="1:5">
      <c r="A414" s="312">
        <v>1502</v>
      </c>
      <c r="B414" s="313" t="s">
        <v>1090</v>
      </c>
      <c r="C414" s="313" t="s">
        <v>394</v>
      </c>
      <c r="D414" s="6" t="s">
        <v>627</v>
      </c>
      <c r="E414" s="6" t="s">
        <v>1340</v>
      </c>
    </row>
    <row r="415" spans="1:5">
      <c r="A415" s="312">
        <v>1503</v>
      </c>
      <c r="B415" s="313" t="s">
        <v>1091</v>
      </c>
      <c r="C415" s="313" t="s">
        <v>395</v>
      </c>
      <c r="D415" s="6" t="s">
        <v>627</v>
      </c>
      <c r="E415" s="6" t="s">
        <v>1340</v>
      </c>
    </row>
    <row r="416" spans="1:5">
      <c r="A416" s="312">
        <v>1504</v>
      </c>
      <c r="B416" s="313" t="s">
        <v>1092</v>
      </c>
      <c r="C416" s="313" t="s">
        <v>396</v>
      </c>
      <c r="D416" s="6" t="s">
        <v>627</v>
      </c>
      <c r="E416" s="6" t="s">
        <v>1340</v>
      </c>
    </row>
    <row r="417" spans="1:5">
      <c r="A417" s="312">
        <v>1505</v>
      </c>
      <c r="B417" s="313" t="s">
        <v>1093</v>
      </c>
      <c r="C417" s="313" t="s">
        <v>397</v>
      </c>
      <c r="D417" s="6" t="s">
        <v>627</v>
      </c>
      <c r="E417" s="6" t="s">
        <v>1340</v>
      </c>
    </row>
    <row r="418" spans="1:5">
      <c r="A418" s="312">
        <v>1506</v>
      </c>
      <c r="B418" s="313" t="s">
        <v>1094</v>
      </c>
      <c r="C418" s="313" t="s">
        <v>398</v>
      </c>
      <c r="D418" s="6" t="s">
        <v>627</v>
      </c>
      <c r="E418" s="6" t="s">
        <v>1340</v>
      </c>
    </row>
    <row r="419" spans="1:5">
      <c r="A419" s="312">
        <v>1507</v>
      </c>
      <c r="B419" s="313" t="s">
        <v>1095</v>
      </c>
      <c r="C419" s="313" t="s">
        <v>399</v>
      </c>
      <c r="D419" s="6" t="s">
        <v>627</v>
      </c>
      <c r="E419" s="6" t="s">
        <v>1340</v>
      </c>
    </row>
    <row r="420" spans="1:5">
      <c r="A420" s="312">
        <v>1508</v>
      </c>
      <c r="B420" s="313" t="s">
        <v>1096</v>
      </c>
      <c r="C420" s="313" t="s">
        <v>400</v>
      </c>
      <c r="D420" s="6" t="s">
        <v>627</v>
      </c>
      <c r="E420" s="6" t="s">
        <v>1340</v>
      </c>
    </row>
    <row r="421" spans="1:5">
      <c r="A421" s="312">
        <v>1509</v>
      </c>
      <c r="B421" s="313" t="s">
        <v>1097</v>
      </c>
      <c r="C421" s="313" t="s">
        <v>401</v>
      </c>
      <c r="D421" s="6" t="s">
        <v>627</v>
      </c>
      <c r="E421" s="6" t="s">
        <v>1340</v>
      </c>
    </row>
    <row r="422" spans="1:5">
      <c r="A422" s="312">
        <v>1510</v>
      </c>
      <c r="B422" s="313" t="s">
        <v>1098</v>
      </c>
      <c r="C422" s="313" t="s">
        <v>402</v>
      </c>
      <c r="D422" s="6" t="s">
        <v>627</v>
      </c>
      <c r="E422" s="6" t="s">
        <v>1340</v>
      </c>
    </row>
    <row r="423" spans="1:5">
      <c r="A423" s="312">
        <v>1511</v>
      </c>
      <c r="B423" s="313" t="s">
        <v>1099</v>
      </c>
      <c r="C423" s="313" t="s">
        <v>403</v>
      </c>
      <c r="D423" s="6" t="s">
        <v>627</v>
      </c>
      <c r="E423" s="6" t="s">
        <v>1340</v>
      </c>
    </row>
    <row r="424" spans="1:5">
      <c r="A424" s="312">
        <v>1512</v>
      </c>
      <c r="B424" s="313" t="s">
        <v>1100</v>
      </c>
      <c r="C424" s="313" t="s">
        <v>404</v>
      </c>
      <c r="D424" s="6" t="s">
        <v>627</v>
      </c>
      <c r="E424" s="6" t="s">
        <v>1340</v>
      </c>
    </row>
    <row r="425" spans="1:5">
      <c r="A425" s="312">
        <v>1513</v>
      </c>
      <c r="B425" s="313" t="s">
        <v>1101</v>
      </c>
      <c r="C425" s="313" t="s">
        <v>405</v>
      </c>
      <c r="D425" s="6" t="s">
        <v>627</v>
      </c>
      <c r="E425" s="6" t="s">
        <v>1340</v>
      </c>
    </row>
    <row r="426" spans="1:5">
      <c r="A426" s="312">
        <v>1514</v>
      </c>
      <c r="B426" s="313" t="s">
        <v>1102</v>
      </c>
      <c r="C426" s="313" t="s">
        <v>406</v>
      </c>
      <c r="D426" s="6" t="s">
        <v>627</v>
      </c>
      <c r="E426" s="6" t="s">
        <v>1340</v>
      </c>
    </row>
    <row r="427" spans="1:5">
      <c r="A427" s="312">
        <v>1515</v>
      </c>
      <c r="B427" s="313" t="s">
        <v>1103</v>
      </c>
      <c r="C427" s="313" t="s">
        <v>407</v>
      </c>
      <c r="D427" s="6" t="s">
        <v>627</v>
      </c>
      <c r="E427" s="6" t="s">
        <v>1340</v>
      </c>
    </row>
    <row r="428" spans="1:5">
      <c r="A428" s="312">
        <v>1516</v>
      </c>
      <c r="B428" s="313" t="s">
        <v>1104</v>
      </c>
      <c r="C428" s="313" t="s">
        <v>408</v>
      </c>
      <c r="D428" s="6" t="s">
        <v>627</v>
      </c>
      <c r="E428" s="6" t="s">
        <v>1340</v>
      </c>
    </row>
    <row r="429" spans="1:5">
      <c r="A429" s="312">
        <v>1517</v>
      </c>
      <c r="B429" s="313" t="s">
        <v>1105</v>
      </c>
      <c r="C429" s="313" t="s">
        <v>409</v>
      </c>
      <c r="D429" s="6" t="s">
        <v>627</v>
      </c>
      <c r="E429" s="6" t="s">
        <v>1340</v>
      </c>
    </row>
    <row r="430" spans="1:5">
      <c r="A430" s="312">
        <v>1518</v>
      </c>
      <c r="B430" s="313" t="s">
        <v>1106</v>
      </c>
      <c r="C430" s="313" t="s">
        <v>410</v>
      </c>
      <c r="D430" s="6" t="s">
        <v>627</v>
      </c>
      <c r="E430" s="6" t="s">
        <v>1340</v>
      </c>
    </row>
    <row r="431" spans="1:5">
      <c r="A431" s="312">
        <v>1519</v>
      </c>
      <c r="B431" s="313" t="s">
        <v>1107</v>
      </c>
      <c r="C431" s="313" t="s">
        <v>411</v>
      </c>
      <c r="D431" s="6" t="s">
        <v>627</v>
      </c>
      <c r="E431" s="6" t="s">
        <v>1340</v>
      </c>
    </row>
    <row r="432" spans="1:5">
      <c r="A432" s="312">
        <v>1520</v>
      </c>
      <c r="B432" s="313" t="s">
        <v>1108</v>
      </c>
      <c r="C432" s="313" t="s">
        <v>412</v>
      </c>
      <c r="D432" s="6" t="s">
        <v>627</v>
      </c>
      <c r="E432" s="6" t="s">
        <v>1340</v>
      </c>
    </row>
    <row r="433" spans="1:5">
      <c r="A433" s="312">
        <v>1521</v>
      </c>
      <c r="B433" s="313" t="s">
        <v>1109</v>
      </c>
      <c r="C433" s="313" t="s">
        <v>413</v>
      </c>
      <c r="D433" s="6" t="s">
        <v>627</v>
      </c>
      <c r="E433" s="6" t="s">
        <v>1340</v>
      </c>
    </row>
    <row r="434" spans="1:5">
      <c r="A434" s="312">
        <v>1522</v>
      </c>
      <c r="B434" s="313" t="s">
        <v>1110</v>
      </c>
      <c r="C434" s="313" t="s">
        <v>414</v>
      </c>
      <c r="D434" s="6" t="s">
        <v>627</v>
      </c>
      <c r="E434" s="6" t="s">
        <v>1340</v>
      </c>
    </row>
    <row r="435" spans="1:5">
      <c r="A435" s="312">
        <v>1523</v>
      </c>
      <c r="B435" s="313" t="s">
        <v>1111</v>
      </c>
      <c r="C435" s="313" t="s">
        <v>415</v>
      </c>
      <c r="D435" s="6" t="s">
        <v>627</v>
      </c>
      <c r="E435" s="6" t="s">
        <v>1340</v>
      </c>
    </row>
    <row r="436" spans="1:5">
      <c r="A436" s="312">
        <v>1524</v>
      </c>
      <c r="B436" s="313" t="s">
        <v>1112</v>
      </c>
      <c r="C436" s="313" t="s">
        <v>416</v>
      </c>
      <c r="D436" s="6" t="s">
        <v>627</v>
      </c>
      <c r="E436" s="6" t="s">
        <v>1340</v>
      </c>
    </row>
    <row r="437" spans="1:5">
      <c r="A437" s="312">
        <v>1525</v>
      </c>
      <c r="B437" s="313" t="s">
        <v>1113</v>
      </c>
      <c r="C437" s="313" t="s">
        <v>417</v>
      </c>
      <c r="D437" s="6" t="s">
        <v>627</v>
      </c>
      <c r="E437" s="6" t="s">
        <v>1340</v>
      </c>
    </row>
    <row r="438" spans="1:5">
      <c r="A438" s="312">
        <v>1526</v>
      </c>
      <c r="B438" s="313" t="s">
        <v>1114</v>
      </c>
      <c r="C438" s="313" t="s">
        <v>418</v>
      </c>
      <c r="D438" s="6" t="s">
        <v>627</v>
      </c>
      <c r="E438" s="6" t="s">
        <v>1340</v>
      </c>
    </row>
    <row r="439" spans="1:5">
      <c r="A439" s="312">
        <v>1527</v>
      </c>
      <c r="B439" s="313" t="s">
        <v>1115</v>
      </c>
      <c r="C439" s="313" t="s">
        <v>419</v>
      </c>
      <c r="D439" s="6" t="s">
        <v>627</v>
      </c>
      <c r="E439" s="6" t="s">
        <v>1340</v>
      </c>
    </row>
    <row r="440" spans="1:5">
      <c r="A440" s="312">
        <v>1528</v>
      </c>
      <c r="B440" s="313" t="s">
        <v>1116</v>
      </c>
      <c r="C440" s="313" t="s">
        <v>420</v>
      </c>
      <c r="D440" s="6" t="s">
        <v>627</v>
      </c>
      <c r="E440" s="6" t="s">
        <v>1340</v>
      </c>
    </row>
    <row r="441" spans="1:5">
      <c r="A441" s="312">
        <v>1529</v>
      </c>
      <c r="B441" s="313" t="s">
        <v>1117</v>
      </c>
      <c r="C441" s="313" t="s">
        <v>421</v>
      </c>
      <c r="D441" s="6" t="s">
        <v>627</v>
      </c>
      <c r="E441" s="6" t="s">
        <v>1340</v>
      </c>
    </row>
    <row r="442" spans="1:5">
      <c r="A442" s="312">
        <v>1530</v>
      </c>
      <c r="B442" s="313" t="s">
        <v>1118</v>
      </c>
      <c r="C442" s="313" t="s">
        <v>422</v>
      </c>
      <c r="D442" s="6" t="s">
        <v>627</v>
      </c>
      <c r="E442" s="6" t="s">
        <v>1340</v>
      </c>
    </row>
    <row r="443" spans="1:5">
      <c r="A443" s="312">
        <v>1531</v>
      </c>
      <c r="B443" s="313" t="s">
        <v>1119</v>
      </c>
      <c r="C443" s="313" t="s">
        <v>423</v>
      </c>
      <c r="D443" s="6" t="s">
        <v>627</v>
      </c>
      <c r="E443" s="6" t="s">
        <v>1340</v>
      </c>
    </row>
    <row r="444" spans="1:5">
      <c r="A444" s="312">
        <v>1532</v>
      </c>
      <c r="B444" s="313" t="s">
        <v>1120</v>
      </c>
      <c r="C444" s="313" t="s">
        <v>424</v>
      </c>
      <c r="D444" s="6" t="s">
        <v>627</v>
      </c>
      <c r="E444" s="6" t="s">
        <v>1340</v>
      </c>
    </row>
    <row r="445" spans="1:5">
      <c r="A445" s="312">
        <v>1533</v>
      </c>
      <c r="B445" s="313" t="s">
        <v>1121</v>
      </c>
      <c r="C445" s="313" t="s">
        <v>425</v>
      </c>
      <c r="D445" s="6" t="s">
        <v>627</v>
      </c>
      <c r="E445" s="6" t="s">
        <v>1340</v>
      </c>
    </row>
    <row r="446" spans="1:5">
      <c r="A446" s="312">
        <v>1534</v>
      </c>
      <c r="B446" s="313" t="s">
        <v>1122</v>
      </c>
      <c r="C446" s="313" t="s">
        <v>426</v>
      </c>
      <c r="D446" s="6" t="s">
        <v>627</v>
      </c>
      <c r="E446" s="6" t="s">
        <v>1340</v>
      </c>
    </row>
    <row r="447" spans="1:5">
      <c r="A447" s="312">
        <v>1535</v>
      </c>
      <c r="B447" s="313" t="s">
        <v>1123</v>
      </c>
      <c r="C447" s="313" t="s">
        <v>427</v>
      </c>
      <c r="D447" s="6" t="s">
        <v>627</v>
      </c>
      <c r="E447" s="6" t="s">
        <v>1340</v>
      </c>
    </row>
    <row r="448" spans="1:5">
      <c r="A448" s="312">
        <v>1536</v>
      </c>
      <c r="B448" s="313" t="s">
        <v>1124</v>
      </c>
      <c r="C448" s="313" t="s">
        <v>428</v>
      </c>
      <c r="D448" s="6" t="s">
        <v>627</v>
      </c>
      <c r="E448" s="6" t="s">
        <v>1340</v>
      </c>
    </row>
    <row r="449" spans="1:5">
      <c r="A449" s="312">
        <v>1537</v>
      </c>
      <c r="B449" s="313" t="s">
        <v>1125</v>
      </c>
      <c r="C449" s="313" t="s">
        <v>429</v>
      </c>
      <c r="D449" s="6" t="s">
        <v>627</v>
      </c>
      <c r="E449" s="6" t="s">
        <v>1340</v>
      </c>
    </row>
    <row r="450" spans="1:5">
      <c r="A450" s="312">
        <v>1538</v>
      </c>
      <c r="B450" s="313" t="s">
        <v>1126</v>
      </c>
      <c r="C450" s="313" t="s">
        <v>430</v>
      </c>
      <c r="D450" s="6" t="s">
        <v>627</v>
      </c>
      <c r="E450" s="6" t="s">
        <v>1340</v>
      </c>
    </row>
    <row r="451" spans="1:5">
      <c r="A451" s="312">
        <v>1539</v>
      </c>
      <c r="B451" s="313" t="s">
        <v>1127</v>
      </c>
      <c r="C451" s="313" t="s">
        <v>431</v>
      </c>
      <c r="D451" s="6" t="s">
        <v>627</v>
      </c>
      <c r="E451" s="6" t="s">
        <v>1340</v>
      </c>
    </row>
    <row r="452" spans="1:5">
      <c r="A452" s="312">
        <v>1540</v>
      </c>
      <c r="B452" s="313" t="s">
        <v>1128</v>
      </c>
      <c r="C452" s="313" t="s">
        <v>1252</v>
      </c>
      <c r="D452" s="6" t="s">
        <v>627</v>
      </c>
      <c r="E452" s="6" t="s">
        <v>1340</v>
      </c>
    </row>
    <row r="453" spans="1:5">
      <c r="A453" s="312">
        <v>1601</v>
      </c>
      <c r="B453" s="313" t="s">
        <v>1129</v>
      </c>
      <c r="C453" s="313" t="s">
        <v>432</v>
      </c>
      <c r="D453" s="6" t="s">
        <v>627</v>
      </c>
      <c r="E453" s="6" t="s">
        <v>1340</v>
      </c>
    </row>
    <row r="454" spans="1:5">
      <c r="A454" s="312">
        <v>1602</v>
      </c>
      <c r="B454" s="313" t="s">
        <v>1130</v>
      </c>
      <c r="C454" s="313" t="s">
        <v>433</v>
      </c>
      <c r="D454" s="6" t="s">
        <v>627</v>
      </c>
      <c r="E454" s="6" t="s">
        <v>1340</v>
      </c>
    </row>
    <row r="455" spans="1:5">
      <c r="A455" s="312">
        <v>1603</v>
      </c>
      <c r="B455" s="313" t="s">
        <v>1131</v>
      </c>
      <c r="C455" s="313" t="s">
        <v>434</v>
      </c>
      <c r="D455" s="6" t="s">
        <v>627</v>
      </c>
      <c r="E455" s="6" t="s">
        <v>1340</v>
      </c>
    </row>
    <row r="456" spans="1:5">
      <c r="A456" s="312">
        <v>1604</v>
      </c>
      <c r="B456" s="313" t="s">
        <v>1132</v>
      </c>
      <c r="C456" s="313" t="s">
        <v>435</v>
      </c>
      <c r="D456" s="6" t="s">
        <v>627</v>
      </c>
      <c r="E456" s="6" t="s">
        <v>1340</v>
      </c>
    </row>
    <row r="457" spans="1:5">
      <c r="A457" s="312">
        <v>1605</v>
      </c>
      <c r="B457" s="313" t="s">
        <v>1133</v>
      </c>
      <c r="C457" s="313" t="s">
        <v>436</v>
      </c>
      <c r="D457" s="6" t="s">
        <v>627</v>
      </c>
      <c r="E457" s="6" t="s">
        <v>1340</v>
      </c>
    </row>
    <row r="458" spans="1:5">
      <c r="A458" s="312">
        <v>1606</v>
      </c>
      <c r="B458" s="313" t="s">
        <v>1134</v>
      </c>
      <c r="C458" s="313" t="s">
        <v>437</v>
      </c>
      <c r="D458" s="6" t="s">
        <v>627</v>
      </c>
      <c r="E458" s="6" t="s">
        <v>1340</v>
      </c>
    </row>
    <row r="459" spans="1:5">
      <c r="A459" s="312">
        <v>1607</v>
      </c>
      <c r="B459" s="313" t="s">
        <v>1135</v>
      </c>
      <c r="C459" s="313" t="s">
        <v>438</v>
      </c>
      <c r="D459" s="6" t="s">
        <v>627</v>
      </c>
      <c r="E459" s="6" t="s">
        <v>1340</v>
      </c>
    </row>
    <row r="460" spans="1:5">
      <c r="A460" s="312">
        <v>1608</v>
      </c>
      <c r="B460" s="313" t="s">
        <v>1136</v>
      </c>
      <c r="C460" s="313" t="s">
        <v>439</v>
      </c>
      <c r="D460" s="6" t="s">
        <v>627</v>
      </c>
      <c r="E460" s="6" t="s">
        <v>1340</v>
      </c>
    </row>
    <row r="461" spans="1:5">
      <c r="A461" s="312">
        <v>1609</v>
      </c>
      <c r="B461" s="313" t="s">
        <v>1137</v>
      </c>
      <c r="C461" s="313" t="s">
        <v>440</v>
      </c>
      <c r="D461" s="6" t="s">
        <v>627</v>
      </c>
      <c r="E461" s="6" t="s">
        <v>1340</v>
      </c>
    </row>
    <row r="462" spans="1:5">
      <c r="A462" s="312">
        <v>1610</v>
      </c>
      <c r="B462" s="313" t="s">
        <v>1138</v>
      </c>
      <c r="C462" s="313" t="s">
        <v>1390</v>
      </c>
      <c r="D462" s="6" t="s">
        <v>627</v>
      </c>
      <c r="E462" s="6" t="s">
        <v>1340</v>
      </c>
    </row>
    <row r="463" spans="1:5">
      <c r="A463" s="312">
        <v>1611</v>
      </c>
      <c r="B463" s="313" t="s">
        <v>1139</v>
      </c>
      <c r="C463" s="313" t="s">
        <v>441</v>
      </c>
      <c r="D463" s="6" t="s">
        <v>627</v>
      </c>
      <c r="E463" s="6" t="s">
        <v>1340</v>
      </c>
    </row>
    <row r="464" spans="1:5">
      <c r="A464" s="312">
        <v>1701</v>
      </c>
      <c r="B464" s="313" t="s">
        <v>1140</v>
      </c>
      <c r="C464" s="313" t="s">
        <v>1391</v>
      </c>
      <c r="D464" s="6" t="s">
        <v>627</v>
      </c>
      <c r="E464" s="6" t="s">
        <v>1340</v>
      </c>
    </row>
    <row r="465" spans="1:5">
      <c r="A465" s="312">
        <v>1702</v>
      </c>
      <c r="B465" s="313" t="s">
        <v>1141</v>
      </c>
      <c r="C465" s="313" t="s">
        <v>442</v>
      </c>
      <c r="D465" s="6" t="s">
        <v>627</v>
      </c>
      <c r="E465" s="6" t="s">
        <v>1340</v>
      </c>
    </row>
    <row r="466" spans="1:5">
      <c r="A466" s="312">
        <v>1703</v>
      </c>
      <c r="B466" s="313" t="s">
        <v>1142</v>
      </c>
      <c r="C466" s="313" t="s">
        <v>443</v>
      </c>
      <c r="D466" s="6" t="s">
        <v>627</v>
      </c>
      <c r="E466" s="6" t="s">
        <v>1340</v>
      </c>
    </row>
    <row r="467" spans="1:5">
      <c r="A467" s="312">
        <v>1704</v>
      </c>
      <c r="B467" s="313" t="s">
        <v>1143</v>
      </c>
      <c r="C467" s="313" t="s">
        <v>1392</v>
      </c>
      <c r="D467" s="6" t="s">
        <v>627</v>
      </c>
      <c r="E467" s="6" t="s">
        <v>1340</v>
      </c>
    </row>
    <row r="468" spans="1:5">
      <c r="A468" s="312">
        <v>1705</v>
      </c>
      <c r="B468" s="313" t="s">
        <v>1144</v>
      </c>
      <c r="C468" s="313" t="s">
        <v>1393</v>
      </c>
      <c r="D468" s="6" t="s">
        <v>627</v>
      </c>
      <c r="E468" s="6" t="s">
        <v>1340</v>
      </c>
    </row>
    <row r="469" spans="1:5">
      <c r="A469" s="312">
        <v>1706</v>
      </c>
      <c r="B469" s="313" t="s">
        <v>1145</v>
      </c>
      <c r="C469" s="313" t="s">
        <v>444</v>
      </c>
      <c r="D469" s="6" t="s">
        <v>627</v>
      </c>
      <c r="E469" s="6" t="s">
        <v>1340</v>
      </c>
    </row>
    <row r="470" spans="1:5">
      <c r="A470" s="312">
        <v>1707</v>
      </c>
      <c r="B470" s="313" t="s">
        <v>1146</v>
      </c>
      <c r="C470" s="313" t="s">
        <v>445</v>
      </c>
      <c r="D470" s="6" t="s">
        <v>627</v>
      </c>
      <c r="E470" s="6" t="s">
        <v>1340</v>
      </c>
    </row>
    <row r="471" spans="1:5">
      <c r="A471" s="312">
        <v>1708</v>
      </c>
      <c r="B471" s="313" t="s">
        <v>1147</v>
      </c>
      <c r="C471" s="313" t="s">
        <v>446</v>
      </c>
      <c r="D471" s="6" t="s">
        <v>627</v>
      </c>
      <c r="E471" s="6" t="s">
        <v>1340</v>
      </c>
    </row>
    <row r="472" spans="1:5">
      <c r="A472" s="312">
        <v>1709</v>
      </c>
      <c r="B472" s="313" t="s">
        <v>1148</v>
      </c>
      <c r="C472" s="313" t="s">
        <v>447</v>
      </c>
      <c r="D472" s="6" t="s">
        <v>627</v>
      </c>
      <c r="E472" s="6" t="s">
        <v>1340</v>
      </c>
    </row>
    <row r="473" spans="1:5">
      <c r="A473" s="312">
        <v>1710</v>
      </c>
      <c r="B473" s="313" t="s">
        <v>1149</v>
      </c>
      <c r="C473" s="313" t="s">
        <v>448</v>
      </c>
      <c r="D473" s="6" t="s">
        <v>627</v>
      </c>
      <c r="E473" s="6" t="s">
        <v>1340</v>
      </c>
    </row>
    <row r="474" spans="1:5">
      <c r="A474" s="312">
        <v>1711</v>
      </c>
      <c r="B474" s="313" t="s">
        <v>1150</v>
      </c>
      <c r="C474" s="313" t="s">
        <v>449</v>
      </c>
      <c r="D474" s="6" t="s">
        <v>627</v>
      </c>
      <c r="E474" s="6" t="s">
        <v>1340</v>
      </c>
    </row>
    <row r="475" spans="1:5">
      <c r="A475" s="312">
        <v>1712</v>
      </c>
      <c r="B475" s="313" t="s">
        <v>1151</v>
      </c>
      <c r="C475" s="313" t="s">
        <v>450</v>
      </c>
      <c r="D475" s="6" t="s">
        <v>627</v>
      </c>
      <c r="E475" s="6" t="s">
        <v>1340</v>
      </c>
    </row>
    <row r="476" spans="1:5">
      <c r="A476" s="312">
        <v>1713</v>
      </c>
      <c r="B476" s="313" t="s">
        <v>1152</v>
      </c>
      <c r="C476" s="313" t="s">
        <v>451</v>
      </c>
      <c r="D476" s="6" t="s">
        <v>627</v>
      </c>
      <c r="E476" s="6" t="s">
        <v>1340</v>
      </c>
    </row>
    <row r="477" spans="1:5">
      <c r="A477" s="312">
        <v>1714</v>
      </c>
      <c r="B477" s="313" t="s">
        <v>1153</v>
      </c>
      <c r="C477" s="313" t="s">
        <v>452</v>
      </c>
      <c r="D477" s="6" t="s">
        <v>627</v>
      </c>
      <c r="E477" s="6" t="s">
        <v>1340</v>
      </c>
    </row>
    <row r="478" spans="1:5">
      <c r="A478" s="312">
        <v>1715</v>
      </c>
      <c r="B478" s="313" t="s">
        <v>1154</v>
      </c>
      <c r="C478" s="313" t="s">
        <v>453</v>
      </c>
      <c r="D478" s="6" t="s">
        <v>627</v>
      </c>
      <c r="E478" s="6" t="s">
        <v>1340</v>
      </c>
    </row>
    <row r="479" spans="1:5">
      <c r="A479" s="312">
        <v>1716</v>
      </c>
      <c r="B479" s="313" t="s">
        <v>1155</v>
      </c>
      <c r="C479" s="313" t="s">
        <v>454</v>
      </c>
      <c r="D479" s="6" t="s">
        <v>627</v>
      </c>
      <c r="E479" s="6" t="s">
        <v>1340</v>
      </c>
    </row>
    <row r="480" spans="1:5">
      <c r="A480" s="312">
        <v>1717</v>
      </c>
      <c r="B480" s="313" t="s">
        <v>1156</v>
      </c>
      <c r="C480" s="313" t="s">
        <v>455</v>
      </c>
      <c r="D480" s="6" t="s">
        <v>627</v>
      </c>
      <c r="E480" s="6" t="s">
        <v>1340</v>
      </c>
    </row>
    <row r="481" spans="1:5">
      <c r="A481" s="312">
        <v>1718</v>
      </c>
      <c r="B481" s="313" t="s">
        <v>1157</v>
      </c>
      <c r="C481" s="313" t="s">
        <v>456</v>
      </c>
      <c r="D481" s="6" t="s">
        <v>627</v>
      </c>
      <c r="E481" s="6" t="s">
        <v>1340</v>
      </c>
    </row>
    <row r="482" spans="1:5">
      <c r="A482" s="312">
        <v>1720</v>
      </c>
      <c r="B482" s="313" t="s">
        <v>1158</v>
      </c>
      <c r="C482" s="313" t="s">
        <v>457</v>
      </c>
      <c r="D482" s="6" t="s">
        <v>627</v>
      </c>
      <c r="E482" s="6" t="s">
        <v>1340</v>
      </c>
    </row>
    <row r="483" spans="1:5">
      <c r="A483" s="312">
        <v>1721</v>
      </c>
      <c r="B483" s="313" t="s">
        <v>1159</v>
      </c>
      <c r="C483" s="313" t="s">
        <v>458</v>
      </c>
      <c r="D483" s="6" t="s">
        <v>627</v>
      </c>
      <c r="E483" s="6" t="s">
        <v>1340</v>
      </c>
    </row>
    <row r="484" spans="1:5">
      <c r="A484" s="312">
        <v>1722</v>
      </c>
      <c r="B484" s="313" t="s">
        <v>1160</v>
      </c>
      <c r="C484" s="313" t="s">
        <v>459</v>
      </c>
      <c r="D484" s="6" t="s">
        <v>627</v>
      </c>
      <c r="E484" s="6" t="s">
        <v>1340</v>
      </c>
    </row>
    <row r="485" spans="1:5">
      <c r="A485" s="312">
        <v>1723</v>
      </c>
      <c r="B485" s="313" t="s">
        <v>1161</v>
      </c>
      <c r="C485" s="313" t="s">
        <v>460</v>
      </c>
      <c r="D485" s="6" t="s">
        <v>627</v>
      </c>
      <c r="E485" s="6" t="s">
        <v>1340</v>
      </c>
    </row>
    <row r="486" spans="1:5">
      <c r="A486" s="312">
        <v>1724</v>
      </c>
      <c r="B486" s="313" t="s">
        <v>1162</v>
      </c>
      <c r="C486" s="313" t="s">
        <v>461</v>
      </c>
      <c r="D486" s="6" t="s">
        <v>627</v>
      </c>
      <c r="E486" s="6" t="s">
        <v>1340</v>
      </c>
    </row>
    <row r="487" spans="1:5">
      <c r="A487" s="312">
        <v>1725</v>
      </c>
      <c r="B487" s="313" t="s">
        <v>1163</v>
      </c>
      <c r="C487" s="313" t="s">
        <v>462</v>
      </c>
      <c r="D487" s="6" t="s">
        <v>627</v>
      </c>
      <c r="E487" s="6" t="s">
        <v>1340</v>
      </c>
    </row>
    <row r="488" spans="1:5">
      <c r="A488" s="312">
        <v>1726</v>
      </c>
      <c r="B488" s="313" t="s">
        <v>1164</v>
      </c>
      <c r="C488" s="313" t="s">
        <v>463</v>
      </c>
      <c r="D488" s="6" t="s">
        <v>627</v>
      </c>
      <c r="E488" s="6" t="s">
        <v>1340</v>
      </c>
    </row>
    <row r="489" spans="1:5">
      <c r="A489" s="312">
        <v>1727</v>
      </c>
      <c r="B489" s="313" t="s">
        <v>1165</v>
      </c>
      <c r="C489" s="313" t="s">
        <v>464</v>
      </c>
      <c r="D489" s="6" t="s">
        <v>627</v>
      </c>
      <c r="E489" s="6" t="s">
        <v>1340</v>
      </c>
    </row>
    <row r="490" spans="1:5">
      <c r="A490" s="312">
        <v>1728</v>
      </c>
      <c r="B490" s="313" t="s">
        <v>1166</v>
      </c>
      <c r="C490" s="313" t="s">
        <v>465</v>
      </c>
      <c r="D490" s="6" t="s">
        <v>627</v>
      </c>
      <c r="E490" s="6" t="s">
        <v>1340</v>
      </c>
    </row>
    <row r="491" spans="1:5">
      <c r="A491" s="312">
        <v>1729</v>
      </c>
      <c r="B491" s="313" t="s">
        <v>1167</v>
      </c>
      <c r="C491" s="313" t="s">
        <v>466</v>
      </c>
      <c r="D491" s="6" t="s">
        <v>627</v>
      </c>
      <c r="E491" s="6" t="s">
        <v>1340</v>
      </c>
    </row>
    <row r="492" spans="1:5">
      <c r="A492" s="312">
        <v>1730</v>
      </c>
      <c r="B492" s="313" t="s">
        <v>1168</v>
      </c>
      <c r="C492" s="313" t="s">
        <v>467</v>
      </c>
      <c r="D492" s="6" t="s">
        <v>627</v>
      </c>
      <c r="E492" s="6" t="s">
        <v>1340</v>
      </c>
    </row>
    <row r="493" spans="1:5">
      <c r="A493" s="312">
        <v>1731</v>
      </c>
      <c r="B493" s="313" t="s">
        <v>1169</v>
      </c>
      <c r="C493" s="313" t="s">
        <v>468</v>
      </c>
      <c r="D493" s="6" t="s">
        <v>627</v>
      </c>
      <c r="E493" s="6" t="s">
        <v>1340</v>
      </c>
    </row>
    <row r="494" spans="1:5">
      <c r="A494" s="312">
        <v>1732</v>
      </c>
      <c r="B494" s="313" t="s">
        <v>1170</v>
      </c>
      <c r="C494" s="313" t="s">
        <v>469</v>
      </c>
      <c r="D494" s="6" t="s">
        <v>627</v>
      </c>
      <c r="E494" s="6" t="s">
        <v>1340</v>
      </c>
    </row>
    <row r="495" spans="1:5">
      <c r="A495" s="312">
        <v>1733</v>
      </c>
      <c r="B495" s="313" t="s">
        <v>1171</v>
      </c>
      <c r="C495" s="313" t="s">
        <v>470</v>
      </c>
      <c r="D495" s="6" t="s">
        <v>627</v>
      </c>
      <c r="E495" s="6" t="s">
        <v>1340</v>
      </c>
    </row>
    <row r="496" spans="1:5">
      <c r="A496" s="312">
        <v>1734</v>
      </c>
      <c r="B496" s="313" t="s">
        <v>1172</v>
      </c>
      <c r="C496" s="313" t="s">
        <v>471</v>
      </c>
      <c r="D496" s="6" t="s">
        <v>627</v>
      </c>
      <c r="E496" s="6" t="s">
        <v>1340</v>
      </c>
    </row>
    <row r="497" spans="1:5">
      <c r="A497" s="312">
        <v>1735</v>
      </c>
      <c r="B497" s="313" t="s">
        <v>1173</v>
      </c>
      <c r="C497" s="313" t="s">
        <v>472</v>
      </c>
      <c r="D497" s="6" t="s">
        <v>627</v>
      </c>
      <c r="E497" s="6" t="s">
        <v>1340</v>
      </c>
    </row>
    <row r="498" spans="1:5">
      <c r="A498" s="312">
        <v>1736</v>
      </c>
      <c r="B498" s="313" t="s">
        <v>1174</v>
      </c>
      <c r="C498" s="313" t="s">
        <v>473</v>
      </c>
      <c r="D498" s="6" t="s">
        <v>627</v>
      </c>
      <c r="E498" s="6" t="s">
        <v>1340</v>
      </c>
    </row>
    <row r="499" spans="1:5">
      <c r="A499" s="312">
        <v>1737</v>
      </c>
      <c r="B499" s="313" t="s">
        <v>1175</v>
      </c>
      <c r="C499" s="313" t="s">
        <v>474</v>
      </c>
      <c r="D499" s="6" t="s">
        <v>627</v>
      </c>
      <c r="E499" s="6" t="s">
        <v>1340</v>
      </c>
    </row>
    <row r="500" spans="1:5">
      <c r="A500" s="312">
        <v>1738</v>
      </c>
      <c r="B500" s="313" t="s">
        <v>1176</v>
      </c>
      <c r="C500" s="313" t="s">
        <v>475</v>
      </c>
      <c r="D500" s="6" t="s">
        <v>627</v>
      </c>
      <c r="E500" s="6" t="s">
        <v>1340</v>
      </c>
    </row>
    <row r="501" spans="1:5">
      <c r="A501" s="312">
        <v>1739</v>
      </c>
      <c r="B501" s="313" t="s">
        <v>1177</v>
      </c>
      <c r="C501" s="313" t="s">
        <v>476</v>
      </c>
      <c r="D501" s="6" t="s">
        <v>627</v>
      </c>
      <c r="E501" s="6" t="s">
        <v>1340</v>
      </c>
    </row>
    <row r="502" spans="1:5">
      <c r="A502" s="312">
        <v>1740</v>
      </c>
      <c r="B502" s="313" t="s">
        <v>1178</v>
      </c>
      <c r="C502" s="313" t="s">
        <v>477</v>
      </c>
      <c r="D502" s="6" t="s">
        <v>627</v>
      </c>
      <c r="E502" s="6" t="s">
        <v>1340</v>
      </c>
    </row>
    <row r="503" spans="1:5">
      <c r="A503" s="312">
        <v>1741</v>
      </c>
      <c r="B503" s="313" t="s">
        <v>1179</v>
      </c>
      <c r="C503" s="313" t="s">
        <v>478</v>
      </c>
      <c r="D503" s="6" t="s">
        <v>627</v>
      </c>
      <c r="E503" s="6" t="s">
        <v>1340</v>
      </c>
    </row>
    <row r="504" spans="1:5">
      <c r="A504" s="312">
        <v>1742</v>
      </c>
      <c r="B504" s="313" t="s">
        <v>1180</v>
      </c>
      <c r="C504" s="313" t="s">
        <v>479</v>
      </c>
      <c r="D504" s="6" t="s">
        <v>627</v>
      </c>
      <c r="E504" s="6" t="s">
        <v>1340</v>
      </c>
    </row>
    <row r="505" spans="1:5">
      <c r="A505" s="312">
        <v>1743</v>
      </c>
      <c r="B505" s="313" t="s">
        <v>1181</v>
      </c>
      <c r="C505" s="313" t="s">
        <v>480</v>
      </c>
      <c r="D505" s="6" t="s">
        <v>627</v>
      </c>
      <c r="E505" s="6" t="s">
        <v>1340</v>
      </c>
    </row>
    <row r="506" spans="1:5">
      <c r="A506" s="312">
        <v>1744</v>
      </c>
      <c r="B506" s="313" t="s">
        <v>1182</v>
      </c>
      <c r="C506" s="313" t="s">
        <v>481</v>
      </c>
      <c r="D506" s="6" t="s">
        <v>627</v>
      </c>
      <c r="E506" s="6" t="s">
        <v>1340</v>
      </c>
    </row>
    <row r="507" spans="1:5">
      <c r="A507" s="312">
        <v>1745</v>
      </c>
      <c r="B507" s="313" t="s">
        <v>1183</v>
      </c>
      <c r="C507" s="313" t="s">
        <v>482</v>
      </c>
      <c r="D507" s="6" t="s">
        <v>627</v>
      </c>
      <c r="E507" s="6" t="s">
        <v>1340</v>
      </c>
    </row>
    <row r="508" spans="1:5">
      <c r="A508" s="312">
        <v>1746</v>
      </c>
      <c r="B508" s="313" t="s">
        <v>1184</v>
      </c>
      <c r="C508" s="313" t="s">
        <v>483</v>
      </c>
      <c r="D508" s="6" t="s">
        <v>627</v>
      </c>
      <c r="E508" s="6" t="s">
        <v>1340</v>
      </c>
    </row>
    <row r="509" spans="1:5">
      <c r="A509" s="312">
        <v>1747</v>
      </c>
      <c r="B509" s="313" t="s">
        <v>1138</v>
      </c>
      <c r="C509" s="313" t="s">
        <v>1390</v>
      </c>
      <c r="D509" s="6" t="s">
        <v>627</v>
      </c>
      <c r="E509" s="6" t="s">
        <v>1340</v>
      </c>
    </row>
    <row r="510" spans="1:5">
      <c r="A510" s="312">
        <v>1748</v>
      </c>
      <c r="B510" s="313" t="s">
        <v>1185</v>
      </c>
      <c r="C510" s="313" t="s">
        <v>484</v>
      </c>
      <c r="D510" s="6" t="s">
        <v>627</v>
      </c>
      <c r="E510" s="6" t="s">
        <v>1340</v>
      </c>
    </row>
    <row r="511" spans="1:5">
      <c r="A511" s="312">
        <v>1749</v>
      </c>
      <c r="B511" s="313" t="s">
        <v>1186</v>
      </c>
      <c r="C511" s="313" t="s">
        <v>485</v>
      </c>
      <c r="D511" s="6" t="s">
        <v>627</v>
      </c>
      <c r="E511" s="6" t="s">
        <v>1340</v>
      </c>
    </row>
    <row r="512" spans="1:5">
      <c r="A512" s="312">
        <v>1750</v>
      </c>
      <c r="B512" s="313" t="s">
        <v>1187</v>
      </c>
      <c r="C512" s="313" t="s">
        <v>486</v>
      </c>
      <c r="D512" s="6" t="s">
        <v>627</v>
      </c>
      <c r="E512" s="6" t="s">
        <v>1340</v>
      </c>
    </row>
    <row r="513" spans="1:5">
      <c r="A513" s="312">
        <v>1751</v>
      </c>
      <c r="B513" s="313" t="s">
        <v>1188</v>
      </c>
      <c r="C513" s="313" t="s">
        <v>487</v>
      </c>
      <c r="D513" s="6" t="s">
        <v>627</v>
      </c>
      <c r="E513" s="6" t="s">
        <v>1340</v>
      </c>
    </row>
    <row r="514" spans="1:5">
      <c r="A514" s="312">
        <v>1752</v>
      </c>
      <c r="B514" s="313" t="s">
        <v>1189</v>
      </c>
      <c r="C514" s="313" t="s">
        <v>488</v>
      </c>
      <c r="D514" s="6" t="s">
        <v>627</v>
      </c>
      <c r="E514" s="6" t="s">
        <v>1340</v>
      </c>
    </row>
    <row r="515" spans="1:5">
      <c r="A515" s="312">
        <v>1753</v>
      </c>
      <c r="B515" s="313" t="s">
        <v>1190</v>
      </c>
      <c r="C515" s="313" t="s">
        <v>489</v>
      </c>
      <c r="D515" s="6" t="s">
        <v>627</v>
      </c>
      <c r="E515" s="6" t="s">
        <v>1340</v>
      </c>
    </row>
    <row r="516" spans="1:5">
      <c r="A516" s="312">
        <v>1754</v>
      </c>
      <c r="B516" s="313" t="s">
        <v>1191</v>
      </c>
      <c r="C516" s="313" t="s">
        <v>490</v>
      </c>
      <c r="D516" s="6" t="s">
        <v>627</v>
      </c>
      <c r="E516" s="6" t="s">
        <v>1340</v>
      </c>
    </row>
    <row r="517" spans="1:5">
      <c r="A517" s="312">
        <v>1755</v>
      </c>
      <c r="B517" s="313" t="s">
        <v>1192</v>
      </c>
      <c r="C517" s="313" t="s">
        <v>491</v>
      </c>
      <c r="D517" s="6" t="s">
        <v>627</v>
      </c>
      <c r="E517" s="6" t="s">
        <v>1340</v>
      </c>
    </row>
    <row r="518" spans="1:5">
      <c r="A518" s="312">
        <v>1756</v>
      </c>
      <c r="B518" s="313" t="s">
        <v>1193</v>
      </c>
      <c r="C518" s="313" t="s">
        <v>492</v>
      </c>
      <c r="D518" s="6" t="s">
        <v>627</v>
      </c>
      <c r="E518" s="6" t="s">
        <v>1340</v>
      </c>
    </row>
    <row r="519" spans="1:5">
      <c r="A519" s="312">
        <v>1801</v>
      </c>
      <c r="B519" s="313" t="s">
        <v>1194</v>
      </c>
      <c r="C519" s="313" t="s">
        <v>493</v>
      </c>
      <c r="D519" s="6" t="s">
        <v>627</v>
      </c>
      <c r="E519" s="6" t="s">
        <v>1340</v>
      </c>
    </row>
    <row r="520" spans="1:5">
      <c r="A520" s="312">
        <v>1802</v>
      </c>
      <c r="B520" s="313" t="s">
        <v>1176</v>
      </c>
      <c r="C520" s="313" t="s">
        <v>475</v>
      </c>
      <c r="D520" s="6" t="s">
        <v>627</v>
      </c>
      <c r="E520" s="6" t="s">
        <v>1340</v>
      </c>
    </row>
    <row r="521" spans="1:5">
      <c r="A521" s="312">
        <v>1803</v>
      </c>
      <c r="B521" s="313" t="s">
        <v>1195</v>
      </c>
      <c r="C521" s="313" t="s">
        <v>494</v>
      </c>
      <c r="D521" s="6" t="s">
        <v>627</v>
      </c>
      <c r="E521" s="6" t="s">
        <v>1340</v>
      </c>
    </row>
    <row r="522" spans="1:5">
      <c r="A522" s="312">
        <v>1805</v>
      </c>
      <c r="B522" s="313" t="s">
        <v>1196</v>
      </c>
      <c r="C522" s="313" t="s">
        <v>495</v>
      </c>
      <c r="D522" s="6" t="s">
        <v>627</v>
      </c>
      <c r="E522" s="6" t="s">
        <v>1340</v>
      </c>
    </row>
    <row r="523" spans="1:5">
      <c r="A523" s="312">
        <v>1806</v>
      </c>
      <c r="B523" s="313" t="s">
        <v>1197</v>
      </c>
      <c r="C523" s="313" t="s">
        <v>496</v>
      </c>
      <c r="D523" s="6" t="s">
        <v>627</v>
      </c>
      <c r="E523" s="6" t="s">
        <v>1340</v>
      </c>
    </row>
    <row r="524" spans="1:5">
      <c r="A524" s="312">
        <v>1807</v>
      </c>
      <c r="B524" s="313" t="s">
        <v>1198</v>
      </c>
      <c r="C524" s="313" t="s">
        <v>497</v>
      </c>
      <c r="D524" s="6" t="s">
        <v>627</v>
      </c>
      <c r="E524" s="6" t="s">
        <v>1340</v>
      </c>
    </row>
    <row r="525" spans="1:5">
      <c r="A525" s="312">
        <v>1808</v>
      </c>
      <c r="B525" s="313" t="s">
        <v>1199</v>
      </c>
      <c r="C525" s="313" t="s">
        <v>498</v>
      </c>
      <c r="D525" s="6" t="s">
        <v>627</v>
      </c>
      <c r="E525" s="6" t="s">
        <v>1340</v>
      </c>
    </row>
    <row r="526" spans="1:5">
      <c r="A526" s="312">
        <v>1809</v>
      </c>
      <c r="B526" s="313" t="s">
        <v>1200</v>
      </c>
      <c r="C526" s="313" t="s">
        <v>499</v>
      </c>
      <c r="D526" s="6" t="s">
        <v>627</v>
      </c>
      <c r="E526" s="6" t="s">
        <v>1340</v>
      </c>
    </row>
    <row r="527" spans="1:5">
      <c r="A527" s="312">
        <v>1810</v>
      </c>
      <c r="B527" s="313" t="s">
        <v>1201</v>
      </c>
      <c r="C527" s="313" t="s">
        <v>500</v>
      </c>
      <c r="D527" s="6" t="s">
        <v>627</v>
      </c>
      <c r="E527" s="6" t="s">
        <v>1340</v>
      </c>
    </row>
    <row r="528" spans="1:5">
      <c r="A528" s="312">
        <v>1811</v>
      </c>
      <c r="B528" s="313" t="s">
        <v>1202</v>
      </c>
      <c r="C528" s="313" t="s">
        <v>501</v>
      </c>
      <c r="D528" s="6" t="s">
        <v>627</v>
      </c>
      <c r="E528" s="6" t="s">
        <v>1340</v>
      </c>
    </row>
    <row r="529" spans="1:5">
      <c r="A529" s="312">
        <v>1812</v>
      </c>
      <c r="B529" s="313" t="s">
        <v>1203</v>
      </c>
      <c r="C529" s="313" t="s">
        <v>502</v>
      </c>
      <c r="D529" s="6" t="s">
        <v>627</v>
      </c>
      <c r="E529" s="6" t="s">
        <v>1340</v>
      </c>
    </row>
    <row r="530" spans="1:5">
      <c r="A530" s="312">
        <v>1813</v>
      </c>
      <c r="B530" s="313" t="s">
        <v>1204</v>
      </c>
      <c r="C530" s="313" t="s">
        <v>503</v>
      </c>
      <c r="D530" s="6" t="s">
        <v>627</v>
      </c>
      <c r="E530" s="6" t="s">
        <v>1340</v>
      </c>
    </row>
    <row r="531" spans="1:5">
      <c r="A531" s="312">
        <v>1814</v>
      </c>
      <c r="B531" s="313" t="s">
        <v>1205</v>
      </c>
      <c r="C531" s="313" t="s">
        <v>504</v>
      </c>
      <c r="D531" s="6" t="s">
        <v>627</v>
      </c>
      <c r="E531" s="6" t="s">
        <v>1340</v>
      </c>
    </row>
    <row r="532" spans="1:5">
      <c r="A532" s="312">
        <v>1815</v>
      </c>
      <c r="B532" s="313" t="s">
        <v>1187</v>
      </c>
      <c r="C532" s="313" t="s">
        <v>486</v>
      </c>
      <c r="D532" s="6" t="s">
        <v>627</v>
      </c>
      <c r="E532" s="6" t="s">
        <v>1340</v>
      </c>
    </row>
    <row r="533" spans="1:5">
      <c r="A533" s="312">
        <v>1816</v>
      </c>
      <c r="B533" s="313" t="s">
        <v>1206</v>
      </c>
      <c r="C533" s="313" t="s">
        <v>505</v>
      </c>
      <c r="D533" s="6" t="s">
        <v>627</v>
      </c>
      <c r="E533" s="6" t="s">
        <v>1340</v>
      </c>
    </row>
    <row r="534" spans="1:5">
      <c r="A534" s="312">
        <v>1817</v>
      </c>
      <c r="B534" s="313" t="s">
        <v>1207</v>
      </c>
      <c r="C534" s="313" t="s">
        <v>506</v>
      </c>
      <c r="D534" s="6" t="s">
        <v>627</v>
      </c>
      <c r="E534" s="6" t="s">
        <v>1340</v>
      </c>
    </row>
    <row r="535" spans="1:5">
      <c r="A535" s="312">
        <v>1818</v>
      </c>
      <c r="B535" s="313" t="s">
        <v>1208</v>
      </c>
      <c r="C535" s="313" t="s">
        <v>507</v>
      </c>
      <c r="D535" s="6" t="s">
        <v>627</v>
      </c>
      <c r="E535" s="6" t="s">
        <v>1340</v>
      </c>
    </row>
    <row r="536" spans="1:5">
      <c r="A536" s="312">
        <v>1819</v>
      </c>
      <c r="B536" s="313" t="s">
        <v>1209</v>
      </c>
      <c r="C536" s="313" t="s">
        <v>508</v>
      </c>
      <c r="D536" s="6" t="s">
        <v>627</v>
      </c>
      <c r="E536" s="6" t="s">
        <v>1340</v>
      </c>
    </row>
    <row r="537" spans="1:5">
      <c r="A537" s="312">
        <v>1820</v>
      </c>
      <c r="B537" s="313" t="s">
        <v>1210</v>
      </c>
      <c r="C537" s="313" t="s">
        <v>509</v>
      </c>
      <c r="D537" s="6" t="s">
        <v>627</v>
      </c>
      <c r="E537" s="6" t="s">
        <v>1340</v>
      </c>
    </row>
    <row r="538" spans="1:5">
      <c r="A538" s="312">
        <v>1901</v>
      </c>
      <c r="B538" s="313" t="s">
        <v>1211</v>
      </c>
      <c r="C538" s="313" t="s">
        <v>510</v>
      </c>
      <c r="D538" s="6" t="s">
        <v>627</v>
      </c>
      <c r="E538" s="6" t="s">
        <v>1340</v>
      </c>
    </row>
    <row r="539" spans="1:5">
      <c r="A539" s="312">
        <v>1902</v>
      </c>
      <c r="B539" s="313" t="s">
        <v>1212</v>
      </c>
      <c r="C539" s="313" t="s">
        <v>511</v>
      </c>
      <c r="D539" s="6" t="s">
        <v>627</v>
      </c>
      <c r="E539" s="6" t="s">
        <v>1340</v>
      </c>
    </row>
    <row r="540" spans="1:5">
      <c r="A540" s="312">
        <v>1903</v>
      </c>
      <c r="B540" s="313" t="s">
        <v>1213</v>
      </c>
      <c r="C540" s="313" t="s">
        <v>512</v>
      </c>
      <c r="D540" s="6" t="s">
        <v>627</v>
      </c>
      <c r="E540" s="6" t="s">
        <v>1340</v>
      </c>
    </row>
    <row r="541" spans="1:5">
      <c r="A541" s="312">
        <v>1904</v>
      </c>
      <c r="B541" s="313" t="s">
        <v>1214</v>
      </c>
      <c r="C541" s="313" t="s">
        <v>513</v>
      </c>
      <c r="D541" s="6" t="s">
        <v>627</v>
      </c>
      <c r="E541" s="6" t="s">
        <v>1340</v>
      </c>
    </row>
    <row r="542" spans="1:5">
      <c r="A542" s="312">
        <v>1905</v>
      </c>
      <c r="B542" s="313" t="s">
        <v>1215</v>
      </c>
      <c r="C542" s="313" t="s">
        <v>514</v>
      </c>
      <c r="D542" s="6" t="s">
        <v>627</v>
      </c>
      <c r="E542" s="6" t="s">
        <v>1340</v>
      </c>
    </row>
    <row r="543" spans="1:5">
      <c r="A543" s="312">
        <v>1906</v>
      </c>
      <c r="B543" s="313" t="s">
        <v>1191</v>
      </c>
      <c r="C543" s="313" t="s">
        <v>490</v>
      </c>
      <c r="D543" s="6" t="s">
        <v>627</v>
      </c>
      <c r="E543" s="6" t="s">
        <v>1340</v>
      </c>
    </row>
    <row r="544" spans="1:5">
      <c r="A544" s="312">
        <v>1907</v>
      </c>
      <c r="B544" s="313" t="s">
        <v>1216</v>
      </c>
      <c r="C544" s="313" t="s">
        <v>515</v>
      </c>
      <c r="D544" s="6" t="s">
        <v>627</v>
      </c>
      <c r="E544" s="6" t="s">
        <v>1340</v>
      </c>
    </row>
    <row r="545" spans="1:5">
      <c r="A545" s="312">
        <v>1908</v>
      </c>
      <c r="B545" s="313" t="s">
        <v>1217</v>
      </c>
      <c r="C545" s="313" t="s">
        <v>516</v>
      </c>
      <c r="D545" s="6" t="s">
        <v>627</v>
      </c>
      <c r="E545" s="6" t="s">
        <v>1340</v>
      </c>
    </row>
    <row r="546" spans="1:5">
      <c r="A546" s="312">
        <v>1909</v>
      </c>
      <c r="B546" s="313" t="s">
        <v>1137</v>
      </c>
      <c r="C546" s="313" t="s">
        <v>440</v>
      </c>
      <c r="D546" s="6" t="s">
        <v>627</v>
      </c>
      <c r="E546" s="6" t="s">
        <v>1340</v>
      </c>
    </row>
    <row r="547" spans="1:5">
      <c r="A547" s="312">
        <v>1910</v>
      </c>
      <c r="B547" s="313" t="s">
        <v>1218</v>
      </c>
      <c r="C547" s="313" t="s">
        <v>517</v>
      </c>
      <c r="D547" s="6" t="s">
        <v>627</v>
      </c>
      <c r="E547" s="6" t="s">
        <v>1340</v>
      </c>
    </row>
    <row r="548" spans="1:5">
      <c r="A548" s="312">
        <v>1911</v>
      </c>
      <c r="B548" s="313" t="s">
        <v>1219</v>
      </c>
      <c r="C548" s="313" t="s">
        <v>518</v>
      </c>
      <c r="D548" s="6" t="s">
        <v>627</v>
      </c>
      <c r="E548" s="6" t="s">
        <v>1340</v>
      </c>
    </row>
    <row r="549" spans="1:5">
      <c r="A549" s="312">
        <v>1912</v>
      </c>
      <c r="B549" s="313" t="s">
        <v>1220</v>
      </c>
      <c r="C549" s="313" t="s">
        <v>519</v>
      </c>
      <c r="D549" s="6" t="s">
        <v>627</v>
      </c>
      <c r="E549" s="6" t="s">
        <v>1340</v>
      </c>
    </row>
    <row r="550" spans="1:5">
      <c r="A550" s="312">
        <v>1913</v>
      </c>
      <c r="B550" s="313" t="s">
        <v>1221</v>
      </c>
      <c r="C550" s="313" t="s">
        <v>520</v>
      </c>
      <c r="D550" s="6" t="s">
        <v>627</v>
      </c>
      <c r="E550" s="6" t="s">
        <v>1340</v>
      </c>
    </row>
    <row r="551" spans="1:5">
      <c r="A551" s="312">
        <v>1914</v>
      </c>
      <c r="B551" s="313" t="s">
        <v>1222</v>
      </c>
      <c r="C551" s="313" t="s">
        <v>521</v>
      </c>
      <c r="D551" s="6" t="s">
        <v>627</v>
      </c>
      <c r="E551" s="6" t="s">
        <v>1340</v>
      </c>
    </row>
    <row r="552" spans="1:5">
      <c r="A552" s="312">
        <v>1915</v>
      </c>
      <c r="B552" s="313" t="s">
        <v>1223</v>
      </c>
      <c r="C552" s="313" t="s">
        <v>522</v>
      </c>
      <c r="D552" s="6" t="s">
        <v>627</v>
      </c>
      <c r="E552" s="6" t="s">
        <v>1340</v>
      </c>
    </row>
    <row r="553" spans="1:5">
      <c r="A553" s="312">
        <v>2301</v>
      </c>
      <c r="B553" s="313" t="s">
        <v>1224</v>
      </c>
      <c r="C553" s="313" t="s">
        <v>523</v>
      </c>
      <c r="D553" s="6" t="s">
        <v>627</v>
      </c>
      <c r="E553" s="6" t="s">
        <v>1336</v>
      </c>
    </row>
    <row r="554" spans="1:5">
      <c r="A554" s="312">
        <v>2302</v>
      </c>
      <c r="B554" s="313" t="s">
        <v>1225</v>
      </c>
      <c r="C554" s="313" t="s">
        <v>524</v>
      </c>
      <c r="D554" s="6" t="s">
        <v>627</v>
      </c>
      <c r="E554" s="6" t="s">
        <v>1336</v>
      </c>
    </row>
    <row r="555" spans="1:5">
      <c r="A555" s="312">
        <v>2303</v>
      </c>
      <c r="B555" s="313" t="s">
        <v>1226</v>
      </c>
      <c r="C555" s="313" t="s">
        <v>1394</v>
      </c>
      <c r="D555" s="6" t="s">
        <v>627</v>
      </c>
      <c r="E555" s="6" t="s">
        <v>1336</v>
      </c>
    </row>
    <row r="556" spans="1:5">
      <c r="A556" s="312">
        <v>2311</v>
      </c>
      <c r="B556" s="313" t="s">
        <v>1227</v>
      </c>
      <c r="C556" s="313" t="s">
        <v>1227</v>
      </c>
      <c r="D556" s="6" t="s">
        <v>627</v>
      </c>
      <c r="E556" s="6" t="s">
        <v>1332</v>
      </c>
    </row>
    <row r="557" spans="1:5">
      <c r="A557" s="312">
        <v>2312</v>
      </c>
      <c r="B557" s="313" t="s">
        <v>525</v>
      </c>
      <c r="C557" s="313" t="s">
        <v>525</v>
      </c>
      <c r="D557" s="6" t="s">
        <v>627</v>
      </c>
      <c r="E557" s="6" t="s">
        <v>1336</v>
      </c>
    </row>
    <row r="558" spans="1:5">
      <c r="A558" s="312">
        <v>2313</v>
      </c>
      <c r="B558" s="313" t="s">
        <v>526</v>
      </c>
      <c r="C558" s="313" t="s">
        <v>526</v>
      </c>
      <c r="D558" s="6" t="s">
        <v>627</v>
      </c>
      <c r="E558" s="6" t="s">
        <v>1336</v>
      </c>
    </row>
    <row r="559" spans="1:5">
      <c r="A559" s="312">
        <v>2314</v>
      </c>
      <c r="B559" s="313" t="s">
        <v>527</v>
      </c>
      <c r="C559" s="313" t="s">
        <v>527</v>
      </c>
      <c r="D559" s="6" t="s">
        <v>627</v>
      </c>
      <c r="E559" s="6" t="s">
        <v>1336</v>
      </c>
    </row>
    <row r="560" spans="1:5">
      <c r="A560" s="312">
        <v>2315</v>
      </c>
      <c r="B560" s="313" t="s">
        <v>1228</v>
      </c>
      <c r="C560" s="313" t="s">
        <v>528</v>
      </c>
      <c r="D560" s="6" t="s">
        <v>627</v>
      </c>
      <c r="E560" s="6" t="s">
        <v>1336</v>
      </c>
    </row>
    <row r="561" spans="1:5">
      <c r="A561" s="312">
        <v>2316</v>
      </c>
      <c r="B561" s="313" t="s">
        <v>1229</v>
      </c>
      <c r="C561" s="313" t="s">
        <v>529</v>
      </c>
      <c r="D561" s="6" t="s">
        <v>627</v>
      </c>
      <c r="E561" s="6" t="s">
        <v>1336</v>
      </c>
    </row>
    <row r="562" spans="1:5">
      <c r="A562" s="312">
        <v>2317</v>
      </c>
      <c r="B562" s="313" t="s">
        <v>1230</v>
      </c>
      <c r="C562" s="313" t="s">
        <v>530</v>
      </c>
      <c r="D562" s="6" t="s">
        <v>627</v>
      </c>
      <c r="E562" s="6" t="s">
        <v>1336</v>
      </c>
    </row>
    <row r="563" spans="1:5">
      <c r="A563" s="312">
        <v>2318</v>
      </c>
      <c r="B563" s="313" t="s">
        <v>1231</v>
      </c>
      <c r="C563" s="313" t="s">
        <v>1395</v>
      </c>
      <c r="D563" s="6" t="s">
        <v>627</v>
      </c>
      <c r="E563" s="6" t="s">
        <v>1336</v>
      </c>
    </row>
    <row r="564" spans="1:5">
      <c r="A564" s="312">
        <v>2319</v>
      </c>
      <c r="B564" s="313" t="s">
        <v>531</v>
      </c>
      <c r="C564" s="313" t="s">
        <v>531</v>
      </c>
      <c r="D564" s="6" t="s">
        <v>627</v>
      </c>
      <c r="E564" s="6" t="s">
        <v>1336</v>
      </c>
    </row>
    <row r="565" spans="1:5">
      <c r="A565" s="312">
        <v>2320</v>
      </c>
      <c r="B565" s="313" t="s">
        <v>532</v>
      </c>
      <c r="C565" s="313" t="s">
        <v>532</v>
      </c>
      <c r="D565" s="6" t="s">
        <v>627</v>
      </c>
      <c r="E565" s="6" t="s">
        <v>1336</v>
      </c>
    </row>
    <row r="566" spans="1:5">
      <c r="A566" s="312">
        <v>2322</v>
      </c>
      <c r="B566" s="313" t="s">
        <v>533</v>
      </c>
      <c r="C566" s="313" t="s">
        <v>533</v>
      </c>
      <c r="D566" s="6" t="s">
        <v>627</v>
      </c>
      <c r="E566" s="6" t="s">
        <v>1341</v>
      </c>
    </row>
    <row r="567" spans="1:5">
      <c r="A567" s="312">
        <v>2323</v>
      </c>
      <c r="B567" s="313" t="s">
        <v>534</v>
      </c>
      <c r="C567" s="313" t="s">
        <v>534</v>
      </c>
      <c r="D567" s="6" t="s">
        <v>627</v>
      </c>
      <c r="E567" s="6" t="s">
        <v>1341</v>
      </c>
    </row>
    <row r="568" spans="1:5">
      <c r="A568" s="312">
        <v>2324</v>
      </c>
      <c r="B568" s="313" t="s">
        <v>535</v>
      </c>
      <c r="C568" s="313" t="s">
        <v>535</v>
      </c>
      <c r="D568" s="6" t="s">
        <v>627</v>
      </c>
      <c r="E568" s="6" t="s">
        <v>1341</v>
      </c>
    </row>
    <row r="569" spans="1:5">
      <c r="A569" s="312">
        <v>2325</v>
      </c>
      <c r="B569" s="313" t="s">
        <v>536</v>
      </c>
      <c r="C569" s="313" t="s">
        <v>536</v>
      </c>
      <c r="D569" s="6" t="s">
        <v>627</v>
      </c>
      <c r="E569" s="6" t="s">
        <v>1341</v>
      </c>
    </row>
    <row r="570" spans="1:5">
      <c r="A570" s="312">
        <v>2326</v>
      </c>
      <c r="B570" s="313" t="s">
        <v>537</v>
      </c>
      <c r="C570" s="313" t="s">
        <v>537</v>
      </c>
      <c r="D570" s="6" t="s">
        <v>627</v>
      </c>
      <c r="E570" s="6" t="s">
        <v>1341</v>
      </c>
    </row>
    <row r="571" spans="1:5">
      <c r="A571" s="312">
        <v>2327</v>
      </c>
      <c r="B571" s="313" t="s">
        <v>538</v>
      </c>
      <c r="C571" s="313" t="s">
        <v>538</v>
      </c>
      <c r="D571" s="6" t="s">
        <v>627</v>
      </c>
      <c r="E571" s="6" t="s">
        <v>1341</v>
      </c>
    </row>
    <row r="572" spans="1:5">
      <c r="A572" s="312">
        <v>2328</v>
      </c>
      <c r="B572" s="313" t="s">
        <v>612</v>
      </c>
      <c r="C572" s="313" t="s">
        <v>612</v>
      </c>
      <c r="D572" s="6" t="s">
        <v>627</v>
      </c>
      <c r="E572" s="6" t="s">
        <v>1341</v>
      </c>
    </row>
    <row r="573" spans="1:5">
      <c r="A573" s="312">
        <v>2330</v>
      </c>
      <c r="B573" s="313" t="s">
        <v>1232</v>
      </c>
      <c r="C573" s="313" t="s">
        <v>1232</v>
      </c>
      <c r="D573" s="6" t="s">
        <v>627</v>
      </c>
      <c r="E573" s="6" t="s">
        <v>1341</v>
      </c>
    </row>
    <row r="574" spans="1:5">
      <c r="A574" s="312">
        <v>2331</v>
      </c>
      <c r="B574" s="313" t="s">
        <v>1233</v>
      </c>
      <c r="C574" s="313" t="s">
        <v>1233</v>
      </c>
      <c r="D574" s="6" t="s">
        <v>627</v>
      </c>
      <c r="E574" s="6" t="s">
        <v>1341</v>
      </c>
    </row>
    <row r="575" spans="1:5">
      <c r="A575" s="312">
        <v>2333</v>
      </c>
      <c r="B575" s="313" t="s">
        <v>1234</v>
      </c>
      <c r="C575" s="313" t="s">
        <v>1234</v>
      </c>
      <c r="D575" s="6" t="s">
        <v>627</v>
      </c>
      <c r="E575" s="6" t="s">
        <v>1341</v>
      </c>
    </row>
    <row r="576" spans="1:5">
      <c r="A576" s="312">
        <v>2334</v>
      </c>
      <c r="B576" s="313" t="s">
        <v>1235</v>
      </c>
      <c r="C576" s="313" t="s">
        <v>1235</v>
      </c>
      <c r="D576" s="6" t="s">
        <v>627</v>
      </c>
      <c r="E576" s="6" t="s">
        <v>1336</v>
      </c>
    </row>
    <row r="577" spans="1:5">
      <c r="A577" s="312">
        <v>2335</v>
      </c>
      <c r="B577" s="313" t="s">
        <v>1396</v>
      </c>
      <c r="C577" s="313" t="s">
        <v>1396</v>
      </c>
      <c r="D577" s="6" t="s">
        <v>627</v>
      </c>
      <c r="E577" s="6" t="s">
        <v>1335</v>
      </c>
    </row>
    <row r="578" spans="1:5">
      <c r="A578" s="312">
        <v>2336</v>
      </c>
      <c r="B578" s="313" t="s">
        <v>1236</v>
      </c>
      <c r="C578" s="313" t="s">
        <v>1236</v>
      </c>
      <c r="D578" s="6" t="s">
        <v>627</v>
      </c>
      <c r="E578" s="6" t="s">
        <v>1335</v>
      </c>
    </row>
    <row r="579" spans="1:5">
      <c r="A579" s="312">
        <v>2337</v>
      </c>
      <c r="B579" s="313" t="s">
        <v>1397</v>
      </c>
      <c r="C579" s="313" t="s">
        <v>1397</v>
      </c>
      <c r="D579" s="6" t="s">
        <v>627</v>
      </c>
      <c r="E579" s="6" t="s">
        <v>1341</v>
      </c>
    </row>
    <row r="580" spans="1:5">
      <c r="A580" s="312">
        <v>2338</v>
      </c>
      <c r="B580" s="313" t="s">
        <v>1398</v>
      </c>
      <c r="C580" s="313" t="s">
        <v>1398</v>
      </c>
      <c r="D580" s="6" t="s">
        <v>627</v>
      </c>
      <c r="E580" s="6" t="s">
        <v>1341</v>
      </c>
    </row>
    <row r="581" spans="1:5">
      <c r="A581" s="312">
        <v>2339</v>
      </c>
      <c r="B581" s="313" t="s">
        <v>1399</v>
      </c>
      <c r="C581" s="313" t="s">
        <v>1399</v>
      </c>
      <c r="D581" s="6" t="s">
        <v>627</v>
      </c>
      <c r="E581" s="6" t="s">
        <v>1335</v>
      </c>
    </row>
    <row r="582" spans="1:5">
      <c r="A582" s="312">
        <v>2341</v>
      </c>
      <c r="B582" s="313" t="s">
        <v>1400</v>
      </c>
      <c r="C582" s="313" t="s">
        <v>1400</v>
      </c>
      <c r="D582" s="6" t="s">
        <v>627</v>
      </c>
      <c r="E582" s="6" t="s">
        <v>1342</v>
      </c>
    </row>
    <row r="583" spans="1:5">
      <c r="A583" s="312">
        <v>3301</v>
      </c>
      <c r="B583" s="313" t="s">
        <v>1237</v>
      </c>
      <c r="C583" s="313" t="s">
        <v>1253</v>
      </c>
      <c r="D583" s="6" t="s">
        <v>627</v>
      </c>
      <c r="E583" s="6" t="s">
        <v>1342</v>
      </c>
    </row>
    <row r="584" spans="1:5">
      <c r="A584" s="312">
        <v>3401</v>
      </c>
      <c r="B584" s="313" t="s">
        <v>1238</v>
      </c>
      <c r="C584" s="313" t="s">
        <v>1401</v>
      </c>
      <c r="D584" s="6" t="s">
        <v>627</v>
      </c>
      <c r="E584" s="6" t="s">
        <v>1342</v>
      </c>
    </row>
    <row r="585" spans="1:5">
      <c r="A585" s="312">
        <v>4601</v>
      </c>
      <c r="B585" s="313" t="s">
        <v>1239</v>
      </c>
      <c r="C585" s="313" t="s">
        <v>1254</v>
      </c>
      <c r="D585" s="6" t="s">
        <v>627</v>
      </c>
      <c r="E585" s="6" t="s">
        <v>1343</v>
      </c>
    </row>
    <row r="586" spans="1:5">
      <c r="A586" s="312" t="s">
        <v>548</v>
      </c>
      <c r="B586" s="313" t="s">
        <v>1407</v>
      </c>
      <c r="C586" s="313" t="s">
        <v>588</v>
      </c>
      <c r="D586" s="6" t="s">
        <v>627</v>
      </c>
      <c r="E586" s="6" t="s">
        <v>1328</v>
      </c>
    </row>
    <row r="587" spans="1:5">
      <c r="A587" s="312" t="s">
        <v>1375</v>
      </c>
      <c r="B587" s="313" t="s">
        <v>33</v>
      </c>
      <c r="C587" s="313" t="s">
        <v>1265</v>
      </c>
      <c r="D587" s="6" t="s">
        <v>627</v>
      </c>
      <c r="E587" s="6" t="s">
        <v>1328</v>
      </c>
    </row>
    <row r="588" spans="1:5">
      <c r="A588" s="312" t="s">
        <v>549</v>
      </c>
      <c r="B588" s="313" t="s">
        <v>1408</v>
      </c>
      <c r="C588" s="313" t="s">
        <v>1255</v>
      </c>
      <c r="D588" s="6" t="s">
        <v>627</v>
      </c>
      <c r="E588" s="6" t="s">
        <v>1328</v>
      </c>
    </row>
    <row r="589" spans="1:5">
      <c r="A589" s="312" t="s">
        <v>550</v>
      </c>
      <c r="B589" s="313" t="s">
        <v>1409</v>
      </c>
      <c r="C589" s="313" t="s">
        <v>589</v>
      </c>
      <c r="D589" s="6" t="s">
        <v>627</v>
      </c>
      <c r="E589" s="6" t="s">
        <v>1328</v>
      </c>
    </row>
    <row r="590" spans="1:5">
      <c r="A590" s="312" t="s">
        <v>667</v>
      </c>
      <c r="B590" s="313" t="s">
        <v>1327</v>
      </c>
      <c r="C590" s="313" t="s">
        <v>1256</v>
      </c>
      <c r="D590" s="6" t="s">
        <v>627</v>
      </c>
      <c r="E590" s="6" t="s">
        <v>1328</v>
      </c>
    </row>
    <row r="591" spans="1:5">
      <c r="C591" s="259"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topLeftCell="B1127" zoomScale="85" zoomScaleNormal="85" workbookViewId="0">
      <selection activeCell="D30" sqref="D30:D1131"/>
    </sheetView>
  </sheetViews>
  <sheetFormatPr baseColWidth="10" defaultColWidth="11.42578125" defaultRowHeight="15"/>
  <cols>
    <col min="1" max="1" width="12" hidden="1" customWidth="1"/>
    <col min="2" max="2" width="12.7109375" style="245" customWidth="1"/>
    <col min="3" max="3" width="86.42578125" hidden="1" customWidth="1"/>
    <col min="4" max="4" width="55" style="273" customWidth="1"/>
    <col min="5" max="5" width="10" style="245" bestFit="1" customWidth="1"/>
    <col min="6" max="17" width="17" style="245" customWidth="1"/>
    <col min="18" max="18" width="17.7109375" style="245" bestFit="1" customWidth="1"/>
    <col min="19" max="19" width="17.7109375" style="245" customWidth="1"/>
    <col min="20" max="20" width="21.7109375" hidden="1" customWidth="1"/>
    <col min="21" max="21" width="9.42578125" hidden="1" customWidth="1"/>
    <col min="22" max="22" width="33.5703125" hidden="1" customWidth="1"/>
    <col min="23" max="23" width="33.5703125" style="245" customWidth="1"/>
    <col min="24" max="26" width="11.42578125" style="245" hidden="1" customWidth="1"/>
    <col min="27" max="27" width="35.85546875" style="245" hidden="1" customWidth="1"/>
    <col min="28" max="28" width="11.42578125" style="245" customWidth="1"/>
    <col min="29" max="16384" width="11.42578125" style="245"/>
  </cols>
  <sheetData>
    <row r="1" spans="1:27">
      <c r="B1" s="252" t="s">
        <v>1313</v>
      </c>
      <c r="C1" s="252"/>
      <c r="D1" s="266"/>
      <c r="E1" s="252"/>
      <c r="F1" s="252"/>
      <c r="G1" s="252"/>
      <c r="H1" s="252"/>
      <c r="I1" s="252"/>
      <c r="J1" s="252"/>
      <c r="K1" s="252"/>
      <c r="L1" s="252"/>
      <c r="M1" s="252"/>
      <c r="N1" s="252"/>
      <c r="O1" s="252"/>
      <c r="P1" s="252"/>
      <c r="Q1" s="252"/>
      <c r="R1" s="252"/>
      <c r="S1" s="252"/>
      <c r="T1" s="252"/>
      <c r="U1" s="252"/>
      <c r="V1" s="252"/>
      <c r="W1" s="252"/>
    </row>
    <row r="2" spans="1:27">
      <c r="B2" s="249" t="s">
        <v>3587</v>
      </c>
      <c r="C2" s="249"/>
      <c r="D2" s="321"/>
      <c r="E2" s="249"/>
      <c r="F2" s="249"/>
      <c r="G2" s="249"/>
      <c r="H2" s="249"/>
      <c r="I2" s="249"/>
      <c r="J2" s="249"/>
      <c r="K2" s="249"/>
      <c r="L2" s="249"/>
      <c r="M2" s="249"/>
      <c r="N2" s="249"/>
      <c r="O2" s="249"/>
      <c r="P2" s="249"/>
      <c r="Q2" s="249"/>
      <c r="R2" s="249"/>
      <c r="S2" s="249"/>
      <c r="T2" s="249"/>
      <c r="U2" s="249"/>
      <c r="V2" s="249"/>
      <c r="W2" s="249"/>
    </row>
    <row r="3" spans="1:27">
      <c r="B3" s="249" t="str">
        <f ca="1">+"Fecha de Corte: "&amp;TEXT(TODAY(),"dd/mm/yyyy")</f>
        <v>Fecha de Corte: 05/05/2023</v>
      </c>
      <c r="C3" s="249"/>
      <c r="D3" s="321"/>
      <c r="E3" s="249"/>
      <c r="F3" s="249"/>
      <c r="G3" s="249"/>
      <c r="H3" s="249"/>
      <c r="I3" s="249"/>
      <c r="J3" s="249"/>
      <c r="K3" s="249"/>
      <c r="L3" s="249"/>
      <c r="M3" s="249"/>
      <c r="N3" s="249"/>
      <c r="O3" s="249"/>
      <c r="P3" s="249"/>
      <c r="Q3" s="249"/>
      <c r="R3" s="249"/>
      <c r="S3" s="249"/>
      <c r="T3" s="249"/>
      <c r="U3" s="249"/>
      <c r="V3" s="249"/>
      <c r="W3" s="249"/>
    </row>
    <row r="4" spans="1:27" thickBot="1">
      <c r="A4" s="241"/>
      <c r="C4" s="242"/>
      <c r="T4" s="241"/>
      <c r="U4" s="241"/>
      <c r="V4" s="241"/>
    </row>
    <row r="5" spans="1:27" ht="14.25" thickBot="1">
      <c r="A5" s="243" t="s">
        <v>1346</v>
      </c>
      <c r="B5" s="243" t="s">
        <v>657</v>
      </c>
      <c r="C5" s="244" t="s">
        <v>664</v>
      </c>
      <c r="D5" s="267" t="s">
        <v>664</v>
      </c>
      <c r="E5" s="243" t="s">
        <v>1314</v>
      </c>
      <c r="F5" s="243" t="s">
        <v>1296</v>
      </c>
      <c r="G5" s="243" t="s">
        <v>1297</v>
      </c>
      <c r="H5" s="243" t="s">
        <v>1298</v>
      </c>
      <c r="I5" s="243" t="s">
        <v>1299</v>
      </c>
      <c r="J5" s="243" t="s">
        <v>1300</v>
      </c>
      <c r="K5" s="243" t="s">
        <v>1301</v>
      </c>
      <c r="L5" s="243" t="s">
        <v>1302</v>
      </c>
      <c r="M5" s="243" t="s">
        <v>1303</v>
      </c>
      <c r="N5" s="243" t="s">
        <v>1304</v>
      </c>
      <c r="O5" s="243" t="s">
        <v>1305</v>
      </c>
      <c r="P5" s="243" t="s">
        <v>1319</v>
      </c>
      <c r="Q5" s="243" t="s">
        <v>1320</v>
      </c>
      <c r="R5" s="243" t="s">
        <v>1315</v>
      </c>
      <c r="S5" s="243" t="s">
        <v>1316</v>
      </c>
      <c r="T5" s="243" t="s">
        <v>1345</v>
      </c>
      <c r="U5" s="243" t="s">
        <v>1317</v>
      </c>
      <c r="V5" s="243" t="s">
        <v>1344</v>
      </c>
      <c r="W5" s="243" t="s">
        <v>1318</v>
      </c>
      <c r="X5" s="245" t="s">
        <v>1378</v>
      </c>
      <c r="Y5" s="245" t="s">
        <v>1379</v>
      </c>
      <c r="Z5" s="243" t="s">
        <v>1376</v>
      </c>
      <c r="AA5" s="243" t="s">
        <v>1377</v>
      </c>
    </row>
    <row r="6" spans="1:27" customFormat="1" ht="15" hidden="1" customHeight="1">
      <c r="A6" s="32">
        <v>1433</v>
      </c>
      <c r="B6" s="298">
        <f>+A6</f>
        <v>1433</v>
      </c>
      <c r="C6" s="250" t="e">
        <f>+VLOOKUP(A6,bd_lista!$A$3:$C$590,3,FALSE)</f>
        <v>#N/A</v>
      </c>
      <c r="D6" s="262" t="e">
        <f>+C6</f>
        <v>#N/A</v>
      </c>
      <c r="E6" s="245" t="s">
        <v>1311</v>
      </c>
      <c r="F6" s="246">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6">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6">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6">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6">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6">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6">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6">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6">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6">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6">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6">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6">
        <f t="shared" ref="R6:R27" ca="1" si="0">+SUM(F6:Q6)</f>
        <v>0</v>
      </c>
      <c r="S6" s="253"/>
      <c r="T6" s="246">
        <f ca="1">+T7</f>
        <v>0</v>
      </c>
      <c r="U6" s="245">
        <f t="shared" ref="U6:U27" si="1">+IF(E6="Débitos",1,2)</f>
        <v>1</v>
      </c>
      <c r="V6" s="262" t="e">
        <f>+VLOOKUP(A6,bd_lista!$A$3:$E$590,5,FALSE)</f>
        <v>#N/A</v>
      </c>
      <c r="W6" s="264" t="e">
        <f>+V6</f>
        <v>#N/A</v>
      </c>
      <c r="X6" s="245" t="e">
        <f>+VLOOKUP(A6,[2]Sheet1!$A$13:$D$744,4,FALSE)</f>
        <v>#N/A</v>
      </c>
      <c r="Y6" s="245" t="e">
        <f>+VLOOKUP(X6,bd_lista!$A$3:$C$590,3,FALSE)</f>
        <v>#N/A</v>
      </c>
      <c r="Z6" s="249" t="e">
        <f>+X6</f>
        <v>#N/A</v>
      </c>
      <c r="AA6" s="250" t="e">
        <f>+Y6</f>
        <v>#N/A</v>
      </c>
    </row>
    <row r="7" spans="1:27" customFormat="1" ht="15" hidden="1" customHeight="1">
      <c r="A7" s="32">
        <v>1433</v>
      </c>
      <c r="B7" s="297"/>
      <c r="C7" s="250" t="e">
        <f>+VLOOKUP(A7,bd_lista!$A$3:$C$590,3,FALSE)</f>
        <v>#N/A</v>
      </c>
      <c r="D7" s="250"/>
      <c r="E7" s="247" t="s">
        <v>1312</v>
      </c>
      <c r="F7" s="246">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6">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6">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6">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6">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6">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6">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6">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6">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6">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6">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6">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6">
        <f t="shared" ca="1" si="0"/>
        <v>0</v>
      </c>
      <c r="S7" s="265">
        <f ca="1">+R6+R7</f>
        <v>0</v>
      </c>
      <c r="T7" s="246">
        <f ca="1">+S7</f>
        <v>0</v>
      </c>
      <c r="U7" s="245">
        <f t="shared" si="1"/>
        <v>2</v>
      </c>
      <c r="V7" s="348" t="e">
        <f>+VLOOKUP(A7,bd_lista!$A$3:$E$590,5,FALSE)</f>
        <v>#N/A</v>
      </c>
      <c r="W7" s="251"/>
      <c r="X7" s="245" t="e">
        <f>+VLOOKUP(A7,[2]Sheet1!$A$13:$D$744,4,FALSE)</f>
        <v>#N/A</v>
      </c>
      <c r="Y7" s="245" t="e">
        <f>+VLOOKUP(X7,bd_lista!$A$3:$C$590,3,FALSE)</f>
        <v>#N/A</v>
      </c>
      <c r="Z7" s="249"/>
      <c r="AA7" s="250"/>
    </row>
    <row r="8" spans="1:27" ht="15" hidden="1" customHeight="1">
      <c r="A8" s="32">
        <v>3701</v>
      </c>
      <c r="B8" s="297">
        <f>+A8</f>
        <v>3701</v>
      </c>
      <c r="C8" s="250" t="e">
        <f>+VLOOKUP(A8,bd_lista!$A$3:$C$590,3,FALSE)</f>
        <v>#N/A</v>
      </c>
      <c r="D8" s="250" t="e">
        <f>+C8</f>
        <v>#N/A</v>
      </c>
      <c r="E8" s="245" t="s">
        <v>1311</v>
      </c>
      <c r="F8" s="246">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6">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6">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6">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6">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6">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6">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6">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6">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6">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6">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6">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6">
        <f t="shared" ca="1" si="0"/>
        <v>0</v>
      </c>
      <c r="S8" s="253"/>
      <c r="T8" s="246">
        <f ca="1">+T9</f>
        <v>0</v>
      </c>
      <c r="U8" s="245">
        <f t="shared" si="1"/>
        <v>1</v>
      </c>
      <c r="V8" s="348" t="e">
        <f>+VLOOKUP(A8,bd_lista!$A$3:$E$590,5,FALSE)</f>
        <v>#N/A</v>
      </c>
      <c r="W8" s="263" t="e">
        <f>+V8</f>
        <v>#N/A</v>
      </c>
      <c r="X8" s="245">
        <f>+VLOOKUP(A8,[2]Sheet1!$A$13:$D$744,4,FALSE)</f>
        <v>0</v>
      </c>
      <c r="Y8" s="245" t="e">
        <f>+VLOOKUP(X8,bd_lista!$A$3:$C$590,3,FALSE)</f>
        <v>#N/A</v>
      </c>
      <c r="Z8" s="249">
        <f>+X8</f>
        <v>0</v>
      </c>
      <c r="AA8" s="250" t="e">
        <f>+Y8</f>
        <v>#N/A</v>
      </c>
    </row>
    <row r="9" spans="1:27" ht="15" hidden="1" customHeight="1">
      <c r="A9" s="32">
        <v>3701</v>
      </c>
      <c r="B9" s="296"/>
      <c r="C9" s="348" t="e">
        <f>+VLOOKUP(A9,bd_lista!$A$3:$C$590,3,FALSE)</f>
        <v>#N/A</v>
      </c>
      <c r="D9" s="348"/>
      <c r="E9" s="247" t="s">
        <v>1312</v>
      </c>
      <c r="F9" s="248">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8">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8">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8">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8">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8">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8">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8">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8">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8">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8">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8">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8">
        <f t="shared" ca="1" si="0"/>
        <v>0</v>
      </c>
      <c r="S9" s="265">
        <f ca="1">+R8+R9</f>
        <v>0</v>
      </c>
      <c r="T9" s="248">
        <f ca="1">+S9</f>
        <v>0</v>
      </c>
      <c r="U9" s="247">
        <f t="shared" si="1"/>
        <v>2</v>
      </c>
      <c r="V9" s="348" t="e">
        <f>+VLOOKUP(A9,bd_lista!$A$3:$E$590,5,FALSE)</f>
        <v>#N/A</v>
      </c>
      <c r="W9" s="251"/>
      <c r="X9" s="245">
        <f>+VLOOKUP(A9,[2]Sheet1!$A$13:$D$744,4,FALSE)</f>
        <v>0</v>
      </c>
      <c r="Y9" s="245" t="e">
        <f>+VLOOKUP(X9,bd_lista!$A$3:$C$590,3,FALSE)</f>
        <v>#N/A</v>
      </c>
      <c r="Z9" s="249"/>
      <c r="AA9" s="250"/>
    </row>
    <row r="10" spans="1:27" ht="17.25" hidden="1" customHeight="1">
      <c r="A10" s="255">
        <v>87</v>
      </c>
      <c r="B10" s="295">
        <f>+A10</f>
        <v>87</v>
      </c>
      <c r="C10" s="250" t="e">
        <f>+VLOOKUP(A10,bd_lista!$A$3:$C$590,3,FALSE)</f>
        <v>#N/A</v>
      </c>
      <c r="D10" s="250" t="e">
        <f>+C10</f>
        <v>#N/A</v>
      </c>
      <c r="E10" s="250" t="s">
        <v>1311</v>
      </c>
      <c r="F10" s="246">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6">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6">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6">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6">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6">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6">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6">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6">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6">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6">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6">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6">
        <f t="shared" ca="1" si="0"/>
        <v>0</v>
      </c>
      <c r="S10" s="246"/>
      <c r="T10" s="246">
        <f ca="1">+T11</f>
        <v>0</v>
      </c>
      <c r="U10" s="245">
        <f t="shared" si="1"/>
        <v>1</v>
      </c>
      <c r="V10" s="348" t="e">
        <f>+VLOOKUP(A10,bd_lista!$A$3:$E$590,5,FALSE)</f>
        <v>#N/A</v>
      </c>
      <c r="W10" s="263" t="e">
        <f>+V10</f>
        <v>#N/A</v>
      </c>
      <c r="X10" s="245">
        <v>25</v>
      </c>
      <c r="Y10" s="245" t="str">
        <f>+VLOOKUP(X10,bd_lista!$A$3:$C$590,3,FALSE)</f>
        <v>Ministerio de la Presidencia</v>
      </c>
      <c r="Z10" s="249">
        <f>+X10</f>
        <v>25</v>
      </c>
      <c r="AA10" s="250" t="str">
        <f>+Y10</f>
        <v>Ministerio de la Presidencia</v>
      </c>
    </row>
    <row r="11" spans="1:27" ht="15" hidden="1" customHeight="1">
      <c r="A11" s="32">
        <v>87</v>
      </c>
      <c r="B11" s="296"/>
      <c r="C11" s="348" t="e">
        <f>+VLOOKUP(A11,bd_lista!$A$3:$C$590,3,FALSE)</f>
        <v>#N/A</v>
      </c>
      <c r="D11" s="348"/>
      <c r="E11" s="348" t="s">
        <v>1312</v>
      </c>
      <c r="F11" s="248">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8">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8">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8">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8">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8">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8">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8">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8">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8">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8">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8">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8">
        <f t="shared" ca="1" si="0"/>
        <v>0</v>
      </c>
      <c r="S11" s="248">
        <f ca="1">+R10+R11</f>
        <v>0</v>
      </c>
      <c r="T11" s="248">
        <f ca="1">+S11</f>
        <v>0</v>
      </c>
      <c r="U11" s="247">
        <f t="shared" si="1"/>
        <v>2</v>
      </c>
      <c r="V11" s="348" t="e">
        <f>+VLOOKUP(A11,bd_lista!$A$3:$E$590,5,FALSE)</f>
        <v>#N/A</v>
      </c>
      <c r="W11" s="251"/>
      <c r="X11" s="245">
        <v>25</v>
      </c>
      <c r="Y11" s="245" t="str">
        <f>+VLOOKUP(X11,bd_lista!$A$3:$C$590,3,FALSE)</f>
        <v>Ministerio de la Presidencia</v>
      </c>
      <c r="Z11" s="249"/>
      <c r="AA11" s="250"/>
    </row>
    <row r="12" spans="1:27" ht="12.75" hidden="1" customHeight="1">
      <c r="A12" s="255">
        <v>85</v>
      </c>
      <c r="B12" s="295">
        <f>+A12</f>
        <v>85</v>
      </c>
      <c r="C12" s="250" t="e">
        <f>+VLOOKUP(A12,bd_lista!$A$3:$C$590,3,FALSE)</f>
        <v>#N/A</v>
      </c>
      <c r="D12" s="250" t="e">
        <f>+C12</f>
        <v>#N/A</v>
      </c>
      <c r="E12" s="250" t="s">
        <v>1311</v>
      </c>
      <c r="F12" s="246">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6">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6">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6">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6">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6">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6">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6">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6">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6">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6">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6">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6">
        <f t="shared" ca="1" si="0"/>
        <v>0</v>
      </c>
      <c r="S12" s="246"/>
      <c r="T12" s="246">
        <f ca="1">+T13</f>
        <v>0</v>
      </c>
      <c r="U12" s="245">
        <f t="shared" si="1"/>
        <v>1</v>
      </c>
      <c r="V12" s="348" t="e">
        <f>+VLOOKUP(A12,bd_lista!$A$3:$E$590,5,FALSE)</f>
        <v>#N/A</v>
      </c>
      <c r="W12" s="263" t="e">
        <f>+V12</f>
        <v>#N/A</v>
      </c>
      <c r="X12" s="245">
        <v>78</v>
      </c>
      <c r="Y12" s="245" t="str">
        <f>+VLOOKUP(X12,bd_lista!$A$3:$C$590,3,FALSE)</f>
        <v>Ministerio de Hidrocarburos y Energías</v>
      </c>
      <c r="Z12" s="249">
        <f>+X12</f>
        <v>78</v>
      </c>
      <c r="AA12" s="250" t="str">
        <f>+Y12</f>
        <v>Ministerio de Hidrocarburos y Energías</v>
      </c>
    </row>
    <row r="13" spans="1:27" ht="15" hidden="1" customHeight="1">
      <c r="A13" s="32">
        <v>85</v>
      </c>
      <c r="B13" s="296"/>
      <c r="C13" s="348" t="e">
        <f>+VLOOKUP(A13,bd_lista!$A$3:$C$590,3,FALSE)</f>
        <v>#N/A</v>
      </c>
      <c r="D13" s="348"/>
      <c r="E13" s="348" t="s">
        <v>1312</v>
      </c>
      <c r="F13" s="248">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48">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8">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8">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8">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8">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8">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8">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8">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8">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8">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8">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8">
        <f t="shared" ca="1" si="0"/>
        <v>0</v>
      </c>
      <c r="S13" s="248">
        <f ca="1">+R12+R13</f>
        <v>0</v>
      </c>
      <c r="T13" s="248">
        <f ca="1">+S13</f>
        <v>0</v>
      </c>
      <c r="U13" s="247">
        <f t="shared" si="1"/>
        <v>2</v>
      </c>
      <c r="V13" s="348" t="e">
        <f>+VLOOKUP(A13,bd_lista!$A$3:$E$590,5,FALSE)</f>
        <v>#N/A</v>
      </c>
      <c r="W13" s="251"/>
      <c r="X13" s="245">
        <v>78</v>
      </c>
      <c r="Y13" s="245" t="str">
        <f>+VLOOKUP(X13,bd_lista!$A$3:$C$590,3,FALSE)</f>
        <v>Ministerio de Hidrocarburos y Energías</v>
      </c>
      <c r="Z13" s="249"/>
      <c r="AA13" s="250"/>
    </row>
    <row r="14" spans="1:27" ht="15" hidden="1" customHeight="1">
      <c r="A14" s="255">
        <v>121</v>
      </c>
      <c r="B14" s="295">
        <f>+A14</f>
        <v>121</v>
      </c>
      <c r="C14" s="250" t="e">
        <f>+VLOOKUP(A14,bd_lista!$A$3:$C$590,3,FALSE)</f>
        <v>#N/A</v>
      </c>
      <c r="D14" s="250" t="e">
        <f>+C14</f>
        <v>#N/A</v>
      </c>
      <c r="E14" s="250" t="s">
        <v>1311</v>
      </c>
      <c r="F14" s="246">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6">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6">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6">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6">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6">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6">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6">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6">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6">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6">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6">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6">
        <f t="shared" ca="1" si="0"/>
        <v>0</v>
      </c>
      <c r="S14" s="246"/>
      <c r="T14" s="246">
        <f ca="1">+T15</f>
        <v>0</v>
      </c>
      <c r="U14" s="245">
        <f t="shared" si="1"/>
        <v>1</v>
      </c>
      <c r="V14" s="348" t="e">
        <f>+VLOOKUP(A14,bd_lista!$A$3:$E$590,5,FALSE)</f>
        <v>#N/A</v>
      </c>
      <c r="W14" s="263" t="e">
        <f>+V14</f>
        <v>#N/A</v>
      </c>
      <c r="X14" s="245" t="e">
        <f>+VLOOKUP(A14,[2]Sheet1!$A$13:$D$744,4,FALSE)</f>
        <v>#N/A</v>
      </c>
      <c r="Y14" s="245" t="e">
        <f>+VLOOKUP(X14,bd_lista!$A$3:$C$590,3,FALSE)</f>
        <v>#N/A</v>
      </c>
      <c r="Z14" s="249" t="e">
        <f>+X14</f>
        <v>#N/A</v>
      </c>
      <c r="AA14" s="250" t="e">
        <f>+Y14</f>
        <v>#N/A</v>
      </c>
    </row>
    <row r="15" spans="1:27" ht="15" hidden="1" customHeight="1">
      <c r="A15" s="32">
        <v>121</v>
      </c>
      <c r="B15" s="296"/>
      <c r="C15" s="348" t="e">
        <f>+VLOOKUP(A15,bd_lista!$A$3:$C$590,3,FALSE)</f>
        <v>#N/A</v>
      </c>
      <c r="D15" s="348"/>
      <c r="E15" s="348" t="s">
        <v>1312</v>
      </c>
      <c r="F15" s="248">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48">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8">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8">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8">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8">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8">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8">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8">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8">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8">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8">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8">
        <f t="shared" ca="1" si="0"/>
        <v>0</v>
      </c>
      <c r="S15" s="248">
        <f ca="1">+R14+R15</f>
        <v>0</v>
      </c>
      <c r="T15" s="248">
        <f ca="1">+S15</f>
        <v>0</v>
      </c>
      <c r="U15" s="247">
        <f t="shared" si="1"/>
        <v>2</v>
      </c>
      <c r="V15" s="348" t="e">
        <f>+VLOOKUP(A15,bd_lista!$A$3:$E$590,5,FALSE)</f>
        <v>#N/A</v>
      </c>
      <c r="W15" s="251"/>
      <c r="X15" s="245" t="e">
        <f>+VLOOKUP(A15,[2]Sheet1!$A$13:$D$744,4,FALSE)</f>
        <v>#N/A</v>
      </c>
      <c r="Y15" s="245" t="e">
        <f>+VLOOKUP(X15,bd_lista!$A$3:$C$590,3,FALSE)</f>
        <v>#N/A</v>
      </c>
      <c r="Z15" s="249"/>
      <c r="AA15" s="250"/>
    </row>
    <row r="16" spans="1:27" ht="15" hidden="1" customHeight="1">
      <c r="A16" s="255">
        <v>149</v>
      </c>
      <c r="B16" s="295">
        <f>+A16</f>
        <v>149</v>
      </c>
      <c r="C16" s="250" t="e">
        <f>+VLOOKUP(A16,bd_lista!$A$3:$C$590,3,FALSE)</f>
        <v>#N/A</v>
      </c>
      <c r="D16" s="250" t="e">
        <f>+C16</f>
        <v>#N/A</v>
      </c>
      <c r="E16" s="250" t="s">
        <v>1311</v>
      </c>
      <c r="F16" s="246">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6">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6">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6">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6">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6">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6">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6">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6">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6">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6">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6">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6">
        <f t="shared" ca="1" si="0"/>
        <v>0</v>
      </c>
      <c r="S16" s="246"/>
      <c r="T16" s="246">
        <f ca="1">+T17</f>
        <v>0</v>
      </c>
      <c r="U16" s="245">
        <f t="shared" si="1"/>
        <v>1</v>
      </c>
      <c r="V16" s="348" t="e">
        <f>+VLOOKUP(A16,bd_lista!$A$3:$E$590,5,FALSE)</f>
        <v>#N/A</v>
      </c>
      <c r="W16" s="263" t="e">
        <f>+V16</f>
        <v>#N/A</v>
      </c>
      <c r="X16" s="245" t="e">
        <f>+VLOOKUP(A16,[2]Sheet1!$A$13:$D$744,4,FALSE)</f>
        <v>#N/A</v>
      </c>
      <c r="Y16" s="245" t="e">
        <f>+VLOOKUP(X16,bd_lista!$A$3:$C$590,3,FALSE)</f>
        <v>#N/A</v>
      </c>
      <c r="Z16" s="249" t="e">
        <f>+X16</f>
        <v>#N/A</v>
      </c>
      <c r="AA16" s="250" t="e">
        <f>+Y16</f>
        <v>#N/A</v>
      </c>
    </row>
    <row r="17" spans="1:27" ht="15" hidden="1" customHeight="1">
      <c r="A17" s="32">
        <v>149</v>
      </c>
      <c r="B17" s="296"/>
      <c r="C17" s="348" t="e">
        <f>+VLOOKUP(A17,bd_lista!$A$3:$C$590,3,FALSE)</f>
        <v>#N/A</v>
      </c>
      <c r="D17" s="348"/>
      <c r="E17" s="348" t="s">
        <v>1312</v>
      </c>
      <c r="F17" s="248">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8">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8">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8">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8">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8">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8">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8">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8">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8">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8">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8">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8">
        <f t="shared" ca="1" si="0"/>
        <v>0</v>
      </c>
      <c r="S17" s="248">
        <f ca="1">+R16+R17</f>
        <v>0</v>
      </c>
      <c r="T17" s="248">
        <f ca="1">+S17</f>
        <v>0</v>
      </c>
      <c r="U17" s="247">
        <f t="shared" si="1"/>
        <v>2</v>
      </c>
      <c r="V17" s="348" t="e">
        <f>+VLOOKUP(A17,bd_lista!$A$3:$E$590,5,FALSE)</f>
        <v>#N/A</v>
      </c>
      <c r="W17" s="251"/>
      <c r="X17" s="245" t="e">
        <f>+VLOOKUP(A17,[2]Sheet1!$A$13:$D$744,4,FALSE)</f>
        <v>#N/A</v>
      </c>
      <c r="Y17" s="245" t="e">
        <f>+VLOOKUP(X17,bd_lista!$A$3:$C$590,3,FALSE)</f>
        <v>#N/A</v>
      </c>
      <c r="Z17" s="249"/>
      <c r="AA17" s="250"/>
    </row>
    <row r="18" spans="1:27" ht="15" hidden="1" customHeight="1">
      <c r="A18" s="255">
        <v>384</v>
      </c>
      <c r="B18" s="295">
        <f>+A18</f>
        <v>384</v>
      </c>
      <c r="C18" s="250" t="e">
        <f>+VLOOKUP(A18,bd_lista!$A$3:$C$590,3,FALSE)</f>
        <v>#N/A</v>
      </c>
      <c r="D18" s="250" t="e">
        <f>+C18</f>
        <v>#N/A</v>
      </c>
      <c r="E18" s="250" t="s">
        <v>1311</v>
      </c>
      <c r="F18" s="246">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6">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6">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6">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6">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6">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6">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6">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6">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6">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6">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6">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6">
        <f t="shared" ca="1" si="0"/>
        <v>0</v>
      </c>
      <c r="S18" s="253"/>
      <c r="T18" s="246">
        <f ca="1">+T19</f>
        <v>0</v>
      </c>
      <c r="U18" s="245">
        <f t="shared" si="1"/>
        <v>1</v>
      </c>
      <c r="V18" s="348" t="e">
        <f>+VLOOKUP(A18,bd_lista!$A$3:$E$590,5,FALSE)</f>
        <v>#N/A</v>
      </c>
      <c r="W18" s="263" t="e">
        <f>+V18</f>
        <v>#N/A</v>
      </c>
      <c r="X18" s="245">
        <f>+VLOOKUP(A18,[2]Sheet1!$A$13:$D$744,4,FALSE)</f>
        <v>30</v>
      </c>
      <c r="Y18" s="245" t="str">
        <f>+VLOOKUP(X18,bd_lista!$A$3:$C$590,3,FALSE)</f>
        <v>Ministerio de Justicia y Transparencia Institucional</v>
      </c>
      <c r="Z18" s="249">
        <f>+X18</f>
        <v>30</v>
      </c>
      <c r="AA18" s="250" t="str">
        <f>+Y18</f>
        <v>Ministerio de Justicia y Transparencia Institucional</v>
      </c>
    </row>
    <row r="19" spans="1:27" ht="15" hidden="1" customHeight="1">
      <c r="A19" s="32">
        <v>384</v>
      </c>
      <c r="B19" s="296"/>
      <c r="C19" s="348" t="e">
        <f>+VLOOKUP(A19,bd_lista!$A$3:$C$590,3,FALSE)</f>
        <v>#N/A</v>
      </c>
      <c r="D19" s="348"/>
      <c r="E19" s="348" t="s">
        <v>1312</v>
      </c>
      <c r="F19" s="248">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48">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8">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8">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8">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8">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8">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8">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8">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8">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8">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8">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8">
        <f t="shared" ca="1" si="0"/>
        <v>0</v>
      </c>
      <c r="S19" s="265">
        <f ca="1">+R18+R19</f>
        <v>0</v>
      </c>
      <c r="T19" s="248">
        <f ca="1">+S19</f>
        <v>0</v>
      </c>
      <c r="U19" s="247">
        <f t="shared" si="1"/>
        <v>2</v>
      </c>
      <c r="V19" s="348" t="e">
        <f>+VLOOKUP(A19,bd_lista!$A$3:$E$590,5,FALSE)</f>
        <v>#N/A</v>
      </c>
      <c r="W19" s="251"/>
      <c r="X19" s="245">
        <f>+VLOOKUP(A19,[2]Sheet1!$A$13:$D$744,4,FALSE)</f>
        <v>30</v>
      </c>
      <c r="Y19" s="245" t="str">
        <f>+VLOOKUP(X19,bd_lista!$A$3:$C$590,3,FALSE)</f>
        <v>Ministerio de Justicia y Transparencia Institucional</v>
      </c>
      <c r="Z19" s="249"/>
      <c r="AA19" s="250"/>
    </row>
    <row r="20" spans="1:27" ht="15" hidden="1" customHeight="1">
      <c r="A20" s="255">
        <v>48</v>
      </c>
      <c r="B20" s="295">
        <f>+A20</f>
        <v>48</v>
      </c>
      <c r="C20" s="250" t="e">
        <f>+VLOOKUP(A20,bd_lista!$A$3:$C$590,3,FALSE)</f>
        <v>#N/A</v>
      </c>
      <c r="D20" s="250" t="e">
        <f>+C20</f>
        <v>#N/A</v>
      </c>
      <c r="E20" s="250" t="s">
        <v>1311</v>
      </c>
      <c r="F20" s="246">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6">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6">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6">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6">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6">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6">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6">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6">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6">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6">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6">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6">
        <f t="shared" ca="1" si="0"/>
        <v>0</v>
      </c>
      <c r="S20" s="246"/>
      <c r="T20" s="246">
        <f ca="1">+T21</f>
        <v>0</v>
      </c>
      <c r="U20" s="245">
        <f t="shared" si="1"/>
        <v>1</v>
      </c>
      <c r="V20" s="348" t="e">
        <f>+VLOOKUP(A20,bd_lista!$A$3:$E$590,5,FALSE)</f>
        <v>#N/A</v>
      </c>
      <c r="W20" s="263" t="e">
        <f>+V20</f>
        <v>#N/A</v>
      </c>
      <c r="X20" s="245">
        <f>+A20</f>
        <v>48</v>
      </c>
      <c r="Y20" s="245" t="e">
        <f>+VLOOKUP(X20,bd_lista!$A$3:$C$590,3,FALSE)</f>
        <v>#N/A</v>
      </c>
      <c r="Z20" s="249">
        <f>+X20</f>
        <v>48</v>
      </c>
      <c r="AA20" s="250" t="e">
        <f>+Y20</f>
        <v>#N/A</v>
      </c>
    </row>
    <row r="21" spans="1:27" ht="15" hidden="1" customHeight="1">
      <c r="A21" s="32">
        <v>48</v>
      </c>
      <c r="B21" s="296"/>
      <c r="C21" s="348" t="e">
        <f>+VLOOKUP(A21,bd_lista!$A$3:$C$590,3,FALSE)</f>
        <v>#N/A</v>
      </c>
      <c r="D21" s="348"/>
      <c r="E21" s="348" t="s">
        <v>1312</v>
      </c>
      <c r="F21" s="248">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8">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8">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8">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8">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8">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8">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8">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8">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8">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8">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8">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8">
        <f t="shared" ca="1" si="0"/>
        <v>0</v>
      </c>
      <c r="S21" s="248">
        <f ca="1">+R20+R21</f>
        <v>0</v>
      </c>
      <c r="T21" s="248">
        <f ca="1">+S21</f>
        <v>0</v>
      </c>
      <c r="U21" s="247">
        <f t="shared" si="1"/>
        <v>2</v>
      </c>
      <c r="V21" s="348" t="e">
        <f>+VLOOKUP(A21,bd_lista!$A$3:$E$590,5,FALSE)</f>
        <v>#N/A</v>
      </c>
      <c r="W21" s="251"/>
      <c r="X21" s="245">
        <f>+A21</f>
        <v>48</v>
      </c>
      <c r="Y21" s="245" t="e">
        <f>+VLOOKUP(X21,bd_lista!$A$3:$C$590,3,FALSE)</f>
        <v>#N/A</v>
      </c>
      <c r="Z21" s="249"/>
      <c r="AA21" s="250"/>
    </row>
    <row r="22" spans="1:27" ht="15" hidden="1" customHeight="1">
      <c r="A22" s="255">
        <v>0</v>
      </c>
      <c r="B22" s="295">
        <f>+A22</f>
        <v>0</v>
      </c>
      <c r="C22" s="250" t="e">
        <f>+VLOOKUP(A22,bd_lista!$A$3:$C$590,3,FALSE)</f>
        <v>#N/A</v>
      </c>
      <c r="D22" s="250" t="e">
        <f>+C22</f>
        <v>#N/A</v>
      </c>
      <c r="E22" s="245" t="s">
        <v>1311</v>
      </c>
      <c r="F22" s="246">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6">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6">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6">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6">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6">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6">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6">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6">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6">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6">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6">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6">
        <f t="shared" ca="1" si="0"/>
        <v>0</v>
      </c>
      <c r="S22" s="246"/>
      <c r="T22" s="246">
        <f ca="1">+T23</f>
        <v>0</v>
      </c>
      <c r="U22" s="245">
        <f t="shared" si="1"/>
        <v>1</v>
      </c>
      <c r="V22" s="348" t="e">
        <f>+VLOOKUP(A22,bd_lista!A3:E590,5,FALSE)</f>
        <v>#N/A</v>
      </c>
      <c r="W22" s="263" t="e">
        <f>+V22</f>
        <v>#N/A</v>
      </c>
      <c r="X22" s="245" t="e">
        <f>+VLOOKUP(A22,[2]Sheet1!$A$13:$D$744,4,FALSE)</f>
        <v>#N/A</v>
      </c>
      <c r="Y22" s="245" t="e">
        <f>+VLOOKUP(X22,bd_lista!$A$3:$C$590,3,FALSE)</f>
        <v>#N/A</v>
      </c>
      <c r="Z22" s="249" t="e">
        <f>+X22</f>
        <v>#N/A</v>
      </c>
      <c r="AA22" s="250" t="e">
        <f>+Y22</f>
        <v>#N/A</v>
      </c>
    </row>
    <row r="23" spans="1:27" ht="15" hidden="1" customHeight="1">
      <c r="A23" s="32">
        <v>0</v>
      </c>
      <c r="B23" s="296"/>
      <c r="C23" s="348" t="e">
        <f>+VLOOKUP(A23,bd_lista!$A$3:$C$590,3,FALSE)</f>
        <v>#N/A</v>
      </c>
      <c r="D23" s="348"/>
      <c r="E23" s="247" t="s">
        <v>1312</v>
      </c>
      <c r="F23" s="248">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48">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8">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8">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8">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8">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8">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8">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8">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8">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8">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8">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8">
        <f t="shared" ca="1" si="0"/>
        <v>0</v>
      </c>
      <c r="S23" s="248">
        <f ca="1">+R22+R23</f>
        <v>0</v>
      </c>
      <c r="T23" s="248">
        <f ca="1">+S23</f>
        <v>0</v>
      </c>
      <c r="U23" s="247">
        <f t="shared" si="1"/>
        <v>2</v>
      </c>
      <c r="V23" s="348" t="e">
        <f>+VLOOKUP(A23,bd_lista!$A$3:$E$590,5,FALSE)</f>
        <v>#N/A</v>
      </c>
      <c r="W23" s="251"/>
      <c r="X23" s="245" t="e">
        <f>+VLOOKUP(A23,[2]Sheet1!$A$13:$D$744,4,FALSE)</f>
        <v>#N/A</v>
      </c>
      <c r="Y23" s="245" t="e">
        <f>+VLOOKUP(X23,bd_lista!$A$3:$C$590,3,FALSE)</f>
        <v>#N/A</v>
      </c>
      <c r="Z23" s="249"/>
      <c r="AA23" s="250"/>
    </row>
    <row r="24" spans="1:27" ht="15" hidden="1" customHeight="1">
      <c r="A24" s="255">
        <v>999</v>
      </c>
      <c r="B24" s="295">
        <f>+A24</f>
        <v>999</v>
      </c>
      <c r="C24" s="250" t="e">
        <f>+VLOOKUP(A24,bd_lista!$A$3:$C$590,3,FALSE)</f>
        <v>#N/A</v>
      </c>
      <c r="D24" s="250" t="e">
        <f>+C24</f>
        <v>#N/A</v>
      </c>
      <c r="E24" s="245" t="s">
        <v>1311</v>
      </c>
      <c r="F24" s="246">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6">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6">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6">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6">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6">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6">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6">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6">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6">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6">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6">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6">
        <f t="shared" ca="1" si="0"/>
        <v>0</v>
      </c>
      <c r="S24" s="253"/>
      <c r="T24" s="246">
        <f ca="1">+T25</f>
        <v>0</v>
      </c>
      <c r="U24" s="245">
        <f t="shared" si="1"/>
        <v>1</v>
      </c>
      <c r="V24" s="348" t="e">
        <f>+VLOOKUP(A24,bd_lista!$A$3:$E$590,5,FALSE)</f>
        <v>#N/A</v>
      </c>
      <c r="W24" s="263" t="e">
        <f>+V24</f>
        <v>#N/A</v>
      </c>
      <c r="X24" s="245">
        <f>+VLOOKUP(A24,[2]Sheet1!$A$13:$D$744,4,FALSE)</f>
        <v>0</v>
      </c>
      <c r="Y24" s="245" t="e">
        <f>+VLOOKUP(X24,bd_lista!$A$3:$C$590,3,FALSE)</f>
        <v>#N/A</v>
      </c>
      <c r="Z24" s="249">
        <f>+X24</f>
        <v>0</v>
      </c>
      <c r="AA24" s="250" t="e">
        <f>+Y24</f>
        <v>#N/A</v>
      </c>
    </row>
    <row r="25" spans="1:27" ht="15" hidden="1" customHeight="1">
      <c r="A25" s="32">
        <v>999</v>
      </c>
      <c r="B25" s="296"/>
      <c r="C25" s="348" t="e">
        <f>+VLOOKUP(A25,bd_lista!$A$3:$C$590,3,FALSE)</f>
        <v>#N/A</v>
      </c>
      <c r="D25" s="348"/>
      <c r="E25" s="247" t="s">
        <v>1312</v>
      </c>
      <c r="F25" s="248">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8">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8">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8">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8">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8">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8">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8">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8">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8">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8">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8">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8">
        <f t="shared" ca="1" si="0"/>
        <v>0</v>
      </c>
      <c r="S25" s="265">
        <f ca="1">+R24+R25</f>
        <v>0</v>
      </c>
      <c r="T25" s="248">
        <f ca="1">+S25</f>
        <v>0</v>
      </c>
      <c r="U25" s="247">
        <f t="shared" si="1"/>
        <v>2</v>
      </c>
      <c r="V25" s="348" t="e">
        <f>+VLOOKUP(A25,bd_lista!$A$3:$E$590,5,FALSE)</f>
        <v>#N/A</v>
      </c>
      <c r="W25" s="251"/>
      <c r="X25" s="245">
        <f>+VLOOKUP(A25,[2]Sheet1!$A$13:$D$744,4,FALSE)</f>
        <v>0</v>
      </c>
      <c r="Y25" s="245" t="e">
        <f>+VLOOKUP(X25,bd_lista!$A$3:$C$590,3,FALSE)</f>
        <v>#N/A</v>
      </c>
      <c r="Z25" s="249"/>
      <c r="AA25" s="250"/>
    </row>
    <row r="26" spans="1:27" ht="15" hidden="1" customHeight="1">
      <c r="A26" s="255">
        <v>148</v>
      </c>
      <c r="B26" s="295">
        <f>+A26</f>
        <v>148</v>
      </c>
      <c r="C26" s="250" t="str">
        <f>+VLOOKUP(A26,bd_lista!$A$3:$C$590,3,FALSE)</f>
        <v>Universidad Amazónica de Pando</v>
      </c>
      <c r="D26" s="250" t="str">
        <f>+C26</f>
        <v>Universidad Amazónica de Pando</v>
      </c>
      <c r="E26" s="250" t="s">
        <v>1311</v>
      </c>
      <c r="F26" s="246">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6">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6">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6">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6">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6">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6">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6">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6">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6">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6">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6">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6">
        <f t="shared" ca="1" si="0"/>
        <v>0</v>
      </c>
      <c r="S26" s="246"/>
      <c r="T26" s="246">
        <f ca="1">+T27</f>
        <v>0</v>
      </c>
      <c r="U26" s="245">
        <f t="shared" si="1"/>
        <v>1</v>
      </c>
      <c r="V26" s="348" t="str">
        <f>+VLOOKUP(A26,bd_lista!$A$3:$E$590,5,FALSE)</f>
        <v>Universidades Públicas</v>
      </c>
      <c r="W26" s="263" t="str">
        <f>+V26</f>
        <v>Universidades Públicas</v>
      </c>
      <c r="X26" s="245">
        <f>+VLOOKUP(A26,[2]Sheet1!$A$13:$D$744,4,FALSE)</f>
        <v>0</v>
      </c>
      <c r="Y26" s="245" t="e">
        <f>+VLOOKUP(X26,bd_lista!$A$3:$C$590,3,FALSE)</f>
        <v>#N/A</v>
      </c>
      <c r="Z26" s="249">
        <f>+X26</f>
        <v>0</v>
      </c>
      <c r="AA26" s="250" t="e">
        <f>+Y26</f>
        <v>#N/A</v>
      </c>
    </row>
    <row r="27" spans="1:27" ht="15" hidden="1" customHeight="1">
      <c r="A27" s="32">
        <v>148</v>
      </c>
      <c r="B27" s="296"/>
      <c r="C27" s="348" t="str">
        <f>+VLOOKUP(A27,bd_lista!$A$3:$C$590,3,FALSE)</f>
        <v>Universidad Amazónica de Pando</v>
      </c>
      <c r="D27" s="348"/>
      <c r="E27" s="348" t="s">
        <v>1312</v>
      </c>
      <c r="F27" s="248">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48">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8">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8">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8">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8">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8">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8">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8">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8">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8">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8">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8">
        <f t="shared" ca="1" si="0"/>
        <v>0</v>
      </c>
      <c r="S27" s="248">
        <f ca="1">+R26+R27</f>
        <v>0</v>
      </c>
      <c r="T27" s="248">
        <f ca="1">+S27</f>
        <v>0</v>
      </c>
      <c r="U27" s="247">
        <f t="shared" si="1"/>
        <v>2</v>
      </c>
      <c r="V27" s="348" t="str">
        <f>+VLOOKUP(A27,bd_lista!$A$3:$E$590,5,FALSE)</f>
        <v>Universidades Públicas</v>
      </c>
      <c r="W27" s="251"/>
      <c r="X27" s="245">
        <f>+VLOOKUP(A27,[2]Sheet1!$A$13:$D$744,4,FALSE)</f>
        <v>0</v>
      </c>
      <c r="Y27" s="245" t="e">
        <f>+VLOOKUP(X27,bd_lista!$A$3:$C$590,3,FALSE)</f>
        <v>#N/A</v>
      </c>
      <c r="Z27" s="249"/>
      <c r="AA27" s="250"/>
    </row>
    <row r="28" spans="1:27" ht="15" hidden="1" customHeight="1">
      <c r="A28" s="255">
        <v>802</v>
      </c>
      <c r="B28" s="295">
        <f>+A28</f>
        <v>802</v>
      </c>
      <c r="C28" s="250" t="str">
        <f>+VLOOKUP(A28,bd_lista!$A$3:$C$590,3,FALSE)</f>
        <v>Empresa Local de Agua Potable y Alcantarillado Sucre</v>
      </c>
      <c r="D28" s="250" t="str">
        <f>+C28</f>
        <v>Empresa Local de Agua Potable y Alcantarillado Sucre</v>
      </c>
      <c r="E28" s="245" t="s">
        <v>1311</v>
      </c>
      <c r="F28" s="246">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6">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6">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6">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6">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6">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6">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6">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6">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6">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6">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6">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6">
        <f t="shared" ref="R28:R29" ca="1" si="2">+SUM(F28:Q28)</f>
        <v>0</v>
      </c>
      <c r="S28" s="253"/>
      <c r="T28" s="246">
        <f ca="1">+T29</f>
        <v>28540.3</v>
      </c>
      <c r="U28" s="245">
        <f t="shared" ref="U28:U29" si="3">+IF(E28="Débitos",1,2)</f>
        <v>1</v>
      </c>
      <c r="V28" s="348" t="str">
        <f>+VLOOKUP(A28,bd_lista!$A$3:$E$590,5,FALSE)</f>
        <v>Empresas Municipales</v>
      </c>
      <c r="W28" s="263" t="str">
        <f>+V28</f>
        <v>Empresas Municipales</v>
      </c>
      <c r="X28" s="245">
        <f>+VLOOKUP(A28,[2]Sheet1!$A$13:$D$744,4,FALSE)</f>
        <v>0</v>
      </c>
      <c r="Y28" s="245" t="e">
        <f>+VLOOKUP(X28,bd_lista!$A$3:$C$590,3,FALSE)</f>
        <v>#N/A</v>
      </c>
      <c r="Z28" s="249">
        <f>+X28</f>
        <v>0</v>
      </c>
      <c r="AA28" s="249" t="e">
        <f>+Y28</f>
        <v>#N/A</v>
      </c>
    </row>
    <row r="29" spans="1:27" ht="15" hidden="1" customHeight="1">
      <c r="A29" s="32">
        <v>802</v>
      </c>
      <c r="B29" s="296"/>
      <c r="C29" s="348" t="str">
        <f>+VLOOKUP(A29,bd_lista!$A$3:$C$590,3,FALSE)</f>
        <v>Empresa Local de Agua Potable y Alcantarillado Sucre</v>
      </c>
      <c r="D29" s="348"/>
      <c r="E29" s="247" t="s">
        <v>1312</v>
      </c>
      <c r="F29" s="248">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48">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48">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28540.3</v>
      </c>
      <c r="I29" s="248">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8">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8">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8">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8">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8">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8">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8">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8">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8">
        <f t="shared" ca="1" si="2"/>
        <v>28540.3</v>
      </c>
      <c r="S29" s="265">
        <f ca="1">+R28+R29</f>
        <v>28540.3</v>
      </c>
      <c r="T29" s="248">
        <f ca="1">+S29</f>
        <v>28540.3</v>
      </c>
      <c r="U29" s="247">
        <f t="shared" si="3"/>
        <v>2</v>
      </c>
      <c r="V29" s="348" t="str">
        <f>+VLOOKUP(A29,bd_lista!$A$3:$E$590,5,FALSE)</f>
        <v>Empresas Municipales</v>
      </c>
      <c r="W29" s="251"/>
      <c r="X29" s="245">
        <f>+VLOOKUP(A29,[2]Sheet1!$A$13:$D$744,4,FALSE)</f>
        <v>0</v>
      </c>
      <c r="Y29" s="245" t="e">
        <f>+VLOOKUP(X29,bd_lista!$A$3:$C$590,3,FALSE)</f>
        <v>#N/A</v>
      </c>
      <c r="Z29" s="249"/>
      <c r="AA29" s="249"/>
    </row>
    <row r="30" spans="1:27" ht="15" customHeight="1">
      <c r="A30" s="255">
        <v>10</v>
      </c>
      <c r="B30" s="446">
        <f>+A30</f>
        <v>10</v>
      </c>
      <c r="C30" s="250" t="str">
        <f>+VLOOKUP(A30,bd_lista!$A$3:$C$590,3,FALSE)</f>
        <v>Ministerio de Relaciones Exteriores</v>
      </c>
      <c r="D30" s="442" t="str">
        <f>+C30</f>
        <v>Ministerio de Relaciones Exteriores</v>
      </c>
      <c r="E30" s="250" t="s">
        <v>1311</v>
      </c>
      <c r="F30" s="246">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6">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6">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3300</v>
      </c>
      <c r="I30" s="246">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6">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6">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6">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6">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6">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6">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6">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6">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6">
        <f t="shared" ref="R30:R93" ca="1" si="4">+SUM(F30:Q30)</f>
        <v>3300</v>
      </c>
      <c r="S30" s="246"/>
      <c r="T30" s="246">
        <f ca="1">+T31</f>
        <v>3300</v>
      </c>
      <c r="U30" s="245">
        <f t="shared" ref="U30:U93" si="5">+IF(E30="Débitos",1,2)</f>
        <v>1</v>
      </c>
      <c r="V30" s="348" t="str">
        <f>+VLOOKUP(A30,bd_lista!$A$3:$E$590,5,FALSE)</f>
        <v>Órgano Ejecutivo</v>
      </c>
      <c r="W30" s="444" t="str">
        <f>+V30</f>
        <v>Órgano Ejecutivo</v>
      </c>
      <c r="X30" s="245">
        <f>+A30</f>
        <v>10</v>
      </c>
      <c r="Y30" s="245" t="str">
        <f>+VLOOKUP(X30,bd_lista!$A$3:$C$590,3,FALSE)</f>
        <v>Ministerio de Relaciones Exteriores</v>
      </c>
      <c r="Z30" s="249">
        <f>+X30</f>
        <v>10</v>
      </c>
      <c r="AA30" s="249" t="str">
        <f>+Y30</f>
        <v>Ministerio de Relaciones Exteriores</v>
      </c>
    </row>
    <row r="31" spans="1:27" ht="15" customHeight="1">
      <c r="A31" s="32">
        <v>10</v>
      </c>
      <c r="B31" s="447"/>
      <c r="C31" s="348" t="str">
        <f>+VLOOKUP(A31,bd_lista!$A$3:$C$590,3,FALSE)</f>
        <v>Ministerio de Relaciones Exteriores</v>
      </c>
      <c r="D31" s="443"/>
      <c r="E31" s="348" t="s">
        <v>1312</v>
      </c>
      <c r="F31" s="248">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8">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8">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8">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8">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8">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8">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8">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8">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8">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8">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8">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8">
        <f t="shared" ca="1" si="4"/>
        <v>0</v>
      </c>
      <c r="S31" s="248">
        <f ca="1">+R30+R31</f>
        <v>3300</v>
      </c>
      <c r="T31" s="248">
        <f ca="1">+S31</f>
        <v>3300</v>
      </c>
      <c r="U31" s="247">
        <f t="shared" si="5"/>
        <v>2</v>
      </c>
      <c r="V31" s="348" t="str">
        <f>+VLOOKUP(A31,bd_lista!$A$3:$E$590,5,FALSE)</f>
        <v>Órgano Ejecutivo</v>
      </c>
      <c r="W31" s="445"/>
      <c r="X31" s="245">
        <f>+A31</f>
        <v>10</v>
      </c>
      <c r="Y31" s="245" t="str">
        <f>+VLOOKUP(X31,bd_lista!$A$3:$C$590,3,FALSE)</f>
        <v>Ministerio de Relaciones Exteriores</v>
      </c>
      <c r="Z31" s="249"/>
      <c r="AA31" s="249"/>
    </row>
    <row r="32" spans="1:27" ht="15" customHeight="1">
      <c r="A32" s="255">
        <v>15</v>
      </c>
      <c r="B32" s="446">
        <f>+A32</f>
        <v>15</v>
      </c>
      <c r="C32" s="250" t="str">
        <f>+VLOOKUP(A32,bd_lista!$A$3:$C$590,3,FALSE)</f>
        <v>Ministerio de Gobierno</v>
      </c>
      <c r="D32" s="442" t="str">
        <f>+C32</f>
        <v>Ministerio de Gobierno</v>
      </c>
      <c r="E32" s="250" t="s">
        <v>1311</v>
      </c>
      <c r="F32" s="246">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6">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6">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6">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6">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6">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6">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6">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6">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6">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6">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6">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6">
        <f t="shared" ca="1" si="4"/>
        <v>0</v>
      </c>
      <c r="S32" s="246"/>
      <c r="T32" s="246">
        <f ca="1">+T33</f>
        <v>216838.97</v>
      </c>
      <c r="U32" s="245">
        <f t="shared" si="5"/>
        <v>1</v>
      </c>
      <c r="V32" s="348" t="str">
        <f>+VLOOKUP(A32,bd_lista!$A$3:$E$590,5,FALSE)</f>
        <v>Órgano Ejecutivo</v>
      </c>
      <c r="W32" s="444" t="str">
        <f>+V32</f>
        <v>Órgano Ejecutivo</v>
      </c>
      <c r="X32" s="245">
        <f>+A32</f>
        <v>15</v>
      </c>
      <c r="Y32" s="245" t="str">
        <f>+VLOOKUP(X32,bd_lista!$A$3:$C$590,3,FALSE)</f>
        <v>Ministerio de Gobierno</v>
      </c>
      <c r="Z32" s="249">
        <f>+X32</f>
        <v>15</v>
      </c>
      <c r="AA32" s="249" t="str">
        <f>+Y32</f>
        <v>Ministerio de Gobierno</v>
      </c>
    </row>
    <row r="33" spans="1:27" ht="15" customHeight="1">
      <c r="A33" s="32">
        <v>15</v>
      </c>
      <c r="B33" s="447"/>
      <c r="C33" s="348" t="str">
        <f>+VLOOKUP(A33,bd_lista!$A$3:$C$590,3,FALSE)</f>
        <v>Ministerio de Gobierno</v>
      </c>
      <c r="D33" s="443"/>
      <c r="E33" s="348" t="s">
        <v>1312</v>
      </c>
      <c r="F33" s="248">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4956.88</v>
      </c>
      <c r="G33" s="248">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172210.1</v>
      </c>
      <c r="H33" s="248">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39671.99</v>
      </c>
      <c r="I33" s="248">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8">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8">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8">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8">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8">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8">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8">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8">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8">
        <f t="shared" ca="1" si="4"/>
        <v>216838.97</v>
      </c>
      <c r="S33" s="248">
        <f ca="1">+R32+R33</f>
        <v>216838.97</v>
      </c>
      <c r="T33" s="248">
        <f ca="1">+S33</f>
        <v>216838.97</v>
      </c>
      <c r="U33" s="247">
        <f t="shared" si="5"/>
        <v>2</v>
      </c>
      <c r="V33" s="348" t="str">
        <f>+VLOOKUP(A33,bd_lista!$A$3:$E$590,5,FALSE)</f>
        <v>Órgano Ejecutivo</v>
      </c>
      <c r="W33" s="445"/>
      <c r="X33" s="245">
        <f>+A33</f>
        <v>15</v>
      </c>
      <c r="Y33" s="245" t="str">
        <f>+VLOOKUP(X33,bd_lista!$A$3:$C$590,3,FALSE)</f>
        <v>Ministerio de Gobierno</v>
      </c>
      <c r="Z33" s="249"/>
      <c r="AA33" s="249"/>
    </row>
    <row r="34" spans="1:27" ht="15" hidden="1" customHeight="1">
      <c r="A34" s="255">
        <v>144</v>
      </c>
      <c r="B34" s="295">
        <f>+A34</f>
        <v>144</v>
      </c>
      <c r="C34" s="250" t="str">
        <f>+VLOOKUP(A34,bd_lista!$A$3:$C$590,3,FALSE)</f>
        <v>Universidad Nacional Siglo XX</v>
      </c>
      <c r="D34" s="250" t="str">
        <f>+C34</f>
        <v>Universidad Nacional Siglo XX</v>
      </c>
      <c r="E34" s="250" t="s">
        <v>1311</v>
      </c>
      <c r="F34" s="246">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6">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6">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6">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6">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6">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6">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6">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6">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6">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6">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6">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6">
        <f t="shared" ca="1" si="4"/>
        <v>0</v>
      </c>
      <c r="S34" s="246"/>
      <c r="T34" s="246">
        <f ca="1">+T35</f>
        <v>0</v>
      </c>
      <c r="U34" s="245">
        <f t="shared" si="5"/>
        <v>1</v>
      </c>
      <c r="V34" s="348" t="str">
        <f>+VLOOKUP(A34,bd_lista!$A$3:$E$590,5,FALSE)</f>
        <v>Universidades Públicas</v>
      </c>
      <c r="W34" s="263" t="str">
        <f>+V34</f>
        <v>Universidades Públicas</v>
      </c>
      <c r="X34" s="245">
        <f>+VLOOKUP(A34,[2]Sheet1!$A$13:$D$744,4,FALSE)</f>
        <v>0</v>
      </c>
      <c r="Y34" s="245" t="e">
        <f>+VLOOKUP(X34,bd_lista!$A$3:$C$590,3,FALSE)</f>
        <v>#N/A</v>
      </c>
      <c r="Z34" s="249">
        <f>+X34</f>
        <v>0</v>
      </c>
      <c r="AA34" s="250" t="e">
        <f>+Y34</f>
        <v>#N/A</v>
      </c>
    </row>
    <row r="35" spans="1:27" ht="15" hidden="1" customHeight="1">
      <c r="A35" s="32">
        <v>144</v>
      </c>
      <c r="B35" s="296"/>
      <c r="C35" s="348" t="str">
        <f>+VLOOKUP(A35,bd_lista!$A$3:$C$590,3,FALSE)</f>
        <v>Universidad Nacional Siglo XX</v>
      </c>
      <c r="D35" s="348"/>
      <c r="E35" s="348" t="s">
        <v>1312</v>
      </c>
      <c r="F35" s="248">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8">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8">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8">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8">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8">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8">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8">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8">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8">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8">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8">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8">
        <f t="shared" ca="1" si="4"/>
        <v>0</v>
      </c>
      <c r="S35" s="248">
        <f ca="1">+R34+R35</f>
        <v>0</v>
      </c>
      <c r="T35" s="248">
        <f ca="1">+S35</f>
        <v>0</v>
      </c>
      <c r="U35" s="247">
        <f t="shared" si="5"/>
        <v>2</v>
      </c>
      <c r="V35" s="348" t="str">
        <f>+VLOOKUP(A35,bd_lista!$A$3:$E$590,5,FALSE)</f>
        <v>Universidades Públicas</v>
      </c>
      <c r="W35" s="251"/>
      <c r="X35" s="245">
        <f>+VLOOKUP(A35,[2]Sheet1!$A$13:$D$744,4,FALSE)</f>
        <v>0</v>
      </c>
      <c r="Y35" s="245" t="e">
        <f>+VLOOKUP(X35,bd_lista!$A$3:$C$590,3,FALSE)</f>
        <v>#N/A</v>
      </c>
      <c r="Z35" s="249"/>
      <c r="AA35" s="250"/>
    </row>
    <row r="36" spans="1:27" ht="15" hidden="1" customHeight="1">
      <c r="A36" s="255">
        <v>141</v>
      </c>
      <c r="B36" s="295">
        <f>+A36</f>
        <v>141</v>
      </c>
      <c r="C36" s="250" t="str">
        <f>+VLOOKUP(A36,bd_lista!$A$3:$C$590,3,FALSE)</f>
        <v>Universidad Mayor de San Simón</v>
      </c>
      <c r="D36" s="250" t="str">
        <f>+C36</f>
        <v>Universidad Mayor de San Simón</v>
      </c>
      <c r="E36" s="250" t="s">
        <v>1311</v>
      </c>
      <c r="F36" s="246">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6">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6">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6">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6">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6">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6">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6">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6">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6">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6">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6">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6">
        <f t="shared" ca="1" si="4"/>
        <v>0</v>
      </c>
      <c r="S36" s="246"/>
      <c r="T36" s="246">
        <f ca="1">+T37</f>
        <v>0</v>
      </c>
      <c r="U36" s="245">
        <f t="shared" si="5"/>
        <v>1</v>
      </c>
      <c r="V36" s="348" t="str">
        <f>+VLOOKUP(A36,bd_lista!$A$3:$E$590,5,FALSE)</f>
        <v>Universidades Públicas</v>
      </c>
      <c r="W36" s="263" t="str">
        <f>+V36</f>
        <v>Universidades Públicas</v>
      </c>
      <c r="X36" s="245">
        <f>+VLOOKUP(A36,[2]Sheet1!$A$13:$D$744,4,FALSE)</f>
        <v>0</v>
      </c>
      <c r="Y36" s="245" t="e">
        <f>+VLOOKUP(X36,bd_lista!$A$3:$C$590,3,FALSE)</f>
        <v>#N/A</v>
      </c>
      <c r="Z36" s="249">
        <f>+X36</f>
        <v>0</v>
      </c>
      <c r="AA36" s="250" t="e">
        <f>+Y36</f>
        <v>#N/A</v>
      </c>
    </row>
    <row r="37" spans="1:27" ht="15" hidden="1" customHeight="1">
      <c r="A37" s="32">
        <v>141</v>
      </c>
      <c r="B37" s="296"/>
      <c r="C37" s="348" t="str">
        <f>+VLOOKUP(A37,bd_lista!$A$3:$C$590,3,FALSE)</f>
        <v>Universidad Mayor de San Simón</v>
      </c>
      <c r="D37" s="348"/>
      <c r="E37" s="348" t="s">
        <v>1312</v>
      </c>
      <c r="F37" s="248">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8">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8">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8">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8">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8">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8">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8">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8">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8">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8">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8">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8">
        <f t="shared" ca="1" si="4"/>
        <v>0</v>
      </c>
      <c r="S37" s="248">
        <f ca="1">+R36+R37</f>
        <v>0</v>
      </c>
      <c r="T37" s="248">
        <f ca="1">+S37</f>
        <v>0</v>
      </c>
      <c r="U37" s="247">
        <f t="shared" si="5"/>
        <v>2</v>
      </c>
      <c r="V37" s="348" t="str">
        <f>+VLOOKUP(A37,bd_lista!$A$3:$E$590,5,FALSE)</f>
        <v>Universidades Públicas</v>
      </c>
      <c r="W37" s="251"/>
      <c r="X37" s="245">
        <f>+VLOOKUP(A37,[2]Sheet1!$A$13:$D$744,4,FALSE)</f>
        <v>0</v>
      </c>
      <c r="Y37" s="245" t="e">
        <f>+VLOOKUP(X37,bd_lista!$A$3:$C$590,3,FALSE)</f>
        <v>#N/A</v>
      </c>
      <c r="Z37" s="249"/>
      <c r="AA37" s="250"/>
    </row>
    <row r="38" spans="1:27" ht="15" hidden="1" customHeight="1">
      <c r="A38" s="255">
        <v>138</v>
      </c>
      <c r="B38" s="295">
        <f>+A38</f>
        <v>138</v>
      </c>
      <c r="C38" s="250" t="str">
        <f>+VLOOKUP(A38,bd_lista!$A$3:$C$590,3,FALSE)</f>
        <v>Universidad Mayor Real y Pontificia de San Francisco Xavier</v>
      </c>
      <c r="D38" s="250" t="str">
        <f>+C38</f>
        <v>Universidad Mayor Real y Pontificia de San Francisco Xavier</v>
      </c>
      <c r="E38" s="250" t="s">
        <v>1311</v>
      </c>
      <c r="F38" s="246">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6">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6">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6">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6">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6">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6">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6">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6">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6">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6">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6">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6">
        <f t="shared" ca="1" si="4"/>
        <v>0</v>
      </c>
      <c r="S38" s="246"/>
      <c r="T38" s="246">
        <f ca="1">+T39</f>
        <v>0</v>
      </c>
      <c r="U38" s="245">
        <f t="shared" si="5"/>
        <v>1</v>
      </c>
      <c r="V38" s="348" t="str">
        <f>+VLOOKUP(A38,bd_lista!$A$3:$E$590,5,FALSE)</f>
        <v>Universidades Públicas</v>
      </c>
      <c r="W38" s="263" t="str">
        <f>+V38</f>
        <v>Universidades Públicas</v>
      </c>
      <c r="X38" s="245">
        <f>+VLOOKUP(A38,[2]Sheet1!$A$13:$D$744,4,FALSE)</f>
        <v>0</v>
      </c>
      <c r="Y38" s="245" t="e">
        <f>+VLOOKUP(X38,bd_lista!$A$3:$C$590,3,FALSE)</f>
        <v>#N/A</v>
      </c>
      <c r="Z38" s="249">
        <f>+X38</f>
        <v>0</v>
      </c>
      <c r="AA38" s="250" t="e">
        <f>+Y38</f>
        <v>#N/A</v>
      </c>
    </row>
    <row r="39" spans="1:27" ht="15" hidden="1" customHeight="1">
      <c r="A39" s="32">
        <v>138</v>
      </c>
      <c r="B39" s="296"/>
      <c r="C39" s="348" t="str">
        <f>+VLOOKUP(A39,bd_lista!$A$3:$C$590,3,FALSE)</f>
        <v>Universidad Mayor Real y Pontificia de San Francisco Xavier</v>
      </c>
      <c r="D39" s="348"/>
      <c r="E39" s="348" t="s">
        <v>1312</v>
      </c>
      <c r="F39" s="248">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8">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8">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8">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8">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8">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8">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8">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8">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8">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8">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8">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8">
        <f t="shared" ca="1" si="4"/>
        <v>0</v>
      </c>
      <c r="S39" s="248">
        <f ca="1">+R38+R39</f>
        <v>0</v>
      </c>
      <c r="T39" s="248">
        <f ca="1">+S39</f>
        <v>0</v>
      </c>
      <c r="U39" s="247">
        <f t="shared" si="5"/>
        <v>2</v>
      </c>
      <c r="V39" s="348" t="str">
        <f>+VLOOKUP(A39,bd_lista!$A$3:$E$590,5,FALSE)</f>
        <v>Universidades Públicas</v>
      </c>
      <c r="W39" s="251"/>
      <c r="X39" s="245">
        <f>+VLOOKUP(A39,[2]Sheet1!$A$13:$D$744,4,FALSE)</f>
        <v>0</v>
      </c>
      <c r="Y39" s="245" t="e">
        <f>+VLOOKUP(X39,bd_lista!$A$3:$C$590,3,FALSE)</f>
        <v>#N/A</v>
      </c>
      <c r="Z39" s="249"/>
      <c r="AA39" s="250"/>
    </row>
    <row r="40" spans="1:27" ht="15" hidden="1" customHeight="1">
      <c r="A40" s="255">
        <v>142</v>
      </c>
      <c r="B40" s="295">
        <f>+A40</f>
        <v>142</v>
      </c>
      <c r="C40" s="250" t="str">
        <f>+VLOOKUP(A40,bd_lista!$A$3:$C$590,3,FALSE)</f>
        <v>Universidad Técnica de Oruro</v>
      </c>
      <c r="D40" s="250" t="str">
        <f>+C40</f>
        <v>Universidad Técnica de Oruro</v>
      </c>
      <c r="E40" s="250" t="s">
        <v>1311</v>
      </c>
      <c r="F40" s="246">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6">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6">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6">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6">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6">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6">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6">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6">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6">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6">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6">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6">
        <f t="shared" ca="1" si="4"/>
        <v>0</v>
      </c>
      <c r="S40" s="246"/>
      <c r="T40" s="246">
        <f ca="1">+T41</f>
        <v>0</v>
      </c>
      <c r="U40" s="245">
        <f t="shared" si="5"/>
        <v>1</v>
      </c>
      <c r="V40" s="348" t="str">
        <f>+VLOOKUP(A40,bd_lista!$A$3:$E$590,5,FALSE)</f>
        <v>Universidades Públicas</v>
      </c>
      <c r="W40" s="263" t="str">
        <f>+V40</f>
        <v>Universidades Públicas</v>
      </c>
      <c r="X40" s="245">
        <f>+VLOOKUP(A40,[2]Sheet1!$A$13:$D$744,4,FALSE)</f>
        <v>0</v>
      </c>
      <c r="Y40" s="245" t="e">
        <f>+VLOOKUP(X40,bd_lista!$A$3:$C$590,3,FALSE)</f>
        <v>#N/A</v>
      </c>
      <c r="Z40" s="249">
        <f>+X40</f>
        <v>0</v>
      </c>
      <c r="AA40" s="250" t="e">
        <f>+Y40</f>
        <v>#N/A</v>
      </c>
    </row>
    <row r="41" spans="1:27" ht="15" hidden="1" customHeight="1">
      <c r="A41" s="32">
        <v>142</v>
      </c>
      <c r="B41" s="296"/>
      <c r="C41" s="348" t="str">
        <f>+VLOOKUP(A41,bd_lista!$A$3:$C$590,3,FALSE)</f>
        <v>Universidad Técnica de Oruro</v>
      </c>
      <c r="D41" s="348"/>
      <c r="E41" s="348" t="s">
        <v>1312</v>
      </c>
      <c r="F41" s="248">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8">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8">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8">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8">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8">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8">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8">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8">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8">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8">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8">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8">
        <f t="shared" ca="1" si="4"/>
        <v>0</v>
      </c>
      <c r="S41" s="248">
        <f ca="1">+R40+R41</f>
        <v>0</v>
      </c>
      <c r="T41" s="248">
        <f ca="1">+S41</f>
        <v>0</v>
      </c>
      <c r="U41" s="247">
        <f t="shared" si="5"/>
        <v>2</v>
      </c>
      <c r="V41" s="348" t="str">
        <f>+VLOOKUP(A41,bd_lista!$A$3:$E$590,5,FALSE)</f>
        <v>Universidades Públicas</v>
      </c>
      <c r="W41" s="251"/>
      <c r="X41" s="245">
        <f>+VLOOKUP(A41,[2]Sheet1!$A$13:$D$744,4,FALSE)</f>
        <v>0</v>
      </c>
      <c r="Y41" s="245" t="e">
        <f>+VLOOKUP(X41,bd_lista!$A$3:$C$590,3,FALSE)</f>
        <v>#N/A</v>
      </c>
      <c r="Z41" s="249"/>
      <c r="AA41" s="250"/>
    </row>
    <row r="42" spans="1:27" ht="15" hidden="1" customHeight="1">
      <c r="A42" s="255">
        <v>143</v>
      </c>
      <c r="B42" s="295">
        <f>+A42</f>
        <v>143</v>
      </c>
      <c r="C42" s="250" t="str">
        <f>+VLOOKUP(A42,bd_lista!$A$3:$C$590,3,FALSE)</f>
        <v>Universidad Autónoma Tomás Frías</v>
      </c>
      <c r="D42" s="250" t="str">
        <f>+C42</f>
        <v>Universidad Autónoma Tomás Frías</v>
      </c>
      <c r="E42" s="250" t="s">
        <v>1311</v>
      </c>
      <c r="F42" s="246">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6">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6">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6">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6">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6">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6">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6">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6">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6">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6">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6">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6">
        <f t="shared" ca="1" si="4"/>
        <v>0</v>
      </c>
      <c r="S42" s="246"/>
      <c r="T42" s="246">
        <f ca="1">+T43</f>
        <v>0</v>
      </c>
      <c r="U42" s="245">
        <f t="shared" si="5"/>
        <v>1</v>
      </c>
      <c r="V42" s="348" t="str">
        <f>+VLOOKUP(A42,bd_lista!$A$3:$E$590,5,FALSE)</f>
        <v>Universidades Públicas</v>
      </c>
      <c r="W42" s="263" t="str">
        <f>+V42</f>
        <v>Universidades Públicas</v>
      </c>
      <c r="X42" s="245">
        <f>+VLOOKUP(A42,[2]Sheet1!$A$13:$D$744,4,FALSE)</f>
        <v>0</v>
      </c>
      <c r="Y42" s="245" t="e">
        <f>+VLOOKUP(X42,bd_lista!$A$3:$C$590,3,FALSE)</f>
        <v>#N/A</v>
      </c>
      <c r="Z42" s="249">
        <f>+X42</f>
        <v>0</v>
      </c>
      <c r="AA42" s="250" t="e">
        <f>+Y42</f>
        <v>#N/A</v>
      </c>
    </row>
    <row r="43" spans="1:27" ht="15" hidden="1" customHeight="1">
      <c r="A43" s="32">
        <v>143</v>
      </c>
      <c r="B43" s="296"/>
      <c r="C43" s="348" t="str">
        <f>+VLOOKUP(A43,bd_lista!$A$3:$C$590,3,FALSE)</f>
        <v>Universidad Autónoma Tomás Frías</v>
      </c>
      <c r="D43" s="348"/>
      <c r="E43" s="348" t="s">
        <v>1312</v>
      </c>
      <c r="F43" s="248">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48">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8">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8">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8">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8">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8">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8">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8">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8">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8">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8">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8">
        <f t="shared" ca="1" si="4"/>
        <v>0</v>
      </c>
      <c r="S43" s="248">
        <f ca="1">+R42+R43</f>
        <v>0</v>
      </c>
      <c r="T43" s="248">
        <f ca="1">+S43</f>
        <v>0</v>
      </c>
      <c r="U43" s="247">
        <f t="shared" si="5"/>
        <v>2</v>
      </c>
      <c r="V43" s="348" t="str">
        <f>+VLOOKUP(A43,bd_lista!$A$3:$E$590,5,FALSE)</f>
        <v>Universidades Públicas</v>
      </c>
      <c r="W43" s="251"/>
      <c r="X43" s="245">
        <f>+VLOOKUP(A43,[2]Sheet1!$A$13:$D$744,4,FALSE)</f>
        <v>0</v>
      </c>
      <c r="Y43" s="245" t="e">
        <f>+VLOOKUP(X43,bd_lista!$A$3:$C$590,3,FALSE)</f>
        <v>#N/A</v>
      </c>
      <c r="Z43" s="249"/>
      <c r="AA43" s="250"/>
    </row>
    <row r="44" spans="1:27" ht="15" hidden="1" customHeight="1">
      <c r="A44" s="255">
        <v>146</v>
      </c>
      <c r="B44" s="295">
        <f>+A44</f>
        <v>146</v>
      </c>
      <c r="C44" s="250" t="str">
        <f>+VLOOKUP(A44,bd_lista!$A$3:$C$590,3,FALSE)</f>
        <v>Universidad Autónoma Gabriel René Moreno</v>
      </c>
      <c r="D44" s="250" t="str">
        <f>+C44</f>
        <v>Universidad Autónoma Gabriel René Moreno</v>
      </c>
      <c r="E44" s="250" t="s">
        <v>1311</v>
      </c>
      <c r="F44" s="246">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6">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6">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6">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6">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6">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6">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6">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6">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6">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6">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6">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6">
        <f t="shared" ca="1" si="4"/>
        <v>0</v>
      </c>
      <c r="S44" s="246"/>
      <c r="T44" s="246">
        <f ca="1">+T45</f>
        <v>0</v>
      </c>
      <c r="U44" s="245">
        <f t="shared" si="5"/>
        <v>1</v>
      </c>
      <c r="V44" s="348" t="str">
        <f>+VLOOKUP(A44,bd_lista!$A$3:$E$590,5,FALSE)</f>
        <v>Universidades Públicas</v>
      </c>
      <c r="W44" s="263" t="str">
        <f>+V44</f>
        <v>Universidades Públicas</v>
      </c>
      <c r="X44" s="245">
        <f>+VLOOKUP(A44,[2]Sheet1!$A$13:$D$744,4,FALSE)</f>
        <v>0</v>
      </c>
      <c r="Y44" s="245" t="e">
        <f>+VLOOKUP(X44,bd_lista!$A$3:$C$590,3,FALSE)</f>
        <v>#N/A</v>
      </c>
      <c r="Z44" s="249">
        <f>+X44</f>
        <v>0</v>
      </c>
      <c r="AA44" s="250" t="e">
        <f>+Y44</f>
        <v>#N/A</v>
      </c>
    </row>
    <row r="45" spans="1:27" ht="15" hidden="1" customHeight="1">
      <c r="A45" s="32">
        <v>146</v>
      </c>
      <c r="B45" s="296"/>
      <c r="C45" s="348" t="str">
        <f>+VLOOKUP(A45,bd_lista!$A$3:$C$590,3,FALSE)</f>
        <v>Universidad Autónoma Gabriel René Moreno</v>
      </c>
      <c r="D45" s="348"/>
      <c r="E45" s="348" t="s">
        <v>1312</v>
      </c>
      <c r="F45" s="248">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8">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8">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8">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8">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8">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8">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8">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8">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8">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8">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8">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8">
        <f t="shared" ca="1" si="4"/>
        <v>0</v>
      </c>
      <c r="S45" s="248">
        <f ca="1">+R44+R45</f>
        <v>0</v>
      </c>
      <c r="T45" s="248">
        <f ca="1">+S45</f>
        <v>0</v>
      </c>
      <c r="U45" s="247">
        <f t="shared" si="5"/>
        <v>2</v>
      </c>
      <c r="V45" s="348" t="str">
        <f>+VLOOKUP(A45,bd_lista!$A$3:$E$590,5,FALSE)</f>
        <v>Universidades Públicas</v>
      </c>
      <c r="W45" s="251"/>
      <c r="X45" s="245">
        <f>+VLOOKUP(A45,[2]Sheet1!$A$13:$D$744,4,FALSE)</f>
        <v>0</v>
      </c>
      <c r="Y45" s="245" t="e">
        <f>+VLOOKUP(X45,bd_lista!$A$3:$C$590,3,FALSE)</f>
        <v>#N/A</v>
      </c>
      <c r="Z45" s="249"/>
      <c r="AA45" s="250"/>
    </row>
    <row r="46" spans="1:27" ht="15" hidden="1" customHeight="1">
      <c r="A46" s="255">
        <v>147</v>
      </c>
      <c r="B46" s="295">
        <f>+A46</f>
        <v>147</v>
      </c>
      <c r="C46" s="250" t="str">
        <f>+VLOOKUP(A46,bd_lista!$A$3:$C$590,3,FALSE)</f>
        <v>Universidad Autónoma del Beni José Ballivián</v>
      </c>
      <c r="D46" s="347" t="str">
        <f>+C46</f>
        <v>Universidad Autónoma del Beni José Ballivián</v>
      </c>
      <c r="E46" s="250" t="s">
        <v>1311</v>
      </c>
      <c r="F46" s="246">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46">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6">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6">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6">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6">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6">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6">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6">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6">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6">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6">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6">
        <f t="shared" ca="1" si="4"/>
        <v>0</v>
      </c>
      <c r="S46" s="246"/>
      <c r="T46" s="246">
        <f ca="1">+T47</f>
        <v>0</v>
      </c>
      <c r="U46" s="245">
        <f t="shared" si="5"/>
        <v>1</v>
      </c>
      <c r="V46" s="348" t="str">
        <f>+VLOOKUP(A46,bd_lista!$A$3:$E$590,5,FALSE)</f>
        <v>Universidades Públicas</v>
      </c>
      <c r="W46" s="347" t="str">
        <f>+V46</f>
        <v>Universidades Públicas</v>
      </c>
      <c r="X46" s="245">
        <f>+VLOOKUP(A46,[2]Sheet1!$A$13:$D$744,4,FALSE)</f>
        <v>0</v>
      </c>
      <c r="Y46" s="245" t="e">
        <f>+VLOOKUP(X46,bd_lista!$A$3:$C$590,3,FALSE)</f>
        <v>#N/A</v>
      </c>
      <c r="Z46" s="249">
        <f>+X46</f>
        <v>0</v>
      </c>
      <c r="AA46" s="310" t="e">
        <f>+Y46</f>
        <v>#N/A</v>
      </c>
    </row>
    <row r="47" spans="1:27" ht="15" hidden="1" customHeight="1">
      <c r="A47" s="32">
        <v>147</v>
      </c>
      <c r="B47" s="296"/>
      <c r="C47" s="348" t="str">
        <f>+VLOOKUP(A47,bd_lista!$A$3:$C$590,3,FALSE)</f>
        <v>Universidad Autónoma del Beni José Ballivián</v>
      </c>
      <c r="D47" s="348"/>
      <c r="E47" s="348" t="s">
        <v>1312</v>
      </c>
      <c r="F47" s="248">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48">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8">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8">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8">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8">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8">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8">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8">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8">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8">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8">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8">
        <f t="shared" ca="1" si="4"/>
        <v>0</v>
      </c>
      <c r="S47" s="248">
        <f ca="1">+R46+R47</f>
        <v>0</v>
      </c>
      <c r="T47" s="248">
        <f ca="1">+S47</f>
        <v>0</v>
      </c>
      <c r="U47" s="247">
        <f t="shared" si="5"/>
        <v>2</v>
      </c>
      <c r="V47" s="348" t="str">
        <f>+VLOOKUP(A47,bd_lista!$A$3:$E$590,5,FALSE)</f>
        <v>Universidades Públicas</v>
      </c>
      <c r="W47" s="348"/>
      <c r="X47" s="245">
        <f>+VLOOKUP(A47,[2]Sheet1!$A$13:$D$744,4,FALSE)</f>
        <v>0</v>
      </c>
      <c r="Y47" s="245" t="e">
        <f>+VLOOKUP(X47,bd_lista!$A$3:$C$590,3,FALSE)</f>
        <v>#N/A</v>
      </c>
      <c r="Z47" s="303"/>
      <c r="AA47" s="304"/>
    </row>
    <row r="48" spans="1:27" ht="15" customHeight="1">
      <c r="A48" s="255">
        <v>16</v>
      </c>
      <c r="B48" s="446">
        <f>+A48</f>
        <v>16</v>
      </c>
      <c r="C48" s="250" t="str">
        <f>+VLOOKUP(A48,bd_lista!$A$3:$C$590,3,FALSE)</f>
        <v>Ministerio de Educación</v>
      </c>
      <c r="D48" s="442" t="str">
        <f>+C48</f>
        <v>Ministerio de Educación</v>
      </c>
      <c r="E48" s="250" t="s">
        <v>1311</v>
      </c>
      <c r="F48" s="246">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6">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6">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6">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6">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6">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6">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6">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6">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6">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6">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6">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6">
        <f t="shared" ca="1" si="4"/>
        <v>0</v>
      </c>
      <c r="S48" s="246"/>
      <c r="T48" s="246">
        <f ca="1">+T49</f>
        <v>4579.5</v>
      </c>
      <c r="U48" s="245">
        <f t="shared" si="5"/>
        <v>1</v>
      </c>
      <c r="V48" s="348" t="str">
        <f>+VLOOKUP(A48,bd_lista!$A$3:$E$590,5,FALSE)</f>
        <v>Órgano Ejecutivo</v>
      </c>
      <c r="W48" s="444" t="str">
        <f>+V48</f>
        <v>Órgano Ejecutivo</v>
      </c>
      <c r="X48" s="245">
        <f t="shared" ref="X48:X55" si="6">+A48</f>
        <v>16</v>
      </c>
      <c r="Y48" s="245" t="str">
        <f>+VLOOKUP(X48,bd_lista!$A$3:$C$590,3,FALSE)</f>
        <v>Ministerio de Educación</v>
      </c>
      <c r="Z48" s="305">
        <f>+X48</f>
        <v>16</v>
      </c>
      <c r="AA48" s="334" t="str">
        <f>+Y48</f>
        <v>Ministerio de Educación</v>
      </c>
    </row>
    <row r="49" spans="1:27" ht="15" customHeight="1">
      <c r="A49" s="32">
        <v>16</v>
      </c>
      <c r="B49" s="447"/>
      <c r="C49" s="348" t="str">
        <f>+VLOOKUP(A49,bd_lista!$A$3:$C$590,3,FALSE)</f>
        <v>Ministerio de Educación</v>
      </c>
      <c r="D49" s="443"/>
      <c r="E49" s="348" t="s">
        <v>1312</v>
      </c>
      <c r="F49" s="248">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8">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8">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3000</v>
      </c>
      <c r="I49" s="248">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1579.5</v>
      </c>
      <c r="J49" s="248">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48">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8">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8">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8">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8">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8">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8">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8">
        <f t="shared" ca="1" si="4"/>
        <v>4579.5</v>
      </c>
      <c r="S49" s="248">
        <f ca="1">+R48+R49</f>
        <v>4579.5</v>
      </c>
      <c r="T49" s="248">
        <f ca="1">+S49</f>
        <v>4579.5</v>
      </c>
      <c r="U49" s="247">
        <f t="shared" si="5"/>
        <v>2</v>
      </c>
      <c r="V49" s="348" t="str">
        <f>+VLOOKUP(A49,bd_lista!$A$3:$E$590,5,FALSE)</f>
        <v>Órgano Ejecutivo</v>
      </c>
      <c r="W49" s="445"/>
      <c r="X49" s="245">
        <f t="shared" si="6"/>
        <v>16</v>
      </c>
      <c r="Y49" s="245" t="str">
        <f>+VLOOKUP(X49,bd_lista!$A$3:$C$590,3,FALSE)</f>
        <v>Ministerio de Educación</v>
      </c>
      <c r="Z49" s="303"/>
      <c r="AA49" s="336"/>
    </row>
    <row r="50" spans="1:27" ht="15" customHeight="1">
      <c r="A50" s="255">
        <v>20</v>
      </c>
      <c r="B50" s="446">
        <f>+A50</f>
        <v>20</v>
      </c>
      <c r="C50" s="250" t="str">
        <f>+VLOOKUP(A50,bd_lista!$A$3:$C$590,3,FALSE)</f>
        <v>Ministerio de Defensa</v>
      </c>
      <c r="D50" s="442" t="str">
        <f>+C50</f>
        <v>Ministerio de Defensa</v>
      </c>
      <c r="E50" s="250" t="s">
        <v>1311</v>
      </c>
      <c r="F50" s="246">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6">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6">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6">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6">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6">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6">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6">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6">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6">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6">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6">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6">
        <f t="shared" ca="1" si="4"/>
        <v>0</v>
      </c>
      <c r="S50" s="274"/>
      <c r="T50" s="246">
        <f ca="1">+T51</f>
        <v>669714.01</v>
      </c>
      <c r="U50" s="245">
        <f t="shared" si="5"/>
        <v>1</v>
      </c>
      <c r="V50" s="348" t="str">
        <f>+VLOOKUP(A50,bd_lista!$A$3:$E$590,5,FALSE)</f>
        <v>Órgano Ejecutivo</v>
      </c>
      <c r="W50" s="444" t="str">
        <f>+V50</f>
        <v>Órgano Ejecutivo</v>
      </c>
      <c r="X50" s="245">
        <f t="shared" si="6"/>
        <v>20</v>
      </c>
      <c r="Y50" s="245" t="str">
        <f>+VLOOKUP(X50,bd_lista!$A$3:$C$590,3,FALSE)</f>
        <v>Ministerio de Defensa</v>
      </c>
      <c r="Z50" s="305">
        <f>+X50</f>
        <v>20</v>
      </c>
      <c r="AA50" s="334" t="str">
        <f>+Y50</f>
        <v>Ministerio de Defensa</v>
      </c>
    </row>
    <row r="51" spans="1:27" ht="15" customHeight="1">
      <c r="A51" s="32">
        <v>20</v>
      </c>
      <c r="B51" s="447"/>
      <c r="C51" s="348" t="str">
        <f>+VLOOKUP(A51,bd_lista!$A$3:$C$590,3,FALSE)</f>
        <v>Ministerio de Defensa</v>
      </c>
      <c r="D51" s="443"/>
      <c r="E51" s="348" t="s">
        <v>1312</v>
      </c>
      <c r="F51" s="248">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8646.35</v>
      </c>
      <c r="G51" s="248">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58241.71</v>
      </c>
      <c r="H51" s="248">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899.5</v>
      </c>
      <c r="I51" s="248">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601926.45000000007</v>
      </c>
      <c r="J51" s="248">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8">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8">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8">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8">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8">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8">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8">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8">
        <f t="shared" ca="1" si="4"/>
        <v>669714.01</v>
      </c>
      <c r="S51" s="248">
        <f ca="1">+R50+R51</f>
        <v>669714.01</v>
      </c>
      <c r="T51" s="248">
        <f ca="1">+S51</f>
        <v>669714.01</v>
      </c>
      <c r="U51" s="247">
        <f t="shared" si="5"/>
        <v>2</v>
      </c>
      <c r="V51" s="348" t="str">
        <f>+VLOOKUP(A51,bd_lista!$A$3:$E$590,5,FALSE)</f>
        <v>Órgano Ejecutivo</v>
      </c>
      <c r="W51" s="445"/>
      <c r="X51" s="245">
        <f t="shared" si="6"/>
        <v>20</v>
      </c>
      <c r="Y51" s="245" t="str">
        <f>+VLOOKUP(X51,bd_lista!$A$3:$C$590,3,FALSE)</f>
        <v>Ministerio de Defensa</v>
      </c>
      <c r="Z51" s="303"/>
      <c r="AA51" s="336"/>
    </row>
    <row r="52" spans="1:27" ht="15" customHeight="1">
      <c r="A52" s="255">
        <v>25</v>
      </c>
      <c r="B52" s="446">
        <f>+A52</f>
        <v>25</v>
      </c>
      <c r="C52" s="250" t="str">
        <f>+VLOOKUP(A52,bd_lista!$A$3:$C$590,3,FALSE)</f>
        <v>Ministerio de la Presidencia</v>
      </c>
      <c r="D52" s="442" t="str">
        <f>+C52</f>
        <v>Ministerio de la Presidencia</v>
      </c>
      <c r="E52" s="250" t="s">
        <v>1311</v>
      </c>
      <c r="F52" s="246">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6">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6">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6">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6">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6">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6">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6">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6">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6">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6">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6">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6">
        <f t="shared" ca="1" si="4"/>
        <v>0</v>
      </c>
      <c r="S52" s="246"/>
      <c r="T52" s="246">
        <f ca="1">+T53</f>
        <v>2047176.5799999989</v>
      </c>
      <c r="U52" s="245">
        <f t="shared" si="5"/>
        <v>1</v>
      </c>
      <c r="V52" s="348" t="str">
        <f>+VLOOKUP(A52,bd_lista!$A$3:$E$590,5,FALSE)</f>
        <v>Órgano Ejecutivo</v>
      </c>
      <c r="W52" s="444" t="str">
        <f>+V52</f>
        <v>Órgano Ejecutivo</v>
      </c>
      <c r="X52" s="245">
        <f t="shared" si="6"/>
        <v>25</v>
      </c>
      <c r="Y52" s="245" t="str">
        <f>+VLOOKUP(X52,bd_lista!$A$3:$C$590,3,FALSE)</f>
        <v>Ministerio de la Presidencia</v>
      </c>
      <c r="Z52" s="305">
        <f>+X52</f>
        <v>25</v>
      </c>
      <c r="AA52" s="334" t="str">
        <f>+Y52</f>
        <v>Ministerio de la Presidencia</v>
      </c>
    </row>
    <row r="53" spans="1:27" ht="15" customHeight="1">
      <c r="A53" s="32">
        <v>25</v>
      </c>
      <c r="B53" s="447"/>
      <c r="C53" s="348" t="str">
        <f>+VLOOKUP(A53,bd_lista!$A$3:$C$590,3,FALSE)</f>
        <v>Ministerio de la Presidencia</v>
      </c>
      <c r="D53" s="443"/>
      <c r="E53" s="348" t="s">
        <v>1312</v>
      </c>
      <c r="F53" s="248">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8">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8">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65310.18</v>
      </c>
      <c r="I53" s="248">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1981866.399999999</v>
      </c>
      <c r="J53" s="248">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8">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8">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8">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8">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8">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8">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8">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8">
        <f t="shared" ca="1" si="4"/>
        <v>2047176.5799999989</v>
      </c>
      <c r="S53" s="248">
        <f ca="1">+R52+R53</f>
        <v>2047176.5799999989</v>
      </c>
      <c r="T53" s="248">
        <f ca="1">+S53</f>
        <v>2047176.5799999989</v>
      </c>
      <c r="U53" s="247">
        <f t="shared" si="5"/>
        <v>2</v>
      </c>
      <c r="V53" s="348" t="str">
        <f>+VLOOKUP(A53,bd_lista!$A$3:$E$590,5,FALSE)</f>
        <v>Órgano Ejecutivo</v>
      </c>
      <c r="W53" s="445"/>
      <c r="X53" s="245">
        <f t="shared" si="6"/>
        <v>25</v>
      </c>
      <c r="Y53" s="245" t="str">
        <f>+VLOOKUP(X53,bd_lista!$A$3:$C$590,3,FALSE)</f>
        <v>Ministerio de la Presidencia</v>
      </c>
      <c r="Z53" s="303"/>
      <c r="AA53" s="336"/>
    </row>
    <row r="54" spans="1:27" customFormat="1" ht="15" customHeight="1">
      <c r="A54" s="255">
        <v>30</v>
      </c>
      <c r="B54" s="446">
        <f>+A54</f>
        <v>30</v>
      </c>
      <c r="C54" s="250" t="str">
        <f>+VLOOKUP(A54,bd_lista!$A$3:$C$590,3,FALSE)</f>
        <v>Ministerio de Justicia y Transparencia Institucional</v>
      </c>
      <c r="D54" s="442" t="str">
        <f>+C54</f>
        <v>Ministerio de Justicia y Transparencia Institucional</v>
      </c>
      <c r="E54" s="250" t="s">
        <v>1311</v>
      </c>
      <c r="F54" s="246">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6">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6">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6">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6">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6">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6">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6">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6">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6">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6">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6">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6">
        <f t="shared" ca="1" si="4"/>
        <v>0</v>
      </c>
      <c r="S54" s="246"/>
      <c r="T54" s="246">
        <f ca="1">+T55</f>
        <v>925.36</v>
      </c>
      <c r="U54" s="245">
        <f t="shared" si="5"/>
        <v>1</v>
      </c>
      <c r="V54" s="348" t="str">
        <f>+VLOOKUP(A54,bd_lista!$A$3:$E$590,5,FALSE)</f>
        <v>Órgano Ejecutivo</v>
      </c>
      <c r="W54" s="444" t="str">
        <f>+V54</f>
        <v>Órgano Ejecutivo</v>
      </c>
      <c r="X54" s="245">
        <f t="shared" si="6"/>
        <v>30</v>
      </c>
      <c r="Y54" s="245" t="str">
        <f>+VLOOKUP(X54,bd_lista!$A$3:$C$590,3,FALSE)</f>
        <v>Ministerio de Justicia y Transparencia Institucional</v>
      </c>
      <c r="Z54" s="305">
        <f>+X54</f>
        <v>30</v>
      </c>
      <c r="AA54" s="334" t="str">
        <f>+Y54</f>
        <v>Ministerio de Justicia y Transparencia Institucional</v>
      </c>
    </row>
    <row r="55" spans="1:27" customFormat="1" ht="15" customHeight="1">
      <c r="A55" s="32">
        <v>30</v>
      </c>
      <c r="B55" s="447"/>
      <c r="C55" s="348" t="str">
        <f>+VLOOKUP(A55,bd_lista!$A$3:$C$590,3,FALSE)</f>
        <v>Ministerio de Justicia y Transparencia Institucional</v>
      </c>
      <c r="D55" s="443"/>
      <c r="E55" s="348" t="s">
        <v>1312</v>
      </c>
      <c r="F55" s="248">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8">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8">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925.36</v>
      </c>
      <c r="I55" s="248">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8">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8">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8">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8">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8">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8">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8">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8">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8">
        <f t="shared" ca="1" si="4"/>
        <v>925.36</v>
      </c>
      <c r="S55" s="248">
        <f ca="1">+R54+R55</f>
        <v>925.36</v>
      </c>
      <c r="T55" s="248">
        <f ca="1">+S55</f>
        <v>925.36</v>
      </c>
      <c r="U55" s="247">
        <f t="shared" si="5"/>
        <v>2</v>
      </c>
      <c r="V55" s="348" t="str">
        <f>+VLOOKUP(A55,bd_lista!$A$3:$E$590,5,FALSE)</f>
        <v>Órgano Ejecutivo</v>
      </c>
      <c r="W55" s="445"/>
      <c r="X55" s="245">
        <f t="shared" si="6"/>
        <v>30</v>
      </c>
      <c r="Y55" s="245" t="str">
        <f>+VLOOKUP(X55,bd_lista!$A$3:$C$590,3,FALSE)</f>
        <v>Ministerio de Justicia y Transparencia Institucional</v>
      </c>
      <c r="Z55" s="303"/>
      <c r="AA55" s="336"/>
    </row>
    <row r="56" spans="1:27" customFormat="1" ht="15" hidden="1" customHeight="1">
      <c r="A56" s="32">
        <v>586</v>
      </c>
      <c r="B56" s="446">
        <f>+A56</f>
        <v>586</v>
      </c>
      <c r="C56" s="250" t="str">
        <f>+VLOOKUP(A56,bd_lista!$A$3:$C$590,3,FALSE)</f>
        <v>Empresa Azucarera San Buenaventura</v>
      </c>
      <c r="D56" s="442" t="str">
        <f>+C56</f>
        <v>Empresa Azucarera San Buenaventura</v>
      </c>
      <c r="E56" s="250" t="s">
        <v>1311</v>
      </c>
      <c r="F56" s="246">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6">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6">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6">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6">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6">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6">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6">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6">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6">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6">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6">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6">
        <f t="shared" ca="1" si="4"/>
        <v>0</v>
      </c>
      <c r="S56" s="269"/>
      <c r="T56" s="246">
        <f ca="1">+T57</f>
        <v>0</v>
      </c>
      <c r="U56" s="245">
        <f t="shared" si="5"/>
        <v>1</v>
      </c>
      <c r="V56" s="348" t="str">
        <f>+VLOOKUP(A56,bd_lista!$A$3:$E$590,5,FALSE)</f>
        <v>Empresas Nacionales</v>
      </c>
      <c r="W56" s="444" t="str">
        <f>+V56</f>
        <v>Empresas Nacionales</v>
      </c>
      <c r="X56" s="245">
        <f>+VLOOKUP(A56,[2]Sheet1!$A$13:$D$744,4,FALSE)</f>
        <v>41</v>
      </c>
      <c r="Y56" s="245" t="str">
        <f>+VLOOKUP(X56,bd_lista!$A$3:$C$590,3,FALSE)</f>
        <v>Ministerio de Desarrollo Productivo y Economía Plural</v>
      </c>
      <c r="Z56" s="305">
        <f>+X56</f>
        <v>41</v>
      </c>
      <c r="AA56" s="334" t="str">
        <f>+Y56</f>
        <v>Ministerio de Desarrollo Productivo y Economía Plural</v>
      </c>
    </row>
    <row r="57" spans="1:27" customFormat="1" ht="15" hidden="1" customHeight="1">
      <c r="A57" s="32">
        <v>586</v>
      </c>
      <c r="B57" s="447"/>
      <c r="C57" s="348" t="str">
        <f>+VLOOKUP(A57,bd_lista!$A$3:$C$590,3,FALSE)</f>
        <v>Empresa Azucarera San Buenaventura</v>
      </c>
      <c r="D57" s="443"/>
      <c r="E57" s="348" t="s">
        <v>1312</v>
      </c>
      <c r="F57" s="248">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8">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8">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8">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8">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8">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8">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8">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8">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8">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8">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8">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8">
        <f t="shared" ca="1" si="4"/>
        <v>0</v>
      </c>
      <c r="S57" s="268">
        <f ca="1">+R56+R57</f>
        <v>0</v>
      </c>
      <c r="T57" s="248">
        <f ca="1">+S57</f>
        <v>0</v>
      </c>
      <c r="U57" s="247">
        <f t="shared" si="5"/>
        <v>2</v>
      </c>
      <c r="V57" s="348" t="str">
        <f>+VLOOKUP(A57,bd_lista!$A$3:$E$590,5,FALSE)</f>
        <v>Empresas Nacionales</v>
      </c>
      <c r="W57" s="445"/>
      <c r="X57" s="245">
        <f>+VLOOKUP(A57,[2]Sheet1!$A$13:$D$744,4,FALSE)</f>
        <v>41</v>
      </c>
      <c r="Y57" s="245" t="str">
        <f>+VLOOKUP(X57,bd_lista!$A$3:$C$590,3,FALSE)</f>
        <v>Ministerio de Desarrollo Productivo y Economía Plural</v>
      </c>
      <c r="Z57" s="303"/>
      <c r="AA57" s="336"/>
    </row>
    <row r="58" spans="1:27" customFormat="1" ht="15" customHeight="1">
      <c r="A58" s="32">
        <v>35</v>
      </c>
      <c r="B58" s="446">
        <f>+A58</f>
        <v>35</v>
      </c>
      <c r="C58" s="250" t="str">
        <f>+VLOOKUP(A58,bd_lista!$A$3:$C$590,3,FALSE)</f>
        <v>Ministerio de Economía y Finanzas Públicas</v>
      </c>
      <c r="D58" s="442" t="str">
        <f>+C58</f>
        <v>Ministerio de Economía y Finanzas Públicas</v>
      </c>
      <c r="E58" s="250" t="s">
        <v>1311</v>
      </c>
      <c r="F58" s="246">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46">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46">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6">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6">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6">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6">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6">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6">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6">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6">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6">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6">
        <f t="shared" ca="1" si="4"/>
        <v>0</v>
      </c>
      <c r="S58" s="246"/>
      <c r="T58" s="246">
        <f ca="1">+T59</f>
        <v>21196798.210000001</v>
      </c>
      <c r="U58" s="245">
        <f t="shared" si="5"/>
        <v>1</v>
      </c>
      <c r="V58" s="348" t="str">
        <f>+VLOOKUP(A58,bd_lista!$A$3:$E$590,5,FALSE)</f>
        <v>Órgano Ejecutivo</v>
      </c>
      <c r="W58" s="444" t="str">
        <f>+V58</f>
        <v>Órgano Ejecutivo</v>
      </c>
      <c r="X58" s="245">
        <f t="shared" ref="X58:X65" si="7">+A58</f>
        <v>35</v>
      </c>
      <c r="Y58" s="245" t="str">
        <f>+VLOOKUP(X58,bd_lista!$A$3:$C$590,3,FALSE)</f>
        <v>Ministerio de Economía y Finanzas Públicas</v>
      </c>
      <c r="Z58" s="305">
        <f>+X58</f>
        <v>35</v>
      </c>
      <c r="AA58" s="334" t="str">
        <f>+Y58</f>
        <v>Ministerio de Economía y Finanzas Públicas</v>
      </c>
    </row>
    <row r="59" spans="1:27" customFormat="1" ht="15" customHeight="1">
      <c r="A59" s="32">
        <v>35</v>
      </c>
      <c r="B59" s="447"/>
      <c r="C59" s="348" t="str">
        <f>+VLOOKUP(A59,bd_lista!$A$3:$C$590,3,FALSE)</f>
        <v>Ministerio de Economía y Finanzas Públicas</v>
      </c>
      <c r="D59" s="443"/>
      <c r="E59" s="348" t="s">
        <v>1312</v>
      </c>
      <c r="F59" s="248">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248">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13536.15</v>
      </c>
      <c r="H59" s="248">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21183262.060000002</v>
      </c>
      <c r="I59" s="248">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248">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8">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8">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8">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8">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8">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8">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8">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8">
        <f t="shared" ca="1" si="4"/>
        <v>21196798.210000001</v>
      </c>
      <c r="S59" s="248">
        <f ca="1">+R58+R59</f>
        <v>21196798.210000001</v>
      </c>
      <c r="T59" s="248">
        <f ca="1">+S59</f>
        <v>21196798.210000001</v>
      </c>
      <c r="U59" s="247">
        <f t="shared" si="5"/>
        <v>2</v>
      </c>
      <c r="V59" s="348" t="str">
        <f>+VLOOKUP(A59,bd_lista!$A$3:$E$590,5,FALSE)</f>
        <v>Órgano Ejecutivo</v>
      </c>
      <c r="W59" s="445"/>
      <c r="X59" s="245">
        <f t="shared" si="7"/>
        <v>35</v>
      </c>
      <c r="Y59" s="245" t="str">
        <f>+VLOOKUP(X59,bd_lista!$A$3:$C$590,3,FALSE)</f>
        <v>Ministerio de Economía y Finanzas Públicas</v>
      </c>
      <c r="Z59" s="303"/>
      <c r="AA59" s="336"/>
    </row>
    <row r="60" spans="1:27" ht="15" customHeight="1">
      <c r="A60" s="32">
        <v>41</v>
      </c>
      <c r="B60" s="446">
        <f>+A60</f>
        <v>41</v>
      </c>
      <c r="C60" s="250" t="str">
        <f>+VLOOKUP(A60,bd_lista!$A$3:$C$590,3,FALSE)</f>
        <v>Ministerio de Desarrollo Productivo y Economía Plural</v>
      </c>
      <c r="D60" s="442" t="str">
        <f>+C60</f>
        <v>Ministerio de Desarrollo Productivo y Economía Plural</v>
      </c>
      <c r="E60" s="250" t="s">
        <v>1311</v>
      </c>
      <c r="F60" s="246">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6">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6">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6">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46">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6">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6">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6">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6">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6">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6">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6">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6">
        <f t="shared" ca="1" si="4"/>
        <v>0</v>
      </c>
      <c r="S60" s="246"/>
      <c r="T60" s="246">
        <f ca="1">+T61</f>
        <v>12727984.84</v>
      </c>
      <c r="U60" s="245">
        <f t="shared" si="5"/>
        <v>1</v>
      </c>
      <c r="V60" s="348" t="str">
        <f>+VLOOKUP(A60,bd_lista!$A$3:$E$590,5,FALSE)</f>
        <v>Órgano Ejecutivo</v>
      </c>
      <c r="W60" s="444" t="str">
        <f>+V60</f>
        <v>Órgano Ejecutivo</v>
      </c>
      <c r="X60" s="245">
        <f t="shared" si="7"/>
        <v>41</v>
      </c>
      <c r="Y60" s="245" t="str">
        <f>+VLOOKUP(X60,bd_lista!$A$3:$C$590,3,FALSE)</f>
        <v>Ministerio de Desarrollo Productivo y Economía Plural</v>
      </c>
      <c r="Z60" s="305">
        <f>+X60</f>
        <v>41</v>
      </c>
      <c r="AA60" s="334" t="str">
        <f>+Y60</f>
        <v>Ministerio de Desarrollo Productivo y Economía Plural</v>
      </c>
    </row>
    <row r="61" spans="1:27" ht="15" customHeight="1">
      <c r="A61" s="32">
        <v>41</v>
      </c>
      <c r="B61" s="447"/>
      <c r="C61" s="348" t="str">
        <f>+VLOOKUP(A61,bd_lista!$A$3:$C$590,3,FALSE)</f>
        <v>Ministerio de Desarrollo Productivo y Economía Plural</v>
      </c>
      <c r="D61" s="443"/>
      <c r="E61" s="348" t="s">
        <v>1312</v>
      </c>
      <c r="F61" s="248">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8">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23987.41</v>
      </c>
      <c r="H61" s="248">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3467240</v>
      </c>
      <c r="I61" s="248">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9236757.4299999997</v>
      </c>
      <c r="J61" s="248">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8">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8">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8">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8">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8">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8">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8">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8">
        <f t="shared" ca="1" si="4"/>
        <v>12727984.84</v>
      </c>
      <c r="S61" s="248">
        <f ca="1">+R60+R61</f>
        <v>12727984.84</v>
      </c>
      <c r="T61" s="248">
        <f ca="1">+S61</f>
        <v>12727984.84</v>
      </c>
      <c r="U61" s="247">
        <f t="shared" si="5"/>
        <v>2</v>
      </c>
      <c r="V61" s="348" t="str">
        <f>+VLOOKUP(A61,bd_lista!$A$3:$E$590,5,FALSE)</f>
        <v>Órgano Ejecutivo</v>
      </c>
      <c r="W61" s="445"/>
      <c r="X61" s="245">
        <f t="shared" si="7"/>
        <v>41</v>
      </c>
      <c r="Y61" s="245" t="str">
        <f>+VLOOKUP(X61,bd_lista!$A$3:$C$590,3,FALSE)</f>
        <v>Ministerio de Desarrollo Productivo y Economía Plural</v>
      </c>
      <c r="Z61" s="303"/>
      <c r="AA61" s="336"/>
    </row>
    <row r="62" spans="1:27" customFormat="1" ht="15" customHeight="1">
      <c r="A62" s="255">
        <v>46</v>
      </c>
      <c r="B62" s="446">
        <f>+A62</f>
        <v>46</v>
      </c>
      <c r="C62" s="250" t="str">
        <f>+VLOOKUP(A62,bd_lista!$A$3:$C$590,3,FALSE)</f>
        <v>Ministerio de Salud y Deportes</v>
      </c>
      <c r="D62" s="442" t="str">
        <f>+C62</f>
        <v>Ministerio de Salud y Deportes</v>
      </c>
      <c r="E62" s="250" t="s">
        <v>1311</v>
      </c>
      <c r="F62" s="246">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292.97000000000003</v>
      </c>
      <c r="G62" s="246">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6">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150.01</v>
      </c>
      <c r="I62" s="246">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6">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6">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6">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6">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6">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6">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6">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6">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6">
        <f t="shared" ca="1" si="4"/>
        <v>442.98</v>
      </c>
      <c r="S62" s="246"/>
      <c r="T62" s="246">
        <f ca="1">+T63</f>
        <v>415460361.57000005</v>
      </c>
      <c r="U62" s="245">
        <f t="shared" si="5"/>
        <v>1</v>
      </c>
      <c r="V62" s="348" t="str">
        <f>+VLOOKUP(A62,bd_lista!$A$3:$E$590,5,FALSE)</f>
        <v>Órgano Ejecutivo</v>
      </c>
      <c r="W62" s="444" t="str">
        <f>+V62</f>
        <v>Órgano Ejecutivo</v>
      </c>
      <c r="X62" s="245">
        <f t="shared" si="7"/>
        <v>46</v>
      </c>
      <c r="Y62" s="245" t="str">
        <f>+VLOOKUP(X62,bd_lista!$A$3:$C$590,3,FALSE)</f>
        <v>Ministerio de Salud y Deportes</v>
      </c>
      <c r="Z62" s="305">
        <f>+X62</f>
        <v>46</v>
      </c>
      <c r="AA62" s="334" t="str">
        <f>+Y62</f>
        <v>Ministerio de Salud y Deportes</v>
      </c>
    </row>
    <row r="63" spans="1:27" customFormat="1" ht="15" customHeight="1">
      <c r="A63" s="32">
        <v>46</v>
      </c>
      <c r="B63" s="447"/>
      <c r="C63" s="348" t="str">
        <f>+VLOOKUP(A63,bd_lista!$A$3:$C$590,3,FALSE)</f>
        <v>Ministerio de Salud y Deportes</v>
      </c>
      <c r="D63" s="443"/>
      <c r="E63" s="348" t="s">
        <v>1312</v>
      </c>
      <c r="F63" s="248">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15207.5</v>
      </c>
      <c r="G63" s="248">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553146.91</v>
      </c>
      <c r="H63" s="248">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404640813.34000003</v>
      </c>
      <c r="I63" s="248">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10250750.84</v>
      </c>
      <c r="J63" s="248">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48">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8">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8">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8">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8">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8">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8">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8">
        <f t="shared" ca="1" si="4"/>
        <v>415459918.59000003</v>
      </c>
      <c r="S63" s="248">
        <f ca="1">+R62+R63</f>
        <v>415460361.57000005</v>
      </c>
      <c r="T63" s="248">
        <f ca="1">+S63</f>
        <v>415460361.57000005</v>
      </c>
      <c r="U63" s="247">
        <f t="shared" si="5"/>
        <v>2</v>
      </c>
      <c r="V63" s="348" t="str">
        <f>+VLOOKUP(A63,bd_lista!$A$3:$E$590,5,FALSE)</f>
        <v>Órgano Ejecutivo</v>
      </c>
      <c r="W63" s="445"/>
      <c r="X63" s="245">
        <f t="shared" si="7"/>
        <v>46</v>
      </c>
      <c r="Y63" s="245" t="str">
        <f>+VLOOKUP(X63,bd_lista!$A$3:$C$590,3,FALSE)</f>
        <v>Ministerio de Salud y Deportes</v>
      </c>
      <c r="Z63" s="303"/>
      <c r="AA63" s="336"/>
    </row>
    <row r="64" spans="1:27" customFormat="1" ht="15" customHeight="1">
      <c r="A64" s="32">
        <v>47</v>
      </c>
      <c r="B64" s="446">
        <f>+A64</f>
        <v>47</v>
      </c>
      <c r="C64" s="250" t="str">
        <f>+VLOOKUP(A64,bd_lista!$A$3:$C$590,3,FALSE)</f>
        <v>Ministerio de Desarrollo Rural y Tierras</v>
      </c>
      <c r="D64" s="442" t="str">
        <f>+C64</f>
        <v>Ministerio de Desarrollo Rural y Tierras</v>
      </c>
      <c r="E64" s="250" t="s">
        <v>1311</v>
      </c>
      <c r="F64" s="246">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257098.26</v>
      </c>
      <c r="G64" s="246">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6">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6">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6">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6">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6">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6">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6">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6">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6">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6">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6">
        <f t="shared" ca="1" si="4"/>
        <v>257098.26</v>
      </c>
      <c r="S64" s="246"/>
      <c r="T64" s="246">
        <f ca="1">+T65</f>
        <v>2858891.7700000005</v>
      </c>
      <c r="U64" s="245">
        <f t="shared" si="5"/>
        <v>1</v>
      </c>
      <c r="V64" s="348" t="str">
        <f>+VLOOKUP(A64,bd_lista!$A$3:$E$590,5,FALSE)</f>
        <v>Órgano Ejecutivo</v>
      </c>
      <c r="W64" s="444" t="str">
        <f>+V64</f>
        <v>Órgano Ejecutivo</v>
      </c>
      <c r="X64" s="245">
        <f t="shared" si="7"/>
        <v>47</v>
      </c>
      <c r="Y64" s="245" t="str">
        <f>+VLOOKUP(X64,bd_lista!$A$3:$C$590,3,FALSE)</f>
        <v>Ministerio de Desarrollo Rural y Tierras</v>
      </c>
      <c r="Z64" s="305">
        <f>+X64</f>
        <v>47</v>
      </c>
      <c r="AA64" s="334" t="str">
        <f>+Y64</f>
        <v>Ministerio de Desarrollo Rural y Tierras</v>
      </c>
    </row>
    <row r="65" spans="1:27" customFormat="1" ht="15" customHeight="1">
      <c r="A65" s="32">
        <v>47</v>
      </c>
      <c r="B65" s="447"/>
      <c r="C65" s="348" t="str">
        <f>+VLOOKUP(A65,bd_lista!$A$3:$C$590,3,FALSE)</f>
        <v>Ministerio de Desarrollo Rural y Tierras</v>
      </c>
      <c r="D65" s="443"/>
      <c r="E65" s="348" t="s">
        <v>1312</v>
      </c>
      <c r="F65" s="248">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8">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8">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1724827.6</v>
      </c>
      <c r="I65" s="248">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876965.91</v>
      </c>
      <c r="J65" s="248">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8">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8">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8">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8">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8">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8">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8">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8">
        <f t="shared" ca="1" si="4"/>
        <v>2601793.5100000002</v>
      </c>
      <c r="S65" s="248">
        <f ca="1">+R64+R65</f>
        <v>2858891.7700000005</v>
      </c>
      <c r="T65" s="248">
        <f ca="1">+S65</f>
        <v>2858891.7700000005</v>
      </c>
      <c r="U65" s="247">
        <f t="shared" si="5"/>
        <v>2</v>
      </c>
      <c r="V65" s="348" t="str">
        <f>+VLOOKUP(A65,bd_lista!$A$3:$E$590,5,FALSE)</f>
        <v>Órgano Ejecutivo</v>
      </c>
      <c r="W65" s="445"/>
      <c r="X65" s="245">
        <f t="shared" si="7"/>
        <v>47</v>
      </c>
      <c r="Y65" s="245" t="str">
        <f>+VLOOKUP(X65,bd_lista!$A$3:$C$590,3,FALSE)</f>
        <v>Ministerio de Desarrollo Rural y Tierras</v>
      </c>
      <c r="Z65" s="303"/>
      <c r="AA65" s="336"/>
    </row>
    <row r="66" spans="1:27" customFormat="1" ht="15" hidden="1" customHeight="1">
      <c r="A66" s="32">
        <v>512</v>
      </c>
      <c r="B66" s="446">
        <f>+A66</f>
        <v>512</v>
      </c>
      <c r="C66" s="250" t="str">
        <f>+VLOOKUP(A66,bd_lista!$A$3:$C$590,3,FALSE)</f>
        <v>Adm.de Aeropuertos y Servicios Auxiliares a la Naveg. Aérea</v>
      </c>
      <c r="D66" s="442" t="str">
        <f>+C66</f>
        <v>Adm.de Aeropuertos y Servicios Auxiliares a la Naveg. Aérea</v>
      </c>
      <c r="E66" s="250" t="s">
        <v>1311</v>
      </c>
      <c r="F66" s="246">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6">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6">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6">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6">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6">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6">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6">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6">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6">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6">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6">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6">
        <f t="shared" ca="1" si="4"/>
        <v>0</v>
      </c>
      <c r="S66" s="269"/>
      <c r="T66" s="246">
        <f ca="1">+T67</f>
        <v>36151.33</v>
      </c>
      <c r="U66" s="245">
        <f t="shared" si="5"/>
        <v>1</v>
      </c>
      <c r="V66" s="348"/>
      <c r="W66" s="444">
        <f>+V66</f>
        <v>0</v>
      </c>
      <c r="X66" s="245">
        <f>+VLOOKUP(A66,[2]Sheet1!$A$13:$D$744,4,FALSE)</f>
        <v>81</v>
      </c>
      <c r="Y66" s="245" t="str">
        <f>+VLOOKUP(X66,bd_lista!$A$3:$C$590,3,FALSE)</f>
        <v>Ministerio de Obras Públicas, Servicios y Vivienda</v>
      </c>
      <c r="Z66" s="305">
        <f>+X66</f>
        <v>81</v>
      </c>
      <c r="AA66" s="334" t="str">
        <f>+Y66</f>
        <v>Ministerio de Obras Públicas, Servicios y Vivienda</v>
      </c>
    </row>
    <row r="67" spans="1:27" customFormat="1" ht="15" hidden="1" customHeight="1">
      <c r="A67" s="32">
        <v>512</v>
      </c>
      <c r="B67" s="447"/>
      <c r="C67" s="348" t="str">
        <f>+VLOOKUP(A67,bd_lista!$A$3:$C$590,3,FALSE)</f>
        <v>Adm.de Aeropuertos y Servicios Auxiliares a la Naveg. Aérea</v>
      </c>
      <c r="D67" s="443"/>
      <c r="E67" s="348" t="s">
        <v>1312</v>
      </c>
      <c r="F67" s="248">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8">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36151.33</v>
      </c>
      <c r="H67" s="248">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8">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8">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8">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8">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8">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8">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8">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8">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8">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8">
        <f t="shared" ca="1" si="4"/>
        <v>36151.33</v>
      </c>
      <c r="S67" s="268">
        <f ca="1">+R66+R67</f>
        <v>36151.33</v>
      </c>
      <c r="T67" s="248">
        <f ca="1">+S67</f>
        <v>36151.33</v>
      </c>
      <c r="U67" s="247">
        <f t="shared" si="5"/>
        <v>2</v>
      </c>
      <c r="V67" s="348"/>
      <c r="W67" s="445"/>
      <c r="X67" s="245">
        <f>+VLOOKUP(A67,[2]Sheet1!$A$13:$D$744,4,FALSE)</f>
        <v>81</v>
      </c>
      <c r="Y67" s="245" t="str">
        <f>+VLOOKUP(X67,bd_lista!$A$3:$C$590,3,FALSE)</f>
        <v>Ministerio de Obras Públicas, Servicios y Vivienda</v>
      </c>
      <c r="Z67" s="303"/>
      <c r="AA67" s="336"/>
    </row>
    <row r="68" spans="1:27" ht="15" hidden="1" customHeight="1">
      <c r="A68" s="32">
        <v>572</v>
      </c>
      <c r="B68" s="446">
        <f>+A68</f>
        <v>572</v>
      </c>
      <c r="C68" s="250" t="str">
        <f>+VLOOKUP(A68,bd_lista!$A$3:$C$590,3,FALSE)</f>
        <v>Empresa de Apoyo a la Producción de Alimentos</v>
      </c>
      <c r="D68" s="442" t="str">
        <f>+C68</f>
        <v>Empresa de Apoyo a la Producción de Alimentos</v>
      </c>
      <c r="E68" s="250" t="s">
        <v>1311</v>
      </c>
      <c r="F68" s="246">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6">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6">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6">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6">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6">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6">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6">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6">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6">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6">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6">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6">
        <f t="shared" ca="1" si="4"/>
        <v>0</v>
      </c>
      <c r="S68" s="269"/>
      <c r="T68" s="246">
        <f ca="1">+T69</f>
        <v>0</v>
      </c>
      <c r="U68" s="245">
        <f t="shared" si="5"/>
        <v>1</v>
      </c>
      <c r="V68" s="348" t="str">
        <f>+VLOOKUP(A68,bd_lista!$A$3:$E$590,5,FALSE)</f>
        <v>Empresas Nacionales</v>
      </c>
      <c r="W68" s="444" t="str">
        <f>+V68</f>
        <v>Empresas Nacionales</v>
      </c>
      <c r="X68" s="245">
        <f>+VLOOKUP(A68,[2]Sheet1!$A$13:$D$744,4,FALSE)</f>
        <v>41</v>
      </c>
      <c r="Y68" s="245" t="str">
        <f>+VLOOKUP(X68,bd_lista!$A$3:$C$590,3,FALSE)</f>
        <v>Ministerio de Desarrollo Productivo y Economía Plural</v>
      </c>
      <c r="Z68" s="305">
        <f>+X68</f>
        <v>41</v>
      </c>
      <c r="AA68" s="334" t="str">
        <f>+Y68</f>
        <v>Ministerio de Desarrollo Productivo y Economía Plural</v>
      </c>
    </row>
    <row r="69" spans="1:27" ht="15" hidden="1" customHeight="1">
      <c r="A69" s="32">
        <v>572</v>
      </c>
      <c r="B69" s="447"/>
      <c r="C69" s="348" t="str">
        <f>+VLOOKUP(A69,bd_lista!$A$3:$C$590,3,FALSE)</f>
        <v>Empresa de Apoyo a la Producción de Alimentos</v>
      </c>
      <c r="D69" s="443"/>
      <c r="E69" s="348" t="s">
        <v>1312</v>
      </c>
      <c r="F69" s="248">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8">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8">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8">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8">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8">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8">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8">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8">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8">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8">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8">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8">
        <f t="shared" ca="1" si="4"/>
        <v>0</v>
      </c>
      <c r="S69" s="268">
        <f ca="1">+R68+R69</f>
        <v>0</v>
      </c>
      <c r="T69" s="248">
        <f ca="1">+S69</f>
        <v>0</v>
      </c>
      <c r="U69" s="247">
        <f t="shared" si="5"/>
        <v>2</v>
      </c>
      <c r="V69" s="348" t="str">
        <f>+VLOOKUP(A69,bd_lista!$A$3:$E$590,5,FALSE)</f>
        <v>Empresas Nacionales</v>
      </c>
      <c r="W69" s="445"/>
      <c r="X69" s="245">
        <f>+VLOOKUP(A69,[2]Sheet1!$A$13:$D$744,4,FALSE)</f>
        <v>41</v>
      </c>
      <c r="Y69" s="245" t="str">
        <f>+VLOOKUP(X69,bd_lista!$A$3:$C$590,3,FALSE)</f>
        <v>Ministerio de Desarrollo Productivo y Economía Plural</v>
      </c>
      <c r="Z69" s="303"/>
      <c r="AA69" s="336"/>
    </row>
    <row r="70" spans="1:27" customFormat="1" ht="15" customHeight="1">
      <c r="A70" s="255">
        <v>66</v>
      </c>
      <c r="B70" s="446">
        <f>+A70</f>
        <v>66</v>
      </c>
      <c r="C70" s="250" t="str">
        <f>+VLOOKUP(A70,bd_lista!$A$3:$C$590,3,FALSE)</f>
        <v>Ministerio de Planificación del Desarrollo</v>
      </c>
      <c r="D70" s="442" t="str">
        <f>+C70</f>
        <v>Ministerio de Planificación del Desarrollo</v>
      </c>
      <c r="E70" s="250" t="s">
        <v>1311</v>
      </c>
      <c r="F70" s="246">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46">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46">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6">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6">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6">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6">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6">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6">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6">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6">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6">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6">
        <f t="shared" ca="1" si="4"/>
        <v>0</v>
      </c>
      <c r="S70" s="246"/>
      <c r="T70" s="246">
        <f ca="1">+T71</f>
        <v>44740.35</v>
      </c>
      <c r="U70" s="245">
        <f t="shared" si="5"/>
        <v>1</v>
      </c>
      <c r="V70" s="348" t="str">
        <f>+VLOOKUP(A70,bd_lista!$A$3:$E$590,5,FALSE)</f>
        <v>Órgano Ejecutivo</v>
      </c>
      <c r="W70" s="444" t="str">
        <f>+V70</f>
        <v>Órgano Ejecutivo</v>
      </c>
      <c r="X70" s="245">
        <f t="shared" ref="X70:X77" si="8">+A70</f>
        <v>66</v>
      </c>
      <c r="Y70" s="245" t="str">
        <f>+VLOOKUP(X70,bd_lista!$A$3:$C$590,3,FALSE)</f>
        <v>Ministerio de Planificación del Desarrollo</v>
      </c>
      <c r="Z70" s="305">
        <f>+X70</f>
        <v>66</v>
      </c>
      <c r="AA70" s="334" t="str">
        <f>+Y70</f>
        <v>Ministerio de Planificación del Desarrollo</v>
      </c>
    </row>
    <row r="71" spans="1:27" customFormat="1" ht="15" customHeight="1">
      <c r="A71" s="32">
        <v>66</v>
      </c>
      <c r="B71" s="447"/>
      <c r="C71" s="348" t="str">
        <f>+VLOOKUP(A71,bd_lista!$A$3:$C$590,3,FALSE)</f>
        <v>Ministerio de Planificación del Desarrollo</v>
      </c>
      <c r="D71" s="443"/>
      <c r="E71" s="348" t="s">
        <v>1312</v>
      </c>
      <c r="F71" s="248">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48">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8">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44740.35</v>
      </c>
      <c r="I71" s="248">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8">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8">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8">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8">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8">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8">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8">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8">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8">
        <f t="shared" ca="1" si="4"/>
        <v>44740.35</v>
      </c>
      <c r="S71" s="248">
        <f ca="1">+R70+R71</f>
        <v>44740.35</v>
      </c>
      <c r="T71" s="248">
        <f ca="1">+S71</f>
        <v>44740.35</v>
      </c>
      <c r="U71" s="247">
        <f t="shared" si="5"/>
        <v>2</v>
      </c>
      <c r="V71" s="348" t="str">
        <f>+VLOOKUP(A71,bd_lista!$A$3:$E$590,5,FALSE)</f>
        <v>Órgano Ejecutivo</v>
      </c>
      <c r="W71" s="445"/>
      <c r="X71" s="245">
        <f t="shared" si="8"/>
        <v>66</v>
      </c>
      <c r="Y71" s="245" t="str">
        <f>+VLOOKUP(X71,bd_lista!$A$3:$C$590,3,FALSE)</f>
        <v>Ministerio de Planificación del Desarrollo</v>
      </c>
      <c r="Z71" s="303"/>
      <c r="AA71" s="336"/>
    </row>
    <row r="72" spans="1:27" ht="15" customHeight="1">
      <c r="A72" s="32">
        <v>70</v>
      </c>
      <c r="B72" s="446">
        <f>+A72</f>
        <v>70</v>
      </c>
      <c r="C72" s="250" t="str">
        <f>+VLOOKUP(A72,bd_lista!$A$3:$C$590,3,FALSE)</f>
        <v>Ministerio de Trabajo, Empleo y Previsión Social</v>
      </c>
      <c r="D72" s="442" t="str">
        <f>+C72</f>
        <v>Ministerio de Trabajo, Empleo y Previsión Social</v>
      </c>
      <c r="E72" s="250" t="s">
        <v>1311</v>
      </c>
      <c r="F72" s="246">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6">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6">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6">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6">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6">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6">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6">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6">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6">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6">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6">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6">
        <f t="shared" ca="1" si="4"/>
        <v>0</v>
      </c>
      <c r="S72" s="246"/>
      <c r="T72" s="246">
        <f ca="1">+T73</f>
        <v>7314.2900000000009</v>
      </c>
      <c r="U72" s="245">
        <f t="shared" si="5"/>
        <v>1</v>
      </c>
      <c r="V72" s="348" t="str">
        <f>+VLOOKUP(A72,bd_lista!$A$3:$E$590,5,FALSE)</f>
        <v>Órgano Ejecutivo</v>
      </c>
      <c r="W72" s="444" t="str">
        <f>+V72</f>
        <v>Órgano Ejecutivo</v>
      </c>
      <c r="X72" s="245">
        <f t="shared" si="8"/>
        <v>70</v>
      </c>
      <c r="Y72" s="245" t="str">
        <f>+VLOOKUP(X72,bd_lista!$A$3:$C$590,3,FALSE)</f>
        <v>Ministerio de Trabajo, Empleo y Previsión Social</v>
      </c>
      <c r="Z72" s="305">
        <f>+X72</f>
        <v>70</v>
      </c>
      <c r="AA72" s="334" t="str">
        <f>+Y72</f>
        <v>Ministerio de Trabajo, Empleo y Previsión Social</v>
      </c>
    </row>
    <row r="73" spans="1:27" ht="15" customHeight="1">
      <c r="A73" s="32">
        <v>70</v>
      </c>
      <c r="B73" s="447"/>
      <c r="C73" s="348" t="str">
        <f>+VLOOKUP(A73,bd_lista!$A$3:$C$590,3,FALSE)</f>
        <v>Ministerio de Trabajo, Empleo y Previsión Social</v>
      </c>
      <c r="D73" s="443"/>
      <c r="E73" s="348" t="s">
        <v>1312</v>
      </c>
      <c r="F73" s="248">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8">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48">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7314.2900000000009</v>
      </c>
      <c r="I73" s="248">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8">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8">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8">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8">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8">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8">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8">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8">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8">
        <f t="shared" ca="1" si="4"/>
        <v>7314.2900000000009</v>
      </c>
      <c r="S73" s="248">
        <f ca="1">+R72+R73</f>
        <v>7314.2900000000009</v>
      </c>
      <c r="T73" s="248">
        <f ca="1">+S73</f>
        <v>7314.2900000000009</v>
      </c>
      <c r="U73" s="247">
        <f t="shared" si="5"/>
        <v>2</v>
      </c>
      <c r="V73" s="348" t="str">
        <f>+VLOOKUP(A73,bd_lista!$A$3:$E$590,5,FALSE)</f>
        <v>Órgano Ejecutivo</v>
      </c>
      <c r="W73" s="445"/>
      <c r="X73" s="245">
        <f t="shared" si="8"/>
        <v>70</v>
      </c>
      <c r="Y73" s="245" t="str">
        <f>+VLOOKUP(X73,bd_lista!$A$3:$C$590,3,FALSE)</f>
        <v>Ministerio de Trabajo, Empleo y Previsión Social</v>
      </c>
      <c r="Z73" s="303"/>
      <c r="AA73" s="336"/>
    </row>
    <row r="74" spans="1:27" ht="15" customHeight="1">
      <c r="A74" s="255">
        <v>78</v>
      </c>
      <c r="B74" s="446">
        <f>+A74</f>
        <v>78</v>
      </c>
      <c r="C74" s="250" t="str">
        <f>+VLOOKUP(A74,bd_lista!$A$3:$C$590,3,FALSE)</f>
        <v>Ministerio de Hidrocarburos y Energías</v>
      </c>
      <c r="D74" s="442" t="str">
        <f>+C74</f>
        <v>Ministerio de Hidrocarburos y Energías</v>
      </c>
      <c r="E74" s="250" t="s">
        <v>1311</v>
      </c>
      <c r="F74" s="246">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6">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727644.01</v>
      </c>
      <c r="H74" s="246">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6">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6">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6">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6">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6">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6">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6">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6">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6">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6">
        <f t="shared" ca="1" si="4"/>
        <v>727644.01</v>
      </c>
      <c r="S74" s="246"/>
      <c r="T74" s="246">
        <f ca="1">+T75</f>
        <v>736409.09</v>
      </c>
      <c r="U74" s="245">
        <f t="shared" si="5"/>
        <v>1</v>
      </c>
      <c r="V74" s="348" t="str">
        <f>+VLOOKUP(A74,bd_lista!$A$3:$E$590,5,FALSE)</f>
        <v>Órgano Ejecutivo</v>
      </c>
      <c r="W74" s="444" t="str">
        <f>+V74</f>
        <v>Órgano Ejecutivo</v>
      </c>
      <c r="X74" s="245">
        <f t="shared" si="8"/>
        <v>78</v>
      </c>
      <c r="Y74" s="245" t="str">
        <f>+VLOOKUP(X74,bd_lista!$A$3:$C$590,3,FALSE)</f>
        <v>Ministerio de Hidrocarburos y Energías</v>
      </c>
      <c r="Z74" s="305">
        <f>+X74</f>
        <v>78</v>
      </c>
      <c r="AA74" s="334" t="str">
        <f>+Y74</f>
        <v>Ministerio de Hidrocarburos y Energías</v>
      </c>
    </row>
    <row r="75" spans="1:27" ht="15" customHeight="1">
      <c r="A75" s="32">
        <v>78</v>
      </c>
      <c r="B75" s="447"/>
      <c r="C75" s="348" t="str">
        <f>+VLOOKUP(A75,bd_lista!$A$3:$C$590,3,FALSE)</f>
        <v>Ministerio de Hidrocarburos y Energías</v>
      </c>
      <c r="D75" s="443"/>
      <c r="E75" s="348" t="s">
        <v>1312</v>
      </c>
      <c r="F75" s="248">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8">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7662.85</v>
      </c>
      <c r="H75" s="248">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857.4</v>
      </c>
      <c r="I75" s="248">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244.82999999999998</v>
      </c>
      <c r="J75" s="248">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8">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8">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8">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8">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8">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8">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8">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8">
        <f t="shared" ca="1" si="4"/>
        <v>8765.08</v>
      </c>
      <c r="S75" s="248">
        <f ca="1">+R74+R75</f>
        <v>736409.09</v>
      </c>
      <c r="T75" s="248">
        <f ca="1">+S75</f>
        <v>736409.09</v>
      </c>
      <c r="U75" s="247">
        <f t="shared" si="5"/>
        <v>2</v>
      </c>
      <c r="V75" s="348" t="str">
        <f>+VLOOKUP(A75,bd_lista!$A$3:$E$590,5,FALSE)</f>
        <v>Órgano Ejecutivo</v>
      </c>
      <c r="W75" s="445"/>
      <c r="X75" s="245">
        <f t="shared" si="8"/>
        <v>78</v>
      </c>
      <c r="Y75" s="245" t="str">
        <f>+VLOOKUP(X75,bd_lista!$A$3:$C$590,3,FALSE)</f>
        <v>Ministerio de Hidrocarburos y Energías</v>
      </c>
      <c r="Z75" s="303"/>
      <c r="AA75" s="336"/>
    </row>
    <row r="76" spans="1:27" ht="15" customHeight="1">
      <c r="A76" s="255">
        <v>81</v>
      </c>
      <c r="B76" s="446">
        <f>+A76</f>
        <v>81</v>
      </c>
      <c r="C76" s="250" t="str">
        <f>+VLOOKUP(A76,bd_lista!$A$3:$C$590,3,FALSE)</f>
        <v>Ministerio de Obras Públicas, Servicios y Vivienda</v>
      </c>
      <c r="D76" s="442" t="str">
        <f>+C76</f>
        <v>Ministerio de Obras Públicas, Servicios y Vivienda</v>
      </c>
      <c r="E76" s="250" t="s">
        <v>1311</v>
      </c>
      <c r="F76" s="246">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1378792.77</v>
      </c>
      <c r="G76" s="246">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6">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723399.47</v>
      </c>
      <c r="I76" s="246">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6">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6">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6">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6">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6">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6">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6">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6">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6">
        <f t="shared" ca="1" si="4"/>
        <v>2102192.2400000002</v>
      </c>
      <c r="S76" s="246"/>
      <c r="T76" s="246">
        <f ca="1">+T77</f>
        <v>46213023.469999999</v>
      </c>
      <c r="U76" s="245">
        <f t="shared" si="5"/>
        <v>1</v>
      </c>
      <c r="V76" s="348" t="str">
        <f>+VLOOKUP(A76,bd_lista!$A$3:$E$590,5,FALSE)</f>
        <v>Órgano Ejecutivo</v>
      </c>
      <c r="W76" s="444" t="str">
        <f>+V76</f>
        <v>Órgano Ejecutivo</v>
      </c>
      <c r="X76" s="245">
        <f t="shared" si="8"/>
        <v>81</v>
      </c>
      <c r="Y76" s="245" t="str">
        <f>+VLOOKUP(X76,bd_lista!$A$3:$C$590,3,FALSE)</f>
        <v>Ministerio de Obras Públicas, Servicios y Vivienda</v>
      </c>
      <c r="Z76" s="305">
        <f>+X76</f>
        <v>81</v>
      </c>
      <c r="AA76" s="334" t="str">
        <f>+Y76</f>
        <v>Ministerio de Obras Públicas, Servicios y Vivienda</v>
      </c>
    </row>
    <row r="77" spans="1:27" ht="15" customHeight="1">
      <c r="A77" s="32">
        <v>81</v>
      </c>
      <c r="B77" s="447"/>
      <c r="C77" s="348" t="str">
        <f>+VLOOKUP(A77,bd_lista!$A$3:$C$590,3,FALSE)</f>
        <v>Ministerio de Obras Públicas, Servicios y Vivienda</v>
      </c>
      <c r="D77" s="443"/>
      <c r="E77" s="348" t="s">
        <v>1312</v>
      </c>
      <c r="F77" s="248">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631.25</v>
      </c>
      <c r="G77" s="248">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8">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110199.98</v>
      </c>
      <c r="I77" s="248">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44000000</v>
      </c>
      <c r="J77" s="248">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8">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8">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8">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8">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8">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8">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8">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8">
        <f t="shared" ca="1" si="4"/>
        <v>44110831.229999997</v>
      </c>
      <c r="S77" s="248">
        <f ca="1">+R76+R77</f>
        <v>46213023.469999999</v>
      </c>
      <c r="T77" s="248">
        <f ca="1">+S77</f>
        <v>46213023.469999999</v>
      </c>
      <c r="U77" s="247">
        <f t="shared" si="5"/>
        <v>2</v>
      </c>
      <c r="V77" s="348" t="str">
        <f>+VLOOKUP(A77,bd_lista!$A$3:$E$590,5,FALSE)</f>
        <v>Órgano Ejecutivo</v>
      </c>
      <c r="W77" s="445"/>
      <c r="X77" s="245">
        <f t="shared" si="8"/>
        <v>81</v>
      </c>
      <c r="Y77" s="245" t="str">
        <f>+VLOOKUP(X77,bd_lista!$A$3:$C$590,3,FALSE)</f>
        <v>Ministerio de Obras Públicas, Servicios y Vivienda</v>
      </c>
      <c r="Z77" s="303"/>
      <c r="AA77" s="336"/>
    </row>
    <row r="78" spans="1:27" customFormat="1" ht="15" hidden="1" customHeight="1">
      <c r="A78" s="255">
        <v>585</v>
      </c>
      <c r="B78" s="446">
        <f>+A78</f>
        <v>585</v>
      </c>
      <c r="C78" s="250" t="str">
        <f>+VLOOKUP(A78,bd_lista!$A$3:$C$590,3,FALSE)</f>
        <v>Agencia Boliviana Espacial</v>
      </c>
      <c r="D78" s="442" t="str">
        <f>+C78</f>
        <v>Agencia Boliviana Espacial</v>
      </c>
      <c r="E78" s="250" t="s">
        <v>1311</v>
      </c>
      <c r="F78" s="246">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6">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6">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6">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6">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6">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6">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6">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6">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6">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6">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6">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6">
        <f t="shared" ca="1" si="4"/>
        <v>0</v>
      </c>
      <c r="S78" s="269"/>
      <c r="T78" s="246">
        <f ca="1">+T79</f>
        <v>0</v>
      </c>
      <c r="U78" s="245">
        <f t="shared" si="5"/>
        <v>1</v>
      </c>
      <c r="V78" s="348" t="str">
        <f>+VLOOKUP(A78,bd_lista!$A$3:$E$590,5,FALSE)</f>
        <v>Empresas Nacionales</v>
      </c>
      <c r="W78" s="444" t="str">
        <f>+V78</f>
        <v>Empresas Nacionales</v>
      </c>
      <c r="X78" s="245">
        <f>+VLOOKUP(A78,[2]Sheet1!$A$13:$D$744,4,FALSE)</f>
        <v>81</v>
      </c>
      <c r="Y78" s="245" t="str">
        <f>+VLOOKUP(X78,bd_lista!$A$3:$C$590,3,FALSE)</f>
        <v>Ministerio de Obras Públicas, Servicios y Vivienda</v>
      </c>
      <c r="Z78" s="305">
        <f>+X78</f>
        <v>81</v>
      </c>
      <c r="AA78" s="334" t="str">
        <f>+Y78</f>
        <v>Ministerio de Obras Públicas, Servicios y Vivienda</v>
      </c>
    </row>
    <row r="79" spans="1:27" customFormat="1" ht="15" hidden="1" customHeight="1">
      <c r="A79" s="32">
        <v>585</v>
      </c>
      <c r="B79" s="447"/>
      <c r="C79" s="348" t="str">
        <f>+VLOOKUP(A79,bd_lista!$A$3:$C$590,3,FALSE)</f>
        <v>Agencia Boliviana Espacial</v>
      </c>
      <c r="D79" s="443"/>
      <c r="E79" s="348" t="s">
        <v>1312</v>
      </c>
      <c r="F79" s="248">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8">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8">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8">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8">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48">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8">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8">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8">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8">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8">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8">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8">
        <f t="shared" ca="1" si="4"/>
        <v>0</v>
      </c>
      <c r="S79" s="268">
        <f ca="1">+R78+R79</f>
        <v>0</v>
      </c>
      <c r="T79" s="248">
        <f ca="1">+S79</f>
        <v>0</v>
      </c>
      <c r="U79" s="247">
        <f t="shared" si="5"/>
        <v>2</v>
      </c>
      <c r="V79" s="348" t="str">
        <f>+VLOOKUP(A79,bd_lista!$A$3:$E$590,5,FALSE)</f>
        <v>Empresas Nacionales</v>
      </c>
      <c r="W79" s="445"/>
      <c r="X79" s="245">
        <f>+VLOOKUP(A79,[2]Sheet1!$A$13:$D$744,4,FALSE)</f>
        <v>81</v>
      </c>
      <c r="Y79" s="245" t="str">
        <f>+VLOOKUP(X79,bd_lista!$A$3:$C$590,3,FALSE)</f>
        <v>Ministerio de Obras Públicas, Servicios y Vivienda</v>
      </c>
      <c r="Z79" s="303"/>
      <c r="AA79" s="336"/>
    </row>
    <row r="80" spans="1:27" customFormat="1" ht="15" customHeight="1">
      <c r="A80" s="32">
        <v>86</v>
      </c>
      <c r="B80" s="446">
        <f>+A80</f>
        <v>86</v>
      </c>
      <c r="C80" s="250" t="str">
        <f>+VLOOKUP(A80,bd_lista!$A$3:$C$590,3,FALSE)</f>
        <v>Ministerio de Medio Ambiente y Agua</v>
      </c>
      <c r="D80" s="442" t="str">
        <f>+C80</f>
        <v>Ministerio de Medio Ambiente y Agua</v>
      </c>
      <c r="E80" s="250" t="s">
        <v>1311</v>
      </c>
      <c r="F80" s="246">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6">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6">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6">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246">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6">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6">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6">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6">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6">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6">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6">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6">
        <f t="shared" ca="1" si="4"/>
        <v>0</v>
      </c>
      <c r="S80" s="246"/>
      <c r="T80" s="246">
        <f ca="1">+T81</f>
        <v>2357295.88</v>
      </c>
      <c r="U80" s="245">
        <f t="shared" si="5"/>
        <v>1</v>
      </c>
      <c r="V80" s="348" t="str">
        <f>+VLOOKUP(A80,bd_lista!$A$3:$E$590,5,FALSE)</f>
        <v>Órgano Ejecutivo</v>
      </c>
      <c r="W80" s="444" t="str">
        <f>+V80</f>
        <v>Órgano Ejecutivo</v>
      </c>
      <c r="X80" s="245">
        <f>+A80</f>
        <v>86</v>
      </c>
      <c r="Y80" s="245" t="str">
        <f>+VLOOKUP(X80,bd_lista!$A$3:$C$590,3,FALSE)</f>
        <v>Ministerio de Medio Ambiente y Agua</v>
      </c>
      <c r="Z80" s="305">
        <f>+X80</f>
        <v>86</v>
      </c>
      <c r="AA80" s="334" t="str">
        <f>+Y80</f>
        <v>Ministerio de Medio Ambiente y Agua</v>
      </c>
    </row>
    <row r="81" spans="1:27" customFormat="1" ht="15" customHeight="1">
      <c r="A81" s="32">
        <v>86</v>
      </c>
      <c r="B81" s="447"/>
      <c r="C81" s="348" t="str">
        <f>+VLOOKUP(A81,bd_lista!$A$3:$C$590,3,FALSE)</f>
        <v>Ministerio de Medio Ambiente y Agua</v>
      </c>
      <c r="D81" s="443"/>
      <c r="E81" s="348" t="s">
        <v>1312</v>
      </c>
      <c r="F81" s="248">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1188003.1499999999</v>
      </c>
      <c r="G81" s="248">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142231.35999999999</v>
      </c>
      <c r="H81" s="248">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1027061.37</v>
      </c>
      <c r="I81" s="248">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248">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8">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8">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8">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8">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8">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8">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8">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8">
        <f t="shared" ca="1" si="4"/>
        <v>2357295.88</v>
      </c>
      <c r="S81" s="248">
        <f ca="1">+R80+R81</f>
        <v>2357295.88</v>
      </c>
      <c r="T81" s="248">
        <f ca="1">+S81</f>
        <v>2357295.88</v>
      </c>
      <c r="U81" s="247">
        <f t="shared" si="5"/>
        <v>2</v>
      </c>
      <c r="V81" s="348" t="str">
        <f>+VLOOKUP(A81,bd_lista!$A$3:$E$590,5,FALSE)</f>
        <v>Órgano Ejecutivo</v>
      </c>
      <c r="W81" s="445"/>
      <c r="X81" s="245">
        <f>+A81</f>
        <v>86</v>
      </c>
      <c r="Y81" s="245" t="str">
        <f>+VLOOKUP(X81,bd_lista!$A$3:$C$590,3,FALSE)</f>
        <v>Ministerio de Medio Ambiente y Agua</v>
      </c>
      <c r="Z81" s="303"/>
      <c r="AA81" s="336"/>
    </row>
    <row r="82" spans="1:27" customFormat="1" ht="15" hidden="1" customHeight="1">
      <c r="A82" s="32">
        <v>551</v>
      </c>
      <c r="B82" s="446">
        <f>+A82</f>
        <v>551</v>
      </c>
      <c r="C82" s="250" t="str">
        <f>+VLOOKUP(A82,bd_lista!$A$3:$C$590,3,FALSE)</f>
        <v>Empresa Naviera Boliviana</v>
      </c>
      <c r="D82" s="442" t="str">
        <f>+C82</f>
        <v>Empresa Naviera Boliviana</v>
      </c>
      <c r="E82" s="250" t="s">
        <v>1311</v>
      </c>
      <c r="F82" s="246">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6">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6">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6">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6">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6">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6">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6">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6">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6">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6">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6">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6">
        <f t="shared" ca="1" si="4"/>
        <v>0</v>
      </c>
      <c r="S82" s="269"/>
      <c r="T82" s="246">
        <f ca="1">+T83</f>
        <v>0</v>
      </c>
      <c r="U82" s="245">
        <f t="shared" si="5"/>
        <v>1</v>
      </c>
      <c r="V82" s="348" t="str">
        <f>+VLOOKUP(A82,bd_lista!$A$3:$E$590,5,FALSE)</f>
        <v>Empresas Nacionales</v>
      </c>
      <c r="W82" s="444" t="str">
        <f>+V82</f>
        <v>Empresas Nacionales</v>
      </c>
      <c r="X82" s="245">
        <f>+VLOOKUP(A82,[2]Sheet1!$A$13:$D$744,4,FALSE)</f>
        <v>20</v>
      </c>
      <c r="Y82" s="245" t="str">
        <f>+VLOOKUP(X82,bd_lista!$A$3:$C$590,3,FALSE)</f>
        <v>Ministerio de Defensa</v>
      </c>
      <c r="Z82" s="305">
        <f>+X82</f>
        <v>20</v>
      </c>
      <c r="AA82" s="334" t="str">
        <f>+Y82</f>
        <v>Ministerio de Defensa</v>
      </c>
    </row>
    <row r="83" spans="1:27" customFormat="1" ht="15" hidden="1" customHeight="1">
      <c r="A83" s="32">
        <v>551</v>
      </c>
      <c r="B83" s="447"/>
      <c r="C83" s="348" t="str">
        <f>+VLOOKUP(A83,bd_lista!$A$3:$C$590,3,FALSE)</f>
        <v>Empresa Naviera Boliviana</v>
      </c>
      <c r="D83" s="443"/>
      <c r="E83" s="348" t="s">
        <v>1312</v>
      </c>
      <c r="F83" s="248">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48">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8">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8">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8">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8">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8">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8">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8">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8">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8">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8">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8">
        <f t="shared" ca="1" si="4"/>
        <v>0</v>
      </c>
      <c r="S83" s="268">
        <f ca="1">+R82+R83</f>
        <v>0</v>
      </c>
      <c r="T83" s="248">
        <f ca="1">+S83</f>
        <v>0</v>
      </c>
      <c r="U83" s="247">
        <f t="shared" si="5"/>
        <v>2</v>
      </c>
      <c r="V83" s="348" t="str">
        <f>+VLOOKUP(A83,bd_lista!$A$3:$E$590,5,FALSE)</f>
        <v>Empresas Nacionales</v>
      </c>
      <c r="W83" s="445"/>
      <c r="X83" s="245">
        <f>+VLOOKUP(A83,[2]Sheet1!$A$13:$D$744,4,FALSE)</f>
        <v>20</v>
      </c>
      <c r="Y83" s="245" t="str">
        <f>+VLOOKUP(X83,bd_lista!$A$3:$C$590,3,FALSE)</f>
        <v>Ministerio de Defensa</v>
      </c>
      <c r="Z83" s="303"/>
      <c r="AA83" s="336"/>
    </row>
    <row r="84" spans="1:27" customFormat="1" ht="15" customHeight="1">
      <c r="A84" s="254">
        <v>117</v>
      </c>
      <c r="B84" s="446">
        <f>+A84</f>
        <v>117</v>
      </c>
      <c r="C84" s="250" t="str">
        <f>+VLOOKUP(A84,bd_lista!$A$3:$C$590,3,FALSE)</f>
        <v>Dirección General de Aeronáutica Civil</v>
      </c>
      <c r="D84" s="442" t="str">
        <f>+C84</f>
        <v>Dirección General de Aeronáutica Civil</v>
      </c>
      <c r="E84" s="250" t="s">
        <v>1311</v>
      </c>
      <c r="F84" s="246">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6">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6">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6">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6">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6">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6">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6">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6">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6">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6">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6">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6">
        <f t="shared" ca="1" si="4"/>
        <v>0</v>
      </c>
      <c r="S84" s="246"/>
      <c r="T84" s="246">
        <f ca="1">+T85</f>
        <v>40905.5</v>
      </c>
      <c r="U84" s="245">
        <f t="shared" si="5"/>
        <v>1</v>
      </c>
      <c r="V84" s="348" t="str">
        <f>+VLOOKUP(A84,bd_lista!$A$3:$E$590,5,FALSE)</f>
        <v>Instituciones Descentralizadas</v>
      </c>
      <c r="W84" s="444" t="str">
        <f>+V84</f>
        <v>Instituciones Descentralizadas</v>
      </c>
      <c r="X84" s="245">
        <f>+VLOOKUP(A84,[2]Sheet1!$A$13:$D$744,4,FALSE)</f>
        <v>81</v>
      </c>
      <c r="Y84" s="245" t="str">
        <f>+VLOOKUP(X84,bd_lista!$A$3:$C$590,3,FALSE)</f>
        <v>Ministerio de Obras Públicas, Servicios y Vivienda</v>
      </c>
      <c r="Z84" s="305">
        <f>+X84</f>
        <v>81</v>
      </c>
      <c r="AA84" s="334" t="str">
        <f>+Y84</f>
        <v>Ministerio de Obras Públicas, Servicios y Vivienda</v>
      </c>
    </row>
    <row r="85" spans="1:27" customFormat="1" ht="15" customHeight="1">
      <c r="A85" s="255">
        <v>117</v>
      </c>
      <c r="B85" s="447"/>
      <c r="C85" s="348" t="str">
        <f>+VLOOKUP(A85,bd_lista!$A$3:$C$590,3,FALSE)</f>
        <v>Dirección General de Aeronáutica Civil</v>
      </c>
      <c r="D85" s="443"/>
      <c r="E85" s="348" t="s">
        <v>1312</v>
      </c>
      <c r="F85" s="248">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8">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8">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8">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40905.5</v>
      </c>
      <c r="J85" s="248">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8">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8">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8">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8">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8">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8">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8">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8">
        <f t="shared" ca="1" si="4"/>
        <v>40905.5</v>
      </c>
      <c r="S85" s="248">
        <f ca="1">+R84+R85</f>
        <v>40905.5</v>
      </c>
      <c r="T85" s="248">
        <f ca="1">+S85</f>
        <v>40905.5</v>
      </c>
      <c r="U85" s="247">
        <f t="shared" si="5"/>
        <v>2</v>
      </c>
      <c r="V85" s="348" t="str">
        <f>+VLOOKUP(A85,bd_lista!$A$3:$E$590,5,FALSE)</f>
        <v>Instituciones Descentralizadas</v>
      </c>
      <c r="W85" s="445"/>
      <c r="X85" s="245">
        <f>+VLOOKUP(A85,[2]Sheet1!$A$13:$D$744,4,FALSE)</f>
        <v>81</v>
      </c>
      <c r="Y85" s="245" t="str">
        <f>+VLOOKUP(X85,bd_lista!$A$3:$C$590,3,FALSE)</f>
        <v>Ministerio de Obras Públicas, Servicios y Vivienda</v>
      </c>
      <c r="Z85" s="303"/>
      <c r="AA85" s="336"/>
    </row>
    <row r="86" spans="1:27" customFormat="1" ht="15" hidden="1" customHeight="1">
      <c r="A86" s="32">
        <v>596</v>
      </c>
      <c r="B86" s="446">
        <f>+A86</f>
        <v>596</v>
      </c>
      <c r="C86" s="250" t="str">
        <f>+VLOOKUP(A86,bd_lista!$A$3:$C$590,3,FALSE)</f>
        <v xml:space="preserve">Empresa Pública Transporte Aéreo Militar </v>
      </c>
      <c r="D86" s="442" t="str">
        <f>+C86</f>
        <v xml:space="preserve">Empresa Pública Transporte Aéreo Militar </v>
      </c>
      <c r="E86" s="250" t="s">
        <v>1311</v>
      </c>
      <c r="F86" s="246">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6">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6">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6">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6">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6">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6">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6">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6">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6">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6">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6">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6">
        <f t="shared" ca="1" si="4"/>
        <v>0</v>
      </c>
      <c r="S86" s="269"/>
      <c r="T86" s="246">
        <f ca="1">+T87</f>
        <v>0</v>
      </c>
      <c r="U86" s="245">
        <f t="shared" si="5"/>
        <v>1</v>
      </c>
      <c r="V86" s="348" t="str">
        <f>+VLOOKUP(A86,bd_lista!$A$3:$E$590,5,FALSE)</f>
        <v>Empresas Nacionales</v>
      </c>
      <c r="W86" s="444" t="str">
        <f>+V86</f>
        <v>Empresas Nacionales</v>
      </c>
      <c r="X86" s="245">
        <f>+VLOOKUP(A86,[2]Sheet1!$A$13:$D$744,4,FALSE)</f>
        <v>20</v>
      </c>
      <c r="Y86" s="245" t="str">
        <f>+VLOOKUP(X86,bd_lista!$A$3:$C$590,3,FALSE)</f>
        <v>Ministerio de Defensa</v>
      </c>
      <c r="Z86" s="305">
        <f>+X86</f>
        <v>20</v>
      </c>
      <c r="AA86" s="306" t="str">
        <f>+Y86</f>
        <v>Ministerio de Defensa</v>
      </c>
    </row>
    <row r="87" spans="1:27" customFormat="1" ht="15" hidden="1" customHeight="1">
      <c r="A87" s="32">
        <v>596</v>
      </c>
      <c r="B87" s="447"/>
      <c r="C87" s="348" t="str">
        <f>+VLOOKUP(A87,bd_lista!$A$3:$C$590,3,FALSE)</f>
        <v xml:space="preserve">Empresa Pública Transporte Aéreo Militar </v>
      </c>
      <c r="D87" s="443"/>
      <c r="E87" s="348" t="s">
        <v>1312</v>
      </c>
      <c r="F87" s="248">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8">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8">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8">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8">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8">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8">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8">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8">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8">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8">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8">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8">
        <f t="shared" ca="1" si="4"/>
        <v>0</v>
      </c>
      <c r="S87" s="268">
        <f ca="1">+R86+R87</f>
        <v>0</v>
      </c>
      <c r="T87" s="248">
        <f ca="1">+S87</f>
        <v>0</v>
      </c>
      <c r="U87" s="247">
        <f t="shared" si="5"/>
        <v>2</v>
      </c>
      <c r="V87" s="348" t="str">
        <f>+VLOOKUP(A87,bd_lista!$A$3:$E$590,5,FALSE)</f>
        <v>Empresas Nacionales</v>
      </c>
      <c r="W87" s="445"/>
      <c r="X87" s="245">
        <f>+VLOOKUP(A87,[2]Sheet1!$A$13:$D$744,4,FALSE)</f>
        <v>20</v>
      </c>
      <c r="Y87" s="245" t="str">
        <f>+VLOOKUP(X87,bd_lista!$A$3:$C$590,3,FALSE)</f>
        <v>Ministerio de Defensa</v>
      </c>
      <c r="Z87" s="303"/>
      <c r="AA87" s="304"/>
    </row>
    <row r="88" spans="1:27" customFormat="1" ht="15" hidden="1" customHeight="1">
      <c r="A88" s="32">
        <v>600</v>
      </c>
      <c r="B88" s="446">
        <f>+A88</f>
        <v>600</v>
      </c>
      <c r="C88" s="250" t="str">
        <f>+VLOOKUP(A88,bd_lista!$A$3:$C$590,3,FALSE)</f>
        <v>Empresa Servicios Aéreos Bolivianos</v>
      </c>
      <c r="D88" s="442" t="str">
        <f>+C88</f>
        <v>Empresa Servicios Aéreos Bolivianos</v>
      </c>
      <c r="E88" s="250" t="s">
        <v>1311</v>
      </c>
      <c r="F88" s="246">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6">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6">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6">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6">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6">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6">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6">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6">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6">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6">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6">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6">
        <f t="shared" ca="1" si="4"/>
        <v>0</v>
      </c>
      <c r="S88" s="253"/>
      <c r="T88" s="246">
        <f ca="1">+T89</f>
        <v>0</v>
      </c>
      <c r="U88" s="245">
        <f t="shared" si="5"/>
        <v>1</v>
      </c>
      <c r="V88" s="348" t="str">
        <f>+VLOOKUP(A88,bd_lista!$A$3:$E$590,5,FALSE)</f>
        <v>Empresas Nacionales</v>
      </c>
      <c r="W88" s="444" t="str">
        <f>+V88</f>
        <v>Empresas Nacionales</v>
      </c>
      <c r="X88" s="245">
        <f>+VLOOKUP(A88,[2]Sheet1!$A$13:$D$744,4,FALSE)</f>
        <v>20</v>
      </c>
      <c r="Y88" s="245" t="str">
        <f>+VLOOKUP(X88,bd_lista!$A$3:$C$590,3,FALSE)</f>
        <v>Ministerio de Defensa</v>
      </c>
      <c r="Z88" s="305">
        <f>+X88</f>
        <v>20</v>
      </c>
      <c r="AA88" s="306" t="str">
        <f>+Y88</f>
        <v>Ministerio de Defensa</v>
      </c>
    </row>
    <row r="89" spans="1:27" customFormat="1" ht="15" hidden="1" customHeight="1">
      <c r="A89" s="32">
        <v>600</v>
      </c>
      <c r="B89" s="447"/>
      <c r="C89" s="348" t="str">
        <f>+VLOOKUP(A89,bd_lista!$A$3:$C$590,3,FALSE)</f>
        <v>Empresa Servicios Aéreos Bolivianos</v>
      </c>
      <c r="D89" s="443"/>
      <c r="E89" s="348" t="s">
        <v>1312</v>
      </c>
      <c r="F89" s="248">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8">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8">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8">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8">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8">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8">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8">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8">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8">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8">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8">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8">
        <f t="shared" ca="1" si="4"/>
        <v>0</v>
      </c>
      <c r="S89" s="265">
        <f ca="1">+R88+R89</f>
        <v>0</v>
      </c>
      <c r="T89" s="248">
        <f ca="1">+S89</f>
        <v>0</v>
      </c>
      <c r="U89" s="247">
        <f t="shared" si="5"/>
        <v>2</v>
      </c>
      <c r="V89" s="348" t="str">
        <f>+VLOOKUP(A89,bd_lista!$A$3:$E$590,5,FALSE)</f>
        <v>Empresas Nacionales</v>
      </c>
      <c r="W89" s="445"/>
      <c r="X89" s="245">
        <f>+VLOOKUP(A89,[2]Sheet1!$A$13:$D$744,4,FALSE)</f>
        <v>20</v>
      </c>
      <c r="Y89" s="245" t="str">
        <f>+VLOOKUP(X89,bd_lista!$A$3:$C$590,3,FALSE)</f>
        <v>Ministerio de Defensa</v>
      </c>
      <c r="Z89" s="303"/>
      <c r="AA89" s="304"/>
    </row>
    <row r="90" spans="1:27" customFormat="1" ht="15" hidden="1" customHeight="1">
      <c r="A90" s="32">
        <v>580</v>
      </c>
      <c r="B90" s="446">
        <f>+A90</f>
        <v>580</v>
      </c>
      <c r="C90" s="250" t="str">
        <f>+VLOOKUP(A90,bd_lista!$A$3:$C$590,3,FALSE)</f>
        <v>Depósitos Aduaneros Bolivianos</v>
      </c>
      <c r="D90" s="442" t="str">
        <f>+C90</f>
        <v>Depósitos Aduaneros Bolivianos</v>
      </c>
      <c r="E90" s="250" t="s">
        <v>1311</v>
      </c>
      <c r="F90" s="246">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6">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6">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6">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6">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6">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6">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6">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6">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6">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6">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6">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6">
        <f t="shared" ca="1" si="4"/>
        <v>0</v>
      </c>
      <c r="S90" s="269"/>
      <c r="T90" s="246">
        <f ca="1">+T91</f>
        <v>0</v>
      </c>
      <c r="U90" s="245">
        <f t="shared" si="5"/>
        <v>1</v>
      </c>
      <c r="V90" s="348" t="str">
        <f>+VLOOKUP(A90,bd_lista!$A$3:$E$590,5,FALSE)</f>
        <v>Empresas Nacionales</v>
      </c>
      <c r="W90" s="444" t="str">
        <f>+V90</f>
        <v>Empresas Nacionales</v>
      </c>
      <c r="X90" s="245">
        <f>+VLOOKUP(A90,[2]Sheet1!$A$13:$D$744,4,FALSE)</f>
        <v>35</v>
      </c>
      <c r="Y90" s="245" t="str">
        <f>+VLOOKUP(X90,bd_lista!$A$3:$C$590,3,FALSE)</f>
        <v>Ministerio de Economía y Finanzas Públicas</v>
      </c>
      <c r="Z90" s="305">
        <f>+X90</f>
        <v>35</v>
      </c>
      <c r="AA90" s="334" t="str">
        <f>+Y90</f>
        <v>Ministerio de Economía y Finanzas Públicas</v>
      </c>
    </row>
    <row r="91" spans="1:27" customFormat="1" ht="15" hidden="1" customHeight="1">
      <c r="A91" s="32">
        <v>580</v>
      </c>
      <c r="B91" s="447"/>
      <c r="C91" s="348" t="str">
        <f>+VLOOKUP(A91,bd_lista!$A$3:$C$590,3,FALSE)</f>
        <v>Depósitos Aduaneros Bolivianos</v>
      </c>
      <c r="D91" s="443"/>
      <c r="E91" s="348" t="s">
        <v>1312</v>
      </c>
      <c r="F91" s="248">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8">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8">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8">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8">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8">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8">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8">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8">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8">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8">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8">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8">
        <f t="shared" ca="1" si="4"/>
        <v>0</v>
      </c>
      <c r="S91" s="268">
        <f ca="1">+R90+R91</f>
        <v>0</v>
      </c>
      <c r="T91" s="248">
        <f ca="1">+S91</f>
        <v>0</v>
      </c>
      <c r="U91" s="247">
        <f t="shared" si="5"/>
        <v>2</v>
      </c>
      <c r="V91" s="348" t="str">
        <f>+VLOOKUP(A91,bd_lista!$A$3:$E$590,5,FALSE)</f>
        <v>Empresas Nacionales</v>
      </c>
      <c r="W91" s="445"/>
      <c r="X91" s="245">
        <f>+VLOOKUP(A91,[2]Sheet1!$A$13:$D$744,4,FALSE)</f>
        <v>35</v>
      </c>
      <c r="Y91" s="245" t="str">
        <f>+VLOOKUP(X91,bd_lista!$A$3:$C$590,3,FALSE)</f>
        <v>Ministerio de Economía y Finanzas Públicas</v>
      </c>
      <c r="Z91" s="303"/>
      <c r="AA91" s="336"/>
    </row>
    <row r="92" spans="1:27" customFormat="1" ht="15" hidden="1" customHeight="1">
      <c r="A92" s="32">
        <v>522</v>
      </c>
      <c r="B92" s="446">
        <f>+A92</f>
        <v>522</v>
      </c>
      <c r="C92" s="250" t="str">
        <f>+VLOOKUP(A92,bd_lista!$A$3:$C$590,3,FALSE)</f>
        <v>Empresa Nacional de Ferrocarriles - Residual</v>
      </c>
      <c r="D92" s="442" t="str">
        <f>+C92</f>
        <v>Empresa Nacional de Ferrocarriles - Residual</v>
      </c>
      <c r="E92" s="250" t="s">
        <v>1311</v>
      </c>
      <c r="F92" s="246">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6">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6">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6">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6">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6">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6">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6">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6">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6">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6">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6">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6">
        <f t="shared" ca="1" si="4"/>
        <v>0</v>
      </c>
      <c r="S92" s="269"/>
      <c r="T92" s="246">
        <f ca="1">+T93</f>
        <v>0</v>
      </c>
      <c r="U92" s="245">
        <f t="shared" si="5"/>
        <v>1</v>
      </c>
      <c r="V92" s="348" t="str">
        <f>+VLOOKUP(A92,bd_lista!$A$3:$E$590,5,FALSE)</f>
        <v>Empresas Nacionales</v>
      </c>
      <c r="W92" s="444" t="str">
        <f>+V92</f>
        <v>Empresas Nacionales</v>
      </c>
      <c r="X92" s="245">
        <f>+VLOOKUP(A92,[2]Sheet1!$A$13:$D$744,4,FALSE)</f>
        <v>81</v>
      </c>
      <c r="Y92" s="245" t="str">
        <f>+VLOOKUP(X92,bd_lista!$A$3:$C$590,3,FALSE)</f>
        <v>Ministerio de Obras Públicas, Servicios y Vivienda</v>
      </c>
      <c r="Z92" s="305">
        <f>+X92</f>
        <v>81</v>
      </c>
      <c r="AA92" s="334" t="str">
        <f>+Y92</f>
        <v>Ministerio de Obras Públicas, Servicios y Vivienda</v>
      </c>
    </row>
    <row r="93" spans="1:27" customFormat="1" ht="15" hidden="1" customHeight="1">
      <c r="A93" s="32">
        <v>522</v>
      </c>
      <c r="B93" s="447"/>
      <c r="C93" s="348" t="str">
        <f>+VLOOKUP(A93,bd_lista!$A$3:$C$590,3,FALSE)</f>
        <v>Empresa Nacional de Ferrocarriles - Residual</v>
      </c>
      <c r="D93" s="443"/>
      <c r="E93" s="348" t="s">
        <v>1312</v>
      </c>
      <c r="F93" s="248">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8">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8">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8">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8">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8">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8">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8">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8">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8">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8">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8">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8">
        <f t="shared" ca="1" si="4"/>
        <v>0</v>
      </c>
      <c r="S93" s="268">
        <f ca="1">+R92+R93</f>
        <v>0</v>
      </c>
      <c r="T93" s="248">
        <f ca="1">+S93</f>
        <v>0</v>
      </c>
      <c r="U93" s="247">
        <f t="shared" si="5"/>
        <v>2</v>
      </c>
      <c r="V93" s="348" t="str">
        <f>+VLOOKUP(A93,bd_lista!$A$3:$E$590,5,FALSE)</f>
        <v>Empresas Nacionales</v>
      </c>
      <c r="W93" s="445"/>
      <c r="X93" s="245">
        <f>+VLOOKUP(A93,[2]Sheet1!$A$13:$D$744,4,FALSE)</f>
        <v>81</v>
      </c>
      <c r="Y93" s="245" t="str">
        <f>+VLOOKUP(X93,bd_lista!$A$3:$C$590,3,FALSE)</f>
        <v>Ministerio de Obras Públicas, Servicios y Vivienda</v>
      </c>
      <c r="Z93" s="303"/>
      <c r="AA93" s="336"/>
    </row>
    <row r="94" spans="1:27" customFormat="1" ht="15" customHeight="1">
      <c r="A94" s="32">
        <v>130</v>
      </c>
      <c r="B94" s="446">
        <f>+A94</f>
        <v>130</v>
      </c>
      <c r="C94" s="250" t="str">
        <f>+VLOOKUP(A94,bd_lista!$A$3:$C$590,3,FALSE)</f>
        <v>Fondo de Financiamiento para la Minería</v>
      </c>
      <c r="D94" s="442" t="str">
        <f>+C94</f>
        <v>Fondo de Financiamiento para la Minería</v>
      </c>
      <c r="E94" s="250" t="s">
        <v>1311</v>
      </c>
      <c r="F94" s="246">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6">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6">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6">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6">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6">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6">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6">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74">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74">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74">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74">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6">
        <f t="shared" ref="R94:R157" ca="1" si="9">+SUM(F94:Q94)</f>
        <v>0</v>
      </c>
      <c r="S94" s="246"/>
      <c r="T94" s="246">
        <f ca="1">+T95</f>
        <v>27927</v>
      </c>
      <c r="U94" s="245">
        <f t="shared" ref="U94:U157" si="10">+IF(E94="Débitos",1,2)</f>
        <v>1</v>
      </c>
      <c r="V94" s="348" t="str">
        <f>+VLOOKUP(A94,bd_lista!$A$3:$E$590,5,FALSE)</f>
        <v>Instituciones Descentralizadas</v>
      </c>
      <c r="W94" s="444" t="str">
        <f>+V94</f>
        <v>Instituciones Descentralizadas</v>
      </c>
      <c r="X94" s="245">
        <f>+VLOOKUP(A94,[2]Sheet1!$A$13:$D$744,4,FALSE)</f>
        <v>76</v>
      </c>
      <c r="Y94" s="245" t="str">
        <f>+VLOOKUP(X94,bd_lista!$A$3:$C$590,3,FALSE)</f>
        <v>Ministerio de Minería y Metalurgia</v>
      </c>
      <c r="Z94" s="305">
        <f>+X94</f>
        <v>76</v>
      </c>
      <c r="AA94" s="334" t="str">
        <f>+Y94</f>
        <v>Ministerio de Minería y Metalurgia</v>
      </c>
    </row>
    <row r="95" spans="1:27" customFormat="1" ht="15" customHeight="1">
      <c r="A95" s="32">
        <v>130</v>
      </c>
      <c r="B95" s="447"/>
      <c r="C95" s="348" t="str">
        <f>+VLOOKUP(A95,bd_lista!$A$3:$C$590,3,FALSE)</f>
        <v>Fondo de Financiamiento para la Minería</v>
      </c>
      <c r="D95" s="443"/>
      <c r="E95" s="348" t="s">
        <v>1312</v>
      </c>
      <c r="F95" s="248">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8">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8">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27927</v>
      </c>
      <c r="I95" s="248">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8">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8">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8">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8">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8">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8">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8">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8">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8">
        <f t="shared" ca="1" si="9"/>
        <v>27927</v>
      </c>
      <c r="S95" s="248">
        <f ca="1">+R94+R95</f>
        <v>27927</v>
      </c>
      <c r="T95" s="248">
        <f ca="1">+S95</f>
        <v>27927</v>
      </c>
      <c r="U95" s="247">
        <f t="shared" si="10"/>
        <v>2</v>
      </c>
      <c r="V95" s="348" t="str">
        <f>+VLOOKUP(A95,bd_lista!$A$3:$E$590,5,FALSE)</f>
        <v>Instituciones Descentralizadas</v>
      </c>
      <c r="W95" s="445"/>
      <c r="X95" s="245">
        <f>+VLOOKUP(A95,[2]Sheet1!$A$13:$D$744,4,FALSE)</f>
        <v>76</v>
      </c>
      <c r="Y95" s="245" t="str">
        <f>+VLOOKUP(X95,bd_lista!$A$3:$C$590,3,FALSE)</f>
        <v>Ministerio de Minería y Metalurgia</v>
      </c>
      <c r="Z95" s="303"/>
      <c r="AA95" s="336"/>
    </row>
    <row r="96" spans="1:27" customFormat="1" ht="15" customHeight="1">
      <c r="A96" s="32">
        <v>132</v>
      </c>
      <c r="B96" s="446">
        <f>+A96</f>
        <v>132</v>
      </c>
      <c r="C96" s="250" t="str">
        <f>+VLOOKUP(A96,bd_lista!$A$3:$C$590,3,FALSE)</f>
        <v>Servicio de Desarrollo de las Empresas Púb. Productivas</v>
      </c>
      <c r="D96" s="442" t="str">
        <f>+C96</f>
        <v>Servicio de Desarrollo de las Empresas Púb. Productivas</v>
      </c>
      <c r="E96" s="250" t="s">
        <v>1311</v>
      </c>
      <c r="F96" s="246">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4800.51</v>
      </c>
      <c r="G96" s="246">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878.82</v>
      </c>
      <c r="H96" s="246">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33115.58</v>
      </c>
      <c r="I96" s="246">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6">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6">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6">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6">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6">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6">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6">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6">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6">
        <f t="shared" ca="1" si="9"/>
        <v>38794.910000000003</v>
      </c>
      <c r="S96" s="274"/>
      <c r="T96" s="246">
        <f ca="1">+T97</f>
        <v>227155.4</v>
      </c>
      <c r="U96" s="245">
        <f t="shared" si="10"/>
        <v>1</v>
      </c>
      <c r="V96" s="348" t="str">
        <f>+VLOOKUP(A96,bd_lista!$A$3:$E$590,5,FALSE)</f>
        <v>Instituciones Descentralizadas</v>
      </c>
      <c r="W96" s="444" t="str">
        <f>+V96</f>
        <v>Instituciones Descentralizadas</v>
      </c>
      <c r="X96" s="245">
        <f>+VLOOKUP(A96,[2]Sheet1!$A$13:$D$744,4,FALSE)</f>
        <v>41</v>
      </c>
      <c r="Y96" s="245" t="str">
        <f>+VLOOKUP(X96,bd_lista!$A$3:$C$590,3,FALSE)</f>
        <v>Ministerio de Desarrollo Productivo y Economía Plural</v>
      </c>
      <c r="Z96" s="305">
        <f>+X96</f>
        <v>41</v>
      </c>
      <c r="AA96" s="334" t="str">
        <f>+Y96</f>
        <v>Ministerio de Desarrollo Productivo y Economía Plural</v>
      </c>
    </row>
    <row r="97" spans="1:27" customFormat="1" ht="15" customHeight="1">
      <c r="A97" s="32">
        <v>132</v>
      </c>
      <c r="B97" s="447"/>
      <c r="C97" s="348" t="str">
        <f>+VLOOKUP(A97,bd_lista!$A$3:$C$590,3,FALSE)</f>
        <v>Servicio de Desarrollo de las Empresas Púb. Productivas</v>
      </c>
      <c r="D97" s="443"/>
      <c r="E97" s="348" t="s">
        <v>1312</v>
      </c>
      <c r="F97" s="248">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52163.44</v>
      </c>
      <c r="G97" s="248">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1019.99</v>
      </c>
      <c r="H97" s="248">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31677.06</v>
      </c>
      <c r="I97" s="248">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103500</v>
      </c>
      <c r="J97" s="248">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8">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8">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8">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8">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8">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8">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8">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8">
        <f t="shared" ca="1" si="9"/>
        <v>188360.49</v>
      </c>
      <c r="S97" s="248">
        <f ca="1">+R96+R97</f>
        <v>227155.4</v>
      </c>
      <c r="T97" s="248">
        <f ca="1">+S97</f>
        <v>227155.4</v>
      </c>
      <c r="U97" s="247">
        <f t="shared" si="10"/>
        <v>2</v>
      </c>
      <c r="V97" s="348" t="str">
        <f>+VLOOKUP(A97,bd_lista!$A$3:$E$590,5,FALSE)</f>
        <v>Instituciones Descentralizadas</v>
      </c>
      <c r="W97" s="445"/>
      <c r="X97" s="245">
        <f>+VLOOKUP(A97,[2]Sheet1!$A$13:$D$744,4,FALSE)</f>
        <v>41</v>
      </c>
      <c r="Y97" s="245" t="str">
        <f>+VLOOKUP(X97,bd_lista!$A$3:$C$590,3,FALSE)</f>
        <v>Ministerio de Desarrollo Productivo y Economía Plural</v>
      </c>
      <c r="Z97" s="303"/>
      <c r="AA97" s="336"/>
    </row>
    <row r="98" spans="1:27" customFormat="1" ht="15" hidden="1" customHeight="1">
      <c r="A98" s="32">
        <v>905</v>
      </c>
      <c r="B98" s="446">
        <f>+A98</f>
        <v>905</v>
      </c>
      <c r="C98" s="250" t="str">
        <f>+VLOOKUP(A98,bd_lista!$A$3:$C$590,3,FALSE)</f>
        <v>Gobierno Autónomo Departamental de Potosí</v>
      </c>
      <c r="D98" s="442" t="str">
        <f>+C98</f>
        <v>Gobierno Autónomo Departamental de Potosí</v>
      </c>
      <c r="E98" s="245" t="s">
        <v>1311</v>
      </c>
      <c r="F98" s="246">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6">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6">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6">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6">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6">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6">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6">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6">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6">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6">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6">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6">
        <f t="shared" ca="1" si="9"/>
        <v>0</v>
      </c>
      <c r="S98" s="253"/>
      <c r="T98" s="246">
        <f ca="1">+T99</f>
        <v>12262.35</v>
      </c>
      <c r="U98" s="245">
        <f t="shared" si="10"/>
        <v>1</v>
      </c>
      <c r="V98" s="348" t="str">
        <f>+VLOOKUP(A98,bd_lista!$A$3:$E$590,5,FALSE)</f>
        <v>Gobiernos Autónomos Departamentales</v>
      </c>
      <c r="W98" s="444" t="str">
        <f>+V98</f>
        <v>Gobiernos Autónomos Departamentales</v>
      </c>
      <c r="X98" s="245">
        <f>+VLOOKUP(A98,[2]Sheet1!$A$13:$D$744,4,FALSE)</f>
        <v>0</v>
      </c>
      <c r="Y98" s="245" t="e">
        <f>+VLOOKUP(X98,bd_lista!$A$3:$C$590,3,FALSE)</f>
        <v>#N/A</v>
      </c>
      <c r="Z98" s="305">
        <f>+X98</f>
        <v>0</v>
      </c>
      <c r="AA98" s="306" t="e">
        <f>+Y98</f>
        <v>#N/A</v>
      </c>
    </row>
    <row r="99" spans="1:27" customFormat="1" ht="15" hidden="1" customHeight="1">
      <c r="A99" s="32">
        <v>905</v>
      </c>
      <c r="B99" s="447"/>
      <c r="C99" s="348" t="str">
        <f>+VLOOKUP(A99,bd_lista!$A$3:$C$590,3,FALSE)</f>
        <v>Gobierno Autónomo Departamental de Potosí</v>
      </c>
      <c r="D99" s="443"/>
      <c r="E99" s="247" t="s">
        <v>1312</v>
      </c>
      <c r="F99" s="248">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4068.6</v>
      </c>
      <c r="G99" s="248">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8193.75</v>
      </c>
      <c r="H99" s="248">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48">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8">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8">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8">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8">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8">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8">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8">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8">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8">
        <f t="shared" ca="1" si="9"/>
        <v>12262.35</v>
      </c>
      <c r="S99" s="265">
        <f ca="1">+R98+R99</f>
        <v>12262.35</v>
      </c>
      <c r="T99" s="248">
        <f ca="1">+S99</f>
        <v>12262.35</v>
      </c>
      <c r="U99" s="247">
        <f t="shared" si="10"/>
        <v>2</v>
      </c>
      <c r="V99" s="348" t="str">
        <f>+VLOOKUP(A99,bd_lista!$A$3:$E$590,5,FALSE)</f>
        <v>Gobiernos Autónomos Departamentales</v>
      </c>
      <c r="W99" s="445"/>
      <c r="X99" s="245">
        <f>+VLOOKUP(A99,[2]Sheet1!$A$13:$D$744,4,FALSE)</f>
        <v>0</v>
      </c>
      <c r="Y99" s="245" t="e">
        <f>+VLOOKUP(X99,bd_lista!$A$3:$C$590,3,FALSE)</f>
        <v>#N/A</v>
      </c>
      <c r="Z99" s="303"/>
      <c r="AA99" s="304"/>
    </row>
    <row r="100" spans="1:27" ht="15" hidden="1" customHeight="1">
      <c r="A100" s="32">
        <v>2328</v>
      </c>
      <c r="B100" s="446">
        <f>+A100</f>
        <v>2328</v>
      </c>
      <c r="C100" s="250" t="str">
        <f>+VLOOKUP(A100,bd_lista!$A$3:$C$590,3,FALSE)</f>
        <v>EMPRESA MUNICIPAL DE AGUA POTABLE Y ALCANTARILLADO SANITARIO DE URIONDO</v>
      </c>
      <c r="D100" s="442" t="str">
        <f>+C100</f>
        <v>EMPRESA MUNICIPAL DE AGUA POTABLE Y ALCANTARILLADO SANITARIO DE URIONDO</v>
      </c>
      <c r="E100" s="245" t="s">
        <v>1311</v>
      </c>
      <c r="F100" s="246">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6">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6">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6">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6">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6">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6">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6">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6">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6">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6">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6">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6">
        <f t="shared" ca="1" si="9"/>
        <v>0</v>
      </c>
      <c r="S100" s="253"/>
      <c r="T100" s="246">
        <f ca="1">+T101</f>
        <v>0</v>
      </c>
      <c r="U100" s="245">
        <f t="shared" si="10"/>
        <v>1</v>
      </c>
      <c r="V100" s="348" t="str">
        <f>+VLOOKUP(A100,bd_lista!$A$3:$E$590,5,FALSE)</f>
        <v>Instituciones Descentralizadas Municipales</v>
      </c>
      <c r="W100" s="444" t="str">
        <f>+V100</f>
        <v>Instituciones Descentralizadas Municipales</v>
      </c>
      <c r="X100" s="245">
        <f>+VLOOKUP(A100,[2]Sheet1!$A$13:$D$744,4,FALSE)</f>
        <v>0</v>
      </c>
      <c r="Y100" s="245" t="e">
        <f>+VLOOKUP(X100,bd_lista!$A$3:$C$590,3,FALSE)</f>
        <v>#N/A</v>
      </c>
      <c r="Z100" s="305">
        <f>+X100</f>
        <v>0</v>
      </c>
      <c r="AA100" s="334" t="e">
        <f>+Y100</f>
        <v>#N/A</v>
      </c>
    </row>
    <row r="101" spans="1:27" ht="15" hidden="1" customHeight="1">
      <c r="A101" s="32">
        <v>2328</v>
      </c>
      <c r="B101" s="447"/>
      <c r="C101" s="348" t="str">
        <f>+VLOOKUP(A101,bd_lista!$A$3:$C$590,3,FALSE)</f>
        <v>EMPRESA MUNICIPAL DE AGUA POTABLE Y ALCANTARILLADO SANITARIO DE URIONDO</v>
      </c>
      <c r="D101" s="443"/>
      <c r="E101" s="247" t="s">
        <v>1312</v>
      </c>
      <c r="F101" s="248">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8">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8">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8">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8">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8">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8">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8">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8">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8">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8">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8">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8">
        <f t="shared" ca="1" si="9"/>
        <v>0</v>
      </c>
      <c r="S101" s="265">
        <f ca="1">+R100+R101</f>
        <v>0</v>
      </c>
      <c r="T101" s="248">
        <f ca="1">+S101</f>
        <v>0</v>
      </c>
      <c r="U101" s="247">
        <f t="shared" si="10"/>
        <v>2</v>
      </c>
      <c r="V101" s="348" t="str">
        <f>+VLOOKUP(A101,bd_lista!$A$3:$E$590,5,FALSE)</f>
        <v>Instituciones Descentralizadas Municipales</v>
      </c>
      <c r="W101" s="445"/>
      <c r="X101" s="245">
        <f>+VLOOKUP(A101,[2]Sheet1!$A$13:$D$744,4,FALSE)</f>
        <v>0</v>
      </c>
      <c r="Y101" s="245" t="e">
        <f>+VLOOKUP(X101,bd_lista!$A$3:$C$590,3,FALSE)</f>
        <v>#N/A</v>
      </c>
      <c r="Z101" s="303"/>
      <c r="AA101" s="336"/>
    </row>
    <row r="102" spans="1:27" ht="15" hidden="1" customHeight="1">
      <c r="A102" s="255">
        <v>2326</v>
      </c>
      <c r="B102" s="446">
        <f>+A102</f>
        <v>2326</v>
      </c>
      <c r="C102" s="250" t="str">
        <f>+VLOOKUP(A102,bd_lista!$A$3:$C$590,3,FALSE)</f>
        <v>ENTIDAD ORDEN Y SEGURIDAD CIUDADANA MUNICIPAL DE TARIJA</v>
      </c>
      <c r="D102" s="442" t="str">
        <f>+C102</f>
        <v>ENTIDAD ORDEN Y SEGURIDAD CIUDADANA MUNICIPAL DE TARIJA</v>
      </c>
      <c r="E102" s="245" t="s">
        <v>1311</v>
      </c>
      <c r="F102" s="246">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6">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6">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6">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6">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6">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6">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6">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6">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6">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6">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6">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6">
        <f t="shared" ca="1" si="9"/>
        <v>0</v>
      </c>
      <c r="S102" s="253"/>
      <c r="T102" s="246">
        <f ca="1">+T103</f>
        <v>0</v>
      </c>
      <c r="U102" s="245">
        <f t="shared" si="10"/>
        <v>1</v>
      </c>
      <c r="V102" s="348" t="str">
        <f>+VLOOKUP(A102,bd_lista!$A$3:$E$590,5,FALSE)</f>
        <v>Instituciones Descentralizadas Municipales</v>
      </c>
      <c r="W102" s="444" t="str">
        <f>+V102</f>
        <v>Instituciones Descentralizadas Municipales</v>
      </c>
      <c r="X102" s="245">
        <f>+VLOOKUP(A102,[2]Sheet1!$A$13:$D$744,4,FALSE)</f>
        <v>0</v>
      </c>
      <c r="Y102" s="245" t="e">
        <f>+VLOOKUP(X102,bd_lista!$A$3:$C$590,3,FALSE)</f>
        <v>#N/A</v>
      </c>
      <c r="Z102" s="305">
        <f>+X102</f>
        <v>0</v>
      </c>
      <c r="AA102" s="334" t="e">
        <f>+Y102</f>
        <v>#N/A</v>
      </c>
    </row>
    <row r="103" spans="1:27" ht="15" hidden="1" customHeight="1">
      <c r="A103" s="32">
        <v>2326</v>
      </c>
      <c r="B103" s="447"/>
      <c r="C103" s="348" t="str">
        <f>+VLOOKUP(A103,bd_lista!$A$3:$C$590,3,FALSE)</f>
        <v>ENTIDAD ORDEN Y SEGURIDAD CIUDADANA MUNICIPAL DE TARIJA</v>
      </c>
      <c r="D103" s="443"/>
      <c r="E103" s="247" t="s">
        <v>1312</v>
      </c>
      <c r="F103" s="248">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8">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8">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8">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8">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8">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8">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8">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8">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8">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8">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8">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8">
        <f t="shared" ca="1" si="9"/>
        <v>0</v>
      </c>
      <c r="S103" s="265">
        <f ca="1">+R102+R103</f>
        <v>0</v>
      </c>
      <c r="T103" s="248">
        <f ca="1">+S103</f>
        <v>0</v>
      </c>
      <c r="U103" s="247">
        <f t="shared" si="10"/>
        <v>2</v>
      </c>
      <c r="V103" s="348" t="str">
        <f>+VLOOKUP(A103,bd_lista!$A$3:$E$590,5,FALSE)</f>
        <v>Instituciones Descentralizadas Municipales</v>
      </c>
      <c r="W103" s="445"/>
      <c r="X103" s="245">
        <f>+VLOOKUP(A103,[2]Sheet1!$A$13:$D$744,4,FALSE)</f>
        <v>0</v>
      </c>
      <c r="Y103" s="245" t="e">
        <f>+VLOOKUP(X103,bd_lista!$A$3:$C$590,3,FALSE)</f>
        <v>#N/A</v>
      </c>
      <c r="Z103" s="303"/>
      <c r="AA103" s="336"/>
    </row>
    <row r="104" spans="1:27" ht="15" hidden="1" customHeight="1">
      <c r="A104" s="255">
        <v>2327</v>
      </c>
      <c r="B104" s="446">
        <f>+A104</f>
        <v>2327</v>
      </c>
      <c r="C104" s="250" t="str">
        <f>+VLOOKUP(A104,bd_lista!$A$3:$C$590,3,FALSE)</f>
        <v>EMPRESA MUNICIPAL AUTONOMA DE AGUA POTABLE Y ALCANTARILLADO  DE YACUIBA</v>
      </c>
      <c r="D104" s="442" t="str">
        <f>+C104</f>
        <v>EMPRESA MUNICIPAL AUTONOMA DE AGUA POTABLE Y ALCANTARILLADO  DE YACUIBA</v>
      </c>
      <c r="E104" s="245" t="s">
        <v>1311</v>
      </c>
      <c r="F104" s="246">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6">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6">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6">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6">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6">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6">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6">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6">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6">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6">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6">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6">
        <f t="shared" ca="1" si="9"/>
        <v>0</v>
      </c>
      <c r="S104" s="253"/>
      <c r="T104" s="246">
        <f ca="1">+T105</f>
        <v>0</v>
      </c>
      <c r="U104" s="245">
        <f t="shared" si="10"/>
        <v>1</v>
      </c>
      <c r="V104" s="348" t="str">
        <f>+VLOOKUP(A104,bd_lista!$A$3:$E$590,5,FALSE)</f>
        <v>Instituciones Descentralizadas Municipales</v>
      </c>
      <c r="W104" s="444" t="str">
        <f>+V104</f>
        <v>Instituciones Descentralizadas Municipales</v>
      </c>
      <c r="X104" s="245">
        <f>+VLOOKUP(A104,[2]Sheet1!$A$13:$D$744,4,FALSE)</f>
        <v>0</v>
      </c>
      <c r="Y104" s="245" t="e">
        <f>+VLOOKUP(X104,bd_lista!$A$3:$C$590,3,FALSE)</f>
        <v>#N/A</v>
      </c>
      <c r="Z104" s="305">
        <f>+X104</f>
        <v>0</v>
      </c>
      <c r="AA104" s="334" t="e">
        <f>+Y104</f>
        <v>#N/A</v>
      </c>
    </row>
    <row r="105" spans="1:27" ht="15" hidden="1" customHeight="1">
      <c r="A105" s="32">
        <v>2327</v>
      </c>
      <c r="B105" s="447"/>
      <c r="C105" s="348" t="str">
        <f>+VLOOKUP(A105,bd_lista!$A$3:$C$590,3,FALSE)</f>
        <v>EMPRESA MUNICIPAL AUTONOMA DE AGUA POTABLE Y ALCANTARILLADO  DE YACUIBA</v>
      </c>
      <c r="D105" s="443"/>
      <c r="E105" s="247" t="s">
        <v>1312</v>
      </c>
      <c r="F105" s="248">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8">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8">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8">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8">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8">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8">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8">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8">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8">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8">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8">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8">
        <f t="shared" ca="1" si="9"/>
        <v>0</v>
      </c>
      <c r="S105" s="265">
        <f ca="1">+R104+R105</f>
        <v>0</v>
      </c>
      <c r="T105" s="248">
        <f ca="1">+S105</f>
        <v>0</v>
      </c>
      <c r="U105" s="247">
        <f t="shared" si="10"/>
        <v>2</v>
      </c>
      <c r="V105" s="348" t="str">
        <f>+VLOOKUP(A105,bd_lista!$A$3:$E$590,5,FALSE)</f>
        <v>Instituciones Descentralizadas Municipales</v>
      </c>
      <c r="W105" s="445"/>
      <c r="X105" s="245">
        <f>+VLOOKUP(A105,[2]Sheet1!$A$13:$D$744,4,FALSE)</f>
        <v>0</v>
      </c>
      <c r="Y105" s="245" t="e">
        <f>+VLOOKUP(X105,bd_lista!$A$3:$C$590,3,FALSE)</f>
        <v>#N/A</v>
      </c>
      <c r="Z105" s="303"/>
      <c r="AA105" s="336"/>
    </row>
    <row r="106" spans="1:27" ht="15" hidden="1" customHeight="1">
      <c r="A106" s="255">
        <v>2322</v>
      </c>
      <c r="B106" s="446">
        <f>+A106</f>
        <v>2322</v>
      </c>
      <c r="C106" s="250" t="str">
        <f>+VLOOKUP(A106,bd_lista!$A$3:$C$590,3,FALSE)</f>
        <v>ENTIDAD MATADERO FRIGORIFICO MUNICIPAL DE TARIJA</v>
      </c>
      <c r="D106" s="442" t="str">
        <f>+C106</f>
        <v>ENTIDAD MATADERO FRIGORIFICO MUNICIPAL DE TARIJA</v>
      </c>
      <c r="E106" s="245" t="s">
        <v>1311</v>
      </c>
      <c r="F106" s="246">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6">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6">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6">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6">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6">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6">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6">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6">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6">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6">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6">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6">
        <f t="shared" ca="1" si="9"/>
        <v>0</v>
      </c>
      <c r="S106" s="253"/>
      <c r="T106" s="246">
        <f ca="1">+T107</f>
        <v>0</v>
      </c>
      <c r="U106" s="245">
        <f t="shared" si="10"/>
        <v>1</v>
      </c>
      <c r="V106" s="348" t="str">
        <f>+VLOOKUP(A106,bd_lista!$A$3:$E$590,5,FALSE)</f>
        <v>Instituciones Descentralizadas Municipales</v>
      </c>
      <c r="W106" s="444" t="str">
        <f>+V106</f>
        <v>Instituciones Descentralizadas Municipales</v>
      </c>
      <c r="X106" s="245">
        <f>+VLOOKUP(A106,[2]Sheet1!$A$13:$D$744,4,FALSE)</f>
        <v>0</v>
      </c>
      <c r="Y106" s="245" t="e">
        <f>+VLOOKUP(X106,bd_lista!$A$3:$C$590,3,FALSE)</f>
        <v>#N/A</v>
      </c>
      <c r="Z106" s="305">
        <f>+X106</f>
        <v>0</v>
      </c>
      <c r="AA106" s="306" t="e">
        <f>+Y106</f>
        <v>#N/A</v>
      </c>
    </row>
    <row r="107" spans="1:27" ht="15" hidden="1" customHeight="1">
      <c r="A107" s="32">
        <v>2322</v>
      </c>
      <c r="B107" s="447"/>
      <c r="C107" s="348" t="str">
        <f>+VLOOKUP(A107,bd_lista!$A$3:$C$590,3,FALSE)</f>
        <v>ENTIDAD MATADERO FRIGORIFICO MUNICIPAL DE TARIJA</v>
      </c>
      <c r="D107" s="443"/>
      <c r="E107" s="247" t="s">
        <v>1312</v>
      </c>
      <c r="F107" s="248">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8">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8">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8">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8">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8">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8">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8">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8">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8">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8">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8">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8">
        <f t="shared" ca="1" si="9"/>
        <v>0</v>
      </c>
      <c r="S107" s="265">
        <f ca="1">+R106+R107</f>
        <v>0</v>
      </c>
      <c r="T107" s="248">
        <f ca="1">+S107</f>
        <v>0</v>
      </c>
      <c r="U107" s="247">
        <f t="shared" si="10"/>
        <v>2</v>
      </c>
      <c r="V107" s="348" t="str">
        <f>+VLOOKUP(A107,bd_lista!$A$3:$E$590,5,FALSE)</f>
        <v>Instituciones Descentralizadas Municipales</v>
      </c>
      <c r="W107" s="445"/>
      <c r="X107" s="245">
        <f>+VLOOKUP(A107,[2]Sheet1!$A$13:$D$744,4,FALSE)</f>
        <v>0</v>
      </c>
      <c r="Y107" s="245" t="e">
        <f>+VLOOKUP(X107,bd_lista!$A$3:$C$590,3,FALSE)</f>
        <v>#N/A</v>
      </c>
      <c r="Z107" s="303"/>
      <c r="AA107" s="304"/>
    </row>
    <row r="108" spans="1:27" ht="15" hidden="1" customHeight="1">
      <c r="A108" s="255">
        <v>2323</v>
      </c>
      <c r="B108" s="446">
        <f>+A108</f>
        <v>2323</v>
      </c>
      <c r="C108" s="250" t="str">
        <f>+VLOOKUP(A108,bd_lista!$A$3:$C$590,3,FALSE)</f>
        <v>ENTIDAD ASEO MUNICIPAL DE TARIJA</v>
      </c>
      <c r="D108" s="442" t="str">
        <f>+C108</f>
        <v>ENTIDAD ASEO MUNICIPAL DE TARIJA</v>
      </c>
      <c r="E108" s="245" t="s">
        <v>1311</v>
      </c>
      <c r="F108" s="246">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6">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6">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6">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6">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6">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6">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6">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6">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6">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6">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6">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6">
        <f t="shared" ca="1" si="9"/>
        <v>0</v>
      </c>
      <c r="S108" s="253"/>
      <c r="T108" s="246">
        <f ca="1">+T109</f>
        <v>0</v>
      </c>
      <c r="U108" s="245">
        <f t="shared" si="10"/>
        <v>1</v>
      </c>
      <c r="V108" s="348" t="str">
        <f>+VLOOKUP(A108,bd_lista!$A$3:$E$590,5,FALSE)</f>
        <v>Instituciones Descentralizadas Municipales</v>
      </c>
      <c r="W108" s="444" t="str">
        <f>+V108</f>
        <v>Instituciones Descentralizadas Municipales</v>
      </c>
      <c r="X108" s="245">
        <f>+VLOOKUP(A108,[2]Sheet1!$A$13:$D$744,4,FALSE)</f>
        <v>0</v>
      </c>
      <c r="Y108" s="245" t="e">
        <f>+VLOOKUP(X108,bd_lista!$A$3:$C$590,3,FALSE)</f>
        <v>#N/A</v>
      </c>
      <c r="Z108" s="305">
        <f>+X108</f>
        <v>0</v>
      </c>
      <c r="AA108" s="306" t="e">
        <f>+Y108</f>
        <v>#N/A</v>
      </c>
    </row>
    <row r="109" spans="1:27" ht="15" hidden="1" customHeight="1">
      <c r="A109" s="32">
        <v>2323</v>
      </c>
      <c r="B109" s="447"/>
      <c r="C109" s="348" t="str">
        <f>+VLOOKUP(A109,bd_lista!$A$3:$C$590,3,FALSE)</f>
        <v>ENTIDAD ASEO MUNICIPAL DE TARIJA</v>
      </c>
      <c r="D109" s="443"/>
      <c r="E109" s="247" t="s">
        <v>1312</v>
      </c>
      <c r="F109" s="248">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8">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8">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8">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8">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8">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8">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8">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8">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8">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8">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8">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8">
        <f t="shared" ca="1" si="9"/>
        <v>0</v>
      </c>
      <c r="S109" s="265">
        <f ca="1">+R108+R109</f>
        <v>0</v>
      </c>
      <c r="T109" s="248">
        <f ca="1">+S109</f>
        <v>0</v>
      </c>
      <c r="U109" s="247">
        <f t="shared" si="10"/>
        <v>2</v>
      </c>
      <c r="V109" s="348" t="str">
        <f>+VLOOKUP(A109,bd_lista!$A$3:$E$590,5,FALSE)</f>
        <v>Instituciones Descentralizadas Municipales</v>
      </c>
      <c r="W109" s="445"/>
      <c r="X109" s="245">
        <f>+VLOOKUP(A109,[2]Sheet1!$A$13:$D$744,4,FALSE)</f>
        <v>0</v>
      </c>
      <c r="Y109" s="245" t="e">
        <f>+VLOOKUP(X109,bd_lista!$A$3:$C$590,3,FALSE)</f>
        <v>#N/A</v>
      </c>
      <c r="Z109" s="303"/>
      <c r="AA109" s="304"/>
    </row>
    <row r="110" spans="1:27" ht="15" hidden="1" customHeight="1">
      <c r="A110" s="255">
        <v>2324</v>
      </c>
      <c r="B110" s="446">
        <f>+A110</f>
        <v>2324</v>
      </c>
      <c r="C110" s="250" t="str">
        <f>+VLOOKUP(A110,bd_lista!$A$3:$C$590,3,FALSE)</f>
        <v>ENTIDAD OBRAS PUBLICAS MUNICIPALES DE TARIJA</v>
      </c>
      <c r="D110" s="442" t="str">
        <f>+C110</f>
        <v>ENTIDAD OBRAS PUBLICAS MUNICIPALES DE TARIJA</v>
      </c>
      <c r="E110" s="245" t="s">
        <v>1311</v>
      </c>
      <c r="F110" s="246">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6">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6">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6">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6">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6">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6">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6">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6">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6">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6">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6">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6">
        <f t="shared" ca="1" si="9"/>
        <v>0</v>
      </c>
      <c r="S110" s="253"/>
      <c r="T110" s="246">
        <f ca="1">+T111</f>
        <v>0</v>
      </c>
      <c r="U110" s="245">
        <f t="shared" si="10"/>
        <v>1</v>
      </c>
      <c r="V110" s="348" t="str">
        <f>+VLOOKUP(A110,bd_lista!$A$3:$E$590,5,FALSE)</f>
        <v>Instituciones Descentralizadas Municipales</v>
      </c>
      <c r="W110" s="444" t="str">
        <f>+V110</f>
        <v>Instituciones Descentralizadas Municipales</v>
      </c>
      <c r="X110" s="245">
        <f>+VLOOKUP(A110,[2]Sheet1!$A$13:$D$744,4,FALSE)</f>
        <v>0</v>
      </c>
      <c r="Y110" s="245" t="e">
        <f>+VLOOKUP(X110,bd_lista!$A$3:$C$590,3,FALSE)</f>
        <v>#N/A</v>
      </c>
      <c r="Z110" s="305">
        <f>+X110</f>
        <v>0</v>
      </c>
      <c r="AA110" s="306" t="e">
        <f>+Y110</f>
        <v>#N/A</v>
      </c>
    </row>
    <row r="111" spans="1:27" ht="15" hidden="1" customHeight="1">
      <c r="A111" s="32">
        <v>2324</v>
      </c>
      <c r="B111" s="447"/>
      <c r="C111" s="348" t="str">
        <f>+VLOOKUP(A111,bd_lista!$A$3:$C$590,3,FALSE)</f>
        <v>ENTIDAD OBRAS PUBLICAS MUNICIPALES DE TARIJA</v>
      </c>
      <c r="D111" s="443"/>
      <c r="E111" s="247" t="s">
        <v>1312</v>
      </c>
      <c r="F111" s="248">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48">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8">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8">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8">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8">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8">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8">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8">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8">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8">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8">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8">
        <f t="shared" ca="1" si="9"/>
        <v>0</v>
      </c>
      <c r="S111" s="265">
        <f ca="1">+R110+R111</f>
        <v>0</v>
      </c>
      <c r="T111" s="248">
        <f ca="1">+S111</f>
        <v>0</v>
      </c>
      <c r="U111" s="247">
        <f t="shared" si="10"/>
        <v>2</v>
      </c>
      <c r="V111" s="348" t="str">
        <f>+VLOOKUP(A111,bd_lista!$A$3:$E$590,5,FALSE)</f>
        <v>Instituciones Descentralizadas Municipales</v>
      </c>
      <c r="W111" s="445"/>
      <c r="X111" s="245">
        <f>+VLOOKUP(A111,[2]Sheet1!$A$13:$D$744,4,FALSE)</f>
        <v>0</v>
      </c>
      <c r="Y111" s="245" t="e">
        <f>+VLOOKUP(X111,bd_lista!$A$3:$C$590,3,FALSE)</f>
        <v>#N/A</v>
      </c>
      <c r="Z111" s="303"/>
      <c r="AA111" s="304"/>
    </row>
    <row r="112" spans="1:27" ht="15" hidden="1" customHeight="1">
      <c r="A112" s="255">
        <v>2325</v>
      </c>
      <c r="B112" s="446">
        <f>+A112</f>
        <v>2325</v>
      </c>
      <c r="C112" s="250" t="str">
        <f>+VLOOKUP(A112,bd_lista!$A$3:$C$590,3,FALSE)</f>
        <v>ENTIDAD ORDENAMIENTO TERRITORIAL DE TARIJA</v>
      </c>
      <c r="D112" s="442" t="str">
        <f>+C112</f>
        <v>ENTIDAD ORDENAMIENTO TERRITORIAL DE TARIJA</v>
      </c>
      <c r="E112" s="245" t="s">
        <v>1311</v>
      </c>
      <c r="F112" s="246">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6">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6">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6">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6">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6">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6">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6">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6">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6">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6">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6">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6">
        <f t="shared" ca="1" si="9"/>
        <v>0</v>
      </c>
      <c r="S112" s="253"/>
      <c r="T112" s="246">
        <f ca="1">+T113</f>
        <v>0</v>
      </c>
      <c r="U112" s="245">
        <f t="shared" si="10"/>
        <v>1</v>
      </c>
      <c r="V112" s="348" t="str">
        <f>+VLOOKUP(A112,bd_lista!$A$3:$E$590,5,FALSE)</f>
        <v>Instituciones Descentralizadas Municipales</v>
      </c>
      <c r="W112" s="444" t="str">
        <f>+V112</f>
        <v>Instituciones Descentralizadas Municipales</v>
      </c>
      <c r="X112" s="245">
        <f>+VLOOKUP(A112,[2]Sheet1!$A$13:$D$744,4,FALSE)</f>
        <v>0</v>
      </c>
      <c r="Y112" s="245" t="e">
        <f>+VLOOKUP(X112,bd_lista!$A$3:$C$590,3,FALSE)</f>
        <v>#N/A</v>
      </c>
      <c r="Z112" s="305">
        <f>+X112</f>
        <v>0</v>
      </c>
      <c r="AA112" s="306" t="e">
        <f>+Y112</f>
        <v>#N/A</v>
      </c>
    </row>
    <row r="113" spans="1:27" ht="15" hidden="1" customHeight="1">
      <c r="A113" s="32">
        <v>2325</v>
      </c>
      <c r="B113" s="447"/>
      <c r="C113" s="348" t="str">
        <f>+VLOOKUP(A113,bd_lista!$A$3:$C$590,3,FALSE)</f>
        <v>ENTIDAD ORDENAMIENTO TERRITORIAL DE TARIJA</v>
      </c>
      <c r="D113" s="443"/>
      <c r="E113" s="247" t="s">
        <v>1312</v>
      </c>
      <c r="F113" s="248">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8">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8">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8">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8">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8">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8">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8">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8">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8">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8">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8">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8">
        <f t="shared" ca="1" si="9"/>
        <v>0</v>
      </c>
      <c r="S113" s="265">
        <f ca="1">+R112+R113</f>
        <v>0</v>
      </c>
      <c r="T113" s="248">
        <f ca="1">+S113</f>
        <v>0</v>
      </c>
      <c r="U113" s="247">
        <f t="shared" si="10"/>
        <v>2</v>
      </c>
      <c r="V113" s="348" t="str">
        <f>+VLOOKUP(A113,bd_lista!$A$3:$E$590,5,FALSE)</f>
        <v>Instituciones Descentralizadas Municipales</v>
      </c>
      <c r="W113" s="445"/>
      <c r="X113" s="245">
        <f>+VLOOKUP(A113,[2]Sheet1!$A$13:$D$744,4,FALSE)</f>
        <v>0</v>
      </c>
      <c r="Y113" s="245" t="e">
        <f>+VLOOKUP(X113,bd_lista!$A$3:$C$590,3,FALSE)</f>
        <v>#N/A</v>
      </c>
      <c r="Z113" s="303"/>
      <c r="AA113" s="304"/>
    </row>
    <row r="114" spans="1:27" ht="15" hidden="1" customHeight="1">
      <c r="A114" s="255">
        <v>2330</v>
      </c>
      <c r="B114" s="446">
        <f>+A114</f>
        <v>2330</v>
      </c>
      <c r="C114" s="250" t="str">
        <f>+VLOOKUP(A114,bd_lista!$A$3:$C$590,3,FALSE)</f>
        <v>EMPRESA PÚBLICA DEPARTAMENTAL DE SERVICIOS ELECTRICOS TARIJA - SETAR</v>
      </c>
      <c r="D114" s="442" t="str">
        <f>+C114</f>
        <v>EMPRESA PÚBLICA DEPARTAMENTAL DE SERVICIOS ELECTRICOS TARIJA - SETAR</v>
      </c>
      <c r="E114" s="245" t="s">
        <v>1311</v>
      </c>
      <c r="F114" s="246">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6">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6">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6">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6">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6">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6">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6">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6">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6">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6">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6">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6">
        <f t="shared" ca="1" si="9"/>
        <v>0</v>
      </c>
      <c r="S114" s="253"/>
      <c r="T114" s="246">
        <f ca="1">+T115</f>
        <v>0</v>
      </c>
      <c r="U114" s="245">
        <f t="shared" si="10"/>
        <v>1</v>
      </c>
      <c r="V114" s="348" t="str">
        <f>+VLOOKUP(A114,bd_lista!$A$3:$E$590,5,FALSE)</f>
        <v>Instituciones Descentralizadas Municipales</v>
      </c>
      <c r="W114" s="444" t="str">
        <f>+V114</f>
        <v>Instituciones Descentralizadas Municipales</v>
      </c>
      <c r="X114" s="245">
        <f>+VLOOKUP(A114,[2]Sheet1!$A$13:$D$744,4,FALSE)</f>
        <v>0</v>
      </c>
      <c r="Y114" s="245" t="e">
        <f>+VLOOKUP(X114,bd_lista!$A$3:$C$590,3,FALSE)</f>
        <v>#N/A</v>
      </c>
      <c r="Z114" s="305">
        <f>+X114</f>
        <v>0</v>
      </c>
      <c r="AA114" s="306" t="e">
        <f>+Y114</f>
        <v>#N/A</v>
      </c>
    </row>
    <row r="115" spans="1:27" ht="15" hidden="1" customHeight="1">
      <c r="A115" s="32">
        <v>2330</v>
      </c>
      <c r="B115" s="447"/>
      <c r="C115" s="348" t="str">
        <f>+VLOOKUP(A115,bd_lista!$A$3:$C$590,3,FALSE)</f>
        <v>EMPRESA PÚBLICA DEPARTAMENTAL DE SERVICIOS ELECTRICOS TARIJA - SETAR</v>
      </c>
      <c r="D115" s="443"/>
      <c r="E115" s="247" t="s">
        <v>1312</v>
      </c>
      <c r="F115" s="248">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8">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8">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8">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8">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8">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8">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8">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8">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8">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8">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8">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8">
        <f t="shared" ca="1" si="9"/>
        <v>0</v>
      </c>
      <c r="S115" s="265">
        <f ca="1">+R114+R115</f>
        <v>0</v>
      </c>
      <c r="T115" s="248">
        <f ca="1">+S115</f>
        <v>0</v>
      </c>
      <c r="U115" s="247">
        <f t="shared" si="10"/>
        <v>2</v>
      </c>
      <c r="V115" s="348" t="str">
        <f>+VLOOKUP(A115,bd_lista!$A$3:$E$590,5,FALSE)</f>
        <v>Instituciones Descentralizadas Municipales</v>
      </c>
      <c r="W115" s="445"/>
      <c r="X115" s="245">
        <f>+VLOOKUP(A115,[2]Sheet1!$A$13:$D$744,4,FALSE)</f>
        <v>0</v>
      </c>
      <c r="Y115" s="245" t="e">
        <f>+VLOOKUP(X115,bd_lista!$A$3:$C$590,3,FALSE)</f>
        <v>#N/A</v>
      </c>
      <c r="Z115" s="303"/>
      <c r="AA115" s="304"/>
    </row>
    <row r="116" spans="1:27" customFormat="1" ht="15" hidden="1" customHeight="1">
      <c r="A116" s="255">
        <v>2331</v>
      </c>
      <c r="B116" s="446">
        <f>+A116</f>
        <v>2331</v>
      </c>
      <c r="C116" s="250" t="str">
        <f>+VLOOKUP(A116,bd_lista!$A$3:$C$590,3,FALSE)</f>
        <v>ENTIDAD DESCENTRALIZADA MUNICIPAL TERMINAL DE BUSES LA PAZ</v>
      </c>
      <c r="D116" s="442" t="str">
        <f>+C116</f>
        <v>ENTIDAD DESCENTRALIZADA MUNICIPAL TERMINAL DE BUSES LA PAZ</v>
      </c>
      <c r="E116" s="245" t="s">
        <v>1311</v>
      </c>
      <c r="F116" s="246">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6">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6">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6">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6">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6">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6">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6">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6">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6">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6">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6">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6">
        <f t="shared" ca="1" si="9"/>
        <v>0</v>
      </c>
      <c r="S116" s="253"/>
      <c r="T116" s="246">
        <f ca="1">+T117</f>
        <v>0</v>
      </c>
      <c r="U116" s="245">
        <f t="shared" si="10"/>
        <v>1</v>
      </c>
      <c r="V116" s="348" t="str">
        <f>+VLOOKUP(A116,bd_lista!$A$3:$E$590,5,FALSE)</f>
        <v>Instituciones Descentralizadas Municipales</v>
      </c>
      <c r="W116" s="444" t="str">
        <f>+V116</f>
        <v>Instituciones Descentralizadas Municipales</v>
      </c>
      <c r="X116" s="245">
        <f>+VLOOKUP(A116,[2]Sheet1!$A$13:$D$744,4,FALSE)</f>
        <v>0</v>
      </c>
      <c r="Y116" s="245" t="e">
        <f>+VLOOKUP(X116,bd_lista!$A$3:$C$590,3,FALSE)</f>
        <v>#N/A</v>
      </c>
      <c r="Z116" s="305">
        <f>+X116</f>
        <v>0</v>
      </c>
      <c r="AA116" s="306" t="e">
        <f>+Y116</f>
        <v>#N/A</v>
      </c>
    </row>
    <row r="117" spans="1:27" customFormat="1" ht="15" hidden="1" customHeight="1">
      <c r="A117" s="32">
        <v>2331</v>
      </c>
      <c r="B117" s="447"/>
      <c r="C117" s="348" t="str">
        <f>+VLOOKUP(A117,bd_lista!$A$3:$C$590,3,FALSE)</f>
        <v>ENTIDAD DESCENTRALIZADA MUNICIPAL TERMINAL DE BUSES LA PAZ</v>
      </c>
      <c r="D117" s="443"/>
      <c r="E117" s="247" t="s">
        <v>1312</v>
      </c>
      <c r="F117" s="248">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8">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8">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8">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8">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8">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8">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8">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8">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8">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8">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8">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8">
        <f t="shared" ca="1" si="9"/>
        <v>0</v>
      </c>
      <c r="S117" s="265">
        <f ca="1">+R116+R117</f>
        <v>0</v>
      </c>
      <c r="T117" s="248">
        <f ca="1">+S117</f>
        <v>0</v>
      </c>
      <c r="U117" s="247">
        <f t="shared" si="10"/>
        <v>2</v>
      </c>
      <c r="V117" s="348" t="str">
        <f>+VLOOKUP(A117,bd_lista!$A$3:$E$590,5,FALSE)</f>
        <v>Instituciones Descentralizadas Municipales</v>
      </c>
      <c r="W117" s="445"/>
      <c r="X117" s="245">
        <f>+VLOOKUP(A117,[2]Sheet1!$A$13:$D$744,4,FALSE)</f>
        <v>0</v>
      </c>
      <c r="Y117" s="245" t="e">
        <f>+VLOOKUP(X117,bd_lista!$A$3:$C$590,3,FALSE)</f>
        <v>#N/A</v>
      </c>
      <c r="Z117" s="303"/>
      <c r="AA117" s="304"/>
    </row>
    <row r="118" spans="1:27" ht="15" hidden="1" customHeight="1">
      <c r="A118" s="32">
        <v>2333</v>
      </c>
      <c r="B118" s="446">
        <f>+A118</f>
        <v>2333</v>
      </c>
      <c r="C118" s="250" t="str">
        <f>+VLOOKUP(A118,bd_lista!$A$3:$C$590,3,FALSE)</f>
        <v>ENTIDAD DIRECCIÓN DE LA TERMINAL DE BUSES DE TARIJA</v>
      </c>
      <c r="D118" s="442" t="str">
        <f>+C118</f>
        <v>ENTIDAD DIRECCIÓN DE LA TERMINAL DE BUSES DE TARIJA</v>
      </c>
      <c r="E118" s="245" t="s">
        <v>1311</v>
      </c>
      <c r="F118" s="246">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6">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6">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6">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6">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6">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6">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6">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6">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6">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6">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6">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6">
        <f t="shared" ca="1" si="9"/>
        <v>0</v>
      </c>
      <c r="S118" s="253"/>
      <c r="T118" s="246">
        <f ca="1">+T119</f>
        <v>0</v>
      </c>
      <c r="U118" s="245">
        <f t="shared" si="10"/>
        <v>1</v>
      </c>
      <c r="V118" s="348" t="str">
        <f>+VLOOKUP(A118,bd_lista!$A$3:$E$590,5,FALSE)</f>
        <v>Instituciones Descentralizadas Municipales</v>
      </c>
      <c r="W118" s="444" t="str">
        <f>+V118</f>
        <v>Instituciones Descentralizadas Municipales</v>
      </c>
      <c r="X118" s="245">
        <f>+VLOOKUP(A118,[2]Sheet1!$A$13:$D$744,4,FALSE)</f>
        <v>0</v>
      </c>
      <c r="Y118" s="245" t="e">
        <f>+VLOOKUP(X118,bd_lista!$A$3:$C$590,3,FALSE)</f>
        <v>#N/A</v>
      </c>
      <c r="Z118" s="305">
        <f>+X118</f>
        <v>0</v>
      </c>
      <c r="AA118" s="306" t="e">
        <f>+Y118</f>
        <v>#N/A</v>
      </c>
    </row>
    <row r="119" spans="1:27" ht="15" hidden="1" customHeight="1">
      <c r="A119" s="32">
        <v>2333</v>
      </c>
      <c r="B119" s="447"/>
      <c r="C119" s="348" t="str">
        <f>+VLOOKUP(A119,bd_lista!$A$3:$C$590,3,FALSE)</f>
        <v>ENTIDAD DIRECCIÓN DE LA TERMINAL DE BUSES DE TARIJA</v>
      </c>
      <c r="D119" s="443"/>
      <c r="E119" s="247" t="s">
        <v>1312</v>
      </c>
      <c r="F119" s="248">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48">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8">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8">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8">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8">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8">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8">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8">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8">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8">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8">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8">
        <f t="shared" ca="1" si="9"/>
        <v>0</v>
      </c>
      <c r="S119" s="265">
        <f ca="1">+R118+R119</f>
        <v>0</v>
      </c>
      <c r="T119" s="248">
        <f ca="1">+S119</f>
        <v>0</v>
      </c>
      <c r="U119" s="247">
        <f t="shared" si="10"/>
        <v>2</v>
      </c>
      <c r="V119" s="348" t="str">
        <f>+VLOOKUP(A119,bd_lista!$A$3:$E$590,5,FALSE)</f>
        <v>Instituciones Descentralizadas Municipales</v>
      </c>
      <c r="W119" s="445"/>
      <c r="X119" s="245">
        <f>+VLOOKUP(A119,[2]Sheet1!$A$13:$D$744,4,FALSE)</f>
        <v>0</v>
      </c>
      <c r="Y119" s="245" t="e">
        <f>+VLOOKUP(X119,bd_lista!$A$3:$C$590,3,FALSE)</f>
        <v>#N/A</v>
      </c>
      <c r="Z119" s="303"/>
      <c r="AA119" s="304"/>
    </row>
    <row r="120" spans="1:27" ht="15" hidden="1" customHeight="1">
      <c r="A120" s="255">
        <v>2311</v>
      </c>
      <c r="B120" s="446">
        <f>+A120</f>
        <v>2311</v>
      </c>
      <c r="C120" s="250" t="str">
        <f>+VLOOKUP(A120,bd_lista!$A$3:$C$590,3,FALSE)</f>
        <v>SERVICIO DE ENCAUZAMIENTO DE RIOS (SEARPI)</v>
      </c>
      <c r="D120" s="442" t="str">
        <f>+C120</f>
        <v>SERVICIO DE ENCAUZAMIENTO DE RIOS (SEARPI)</v>
      </c>
      <c r="E120" s="245" t="s">
        <v>1311</v>
      </c>
      <c r="F120" s="246">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6">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6">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6">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6">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6">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6">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6">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6">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6">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6">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6">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6">
        <f t="shared" ca="1" si="9"/>
        <v>0</v>
      </c>
      <c r="S120" s="253"/>
      <c r="T120" s="246">
        <f ca="1">+T121</f>
        <v>0</v>
      </c>
      <c r="U120" s="245">
        <f t="shared" si="10"/>
        <v>1</v>
      </c>
      <c r="V120" s="348" t="str">
        <f>+VLOOKUP(A120,bd_lista!$A$3:$E$590,5,FALSE)</f>
        <v>Instituciones Descentralizadas Departamentales</v>
      </c>
      <c r="W120" s="444" t="str">
        <f>+V120</f>
        <v>Instituciones Descentralizadas Departamentales</v>
      </c>
      <c r="X120" s="245">
        <f>+VLOOKUP(A120,[2]Sheet1!$A$13:$D$744,4,FALSE)</f>
        <v>0</v>
      </c>
      <c r="Y120" s="245" t="e">
        <f>+VLOOKUP(X120,bd_lista!$A$3:$C$590,3,FALSE)</f>
        <v>#N/A</v>
      </c>
      <c r="Z120" s="305">
        <f>+X120</f>
        <v>0</v>
      </c>
      <c r="AA120" s="334" t="e">
        <f>+Y120</f>
        <v>#N/A</v>
      </c>
    </row>
    <row r="121" spans="1:27" ht="15" hidden="1" customHeight="1">
      <c r="A121" s="32">
        <v>2311</v>
      </c>
      <c r="B121" s="447"/>
      <c r="C121" s="348" t="str">
        <f>+VLOOKUP(A121,bd_lista!$A$3:$C$590,3,FALSE)</f>
        <v>SERVICIO DE ENCAUZAMIENTO DE RIOS (SEARPI)</v>
      </c>
      <c r="D121" s="443"/>
      <c r="E121" s="247" t="s">
        <v>1312</v>
      </c>
      <c r="F121" s="248">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8">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8">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8">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8">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8">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8">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8">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8">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8">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8">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8">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8">
        <f t="shared" ca="1" si="9"/>
        <v>0</v>
      </c>
      <c r="S121" s="265">
        <f ca="1">+R120+R121</f>
        <v>0</v>
      </c>
      <c r="T121" s="248">
        <f ca="1">+S121</f>
        <v>0</v>
      </c>
      <c r="U121" s="247">
        <f t="shared" si="10"/>
        <v>2</v>
      </c>
      <c r="V121" s="348" t="str">
        <f>+VLOOKUP(A121,bd_lista!$A$3:$E$590,5,FALSE)</f>
        <v>Instituciones Descentralizadas Departamentales</v>
      </c>
      <c r="W121" s="445"/>
      <c r="X121" s="245">
        <f>+VLOOKUP(A121,[2]Sheet1!$A$13:$D$744,4,FALSE)</f>
        <v>0</v>
      </c>
      <c r="Y121" s="245" t="e">
        <f>+VLOOKUP(X121,bd_lista!$A$3:$C$590,3,FALSE)</f>
        <v>#N/A</v>
      </c>
      <c r="Z121" s="303"/>
      <c r="AA121" s="336"/>
    </row>
    <row r="122" spans="1:27" ht="15" hidden="1" customHeight="1">
      <c r="A122" s="255">
        <v>903</v>
      </c>
      <c r="B122" s="446">
        <f>+A122</f>
        <v>903</v>
      </c>
      <c r="C122" s="250" t="str">
        <f>+VLOOKUP(A122,bd_lista!$A$3:$C$590,3,FALSE)</f>
        <v>Gobierno Autónomo Departamental de Cochabamba</v>
      </c>
      <c r="D122" s="442" t="str">
        <f>+C122</f>
        <v>Gobierno Autónomo Departamental de Cochabamba</v>
      </c>
      <c r="E122" s="245" t="s">
        <v>1311</v>
      </c>
      <c r="F122" s="246">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6">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6">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6">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6">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6">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6">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6">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6">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6">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6">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6">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6">
        <f t="shared" ca="1" si="9"/>
        <v>0</v>
      </c>
      <c r="S122" s="253"/>
      <c r="T122" s="246">
        <f ca="1">+T123</f>
        <v>4349.6400000000003</v>
      </c>
      <c r="U122" s="245">
        <f t="shared" si="10"/>
        <v>1</v>
      </c>
      <c r="V122" s="348" t="str">
        <f>+VLOOKUP(A122,bd_lista!$A$3:$E$590,5,FALSE)</f>
        <v>Gobiernos Autónomos Departamentales</v>
      </c>
      <c r="W122" s="444" t="str">
        <f>+V122</f>
        <v>Gobiernos Autónomos Departamentales</v>
      </c>
      <c r="X122" s="245">
        <f>+VLOOKUP(A122,[2]Sheet1!$A$13:$D$744,4,FALSE)</f>
        <v>0</v>
      </c>
      <c r="Y122" s="245" t="e">
        <f>+VLOOKUP(X122,bd_lista!$A$3:$C$590,3,FALSE)</f>
        <v>#N/A</v>
      </c>
      <c r="Z122" s="305">
        <f>+X122</f>
        <v>0</v>
      </c>
      <c r="AA122" s="306" t="e">
        <f>+Y122</f>
        <v>#N/A</v>
      </c>
    </row>
    <row r="123" spans="1:27" ht="15" hidden="1" customHeight="1">
      <c r="A123" s="32">
        <v>903</v>
      </c>
      <c r="B123" s="447"/>
      <c r="C123" s="348" t="str">
        <f>+VLOOKUP(A123,bd_lista!$A$3:$C$590,3,FALSE)</f>
        <v>Gobierno Autónomo Departamental de Cochabamba</v>
      </c>
      <c r="D123" s="443"/>
      <c r="E123" s="247" t="s">
        <v>1312</v>
      </c>
      <c r="F123" s="248">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4349.6400000000003</v>
      </c>
      <c r="G123" s="248">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8">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8">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8">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8">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8">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8">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8">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8">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8">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8">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8">
        <f t="shared" ca="1" si="9"/>
        <v>4349.6400000000003</v>
      </c>
      <c r="S123" s="265">
        <f ca="1">+R122+R123</f>
        <v>4349.6400000000003</v>
      </c>
      <c r="T123" s="248">
        <f ca="1">+S123</f>
        <v>4349.6400000000003</v>
      </c>
      <c r="U123" s="247">
        <f t="shared" si="10"/>
        <v>2</v>
      </c>
      <c r="V123" s="348" t="str">
        <f>+VLOOKUP(A123,bd_lista!$A$3:$E$590,5,FALSE)</f>
        <v>Gobiernos Autónomos Departamentales</v>
      </c>
      <c r="W123" s="445"/>
      <c r="X123" s="245">
        <f>+VLOOKUP(A123,[2]Sheet1!$A$13:$D$744,4,FALSE)</f>
        <v>0</v>
      </c>
      <c r="Y123" s="245" t="e">
        <f>+VLOOKUP(X123,bd_lista!$A$3:$C$590,3,FALSE)</f>
        <v>#N/A</v>
      </c>
      <c r="Z123" s="303"/>
      <c r="AA123" s="304"/>
    </row>
    <row r="124" spans="1:27" customFormat="1" ht="15" hidden="1" customHeight="1">
      <c r="A124" s="255">
        <v>517</v>
      </c>
      <c r="B124" s="446">
        <f>+A124</f>
        <v>517</v>
      </c>
      <c r="C124" s="250" t="str">
        <f>+VLOOKUP(A124,bd_lista!$A$3:$C$590,3,FALSE)</f>
        <v>Corporación Minera de Bolivia</v>
      </c>
      <c r="D124" s="442" t="str">
        <f>+C124</f>
        <v>Corporación Minera de Bolivia</v>
      </c>
      <c r="E124" s="250" t="s">
        <v>1311</v>
      </c>
      <c r="F124" s="246">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6">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6">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6">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6">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6">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6">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6">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6">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6">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6">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6">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6">
        <f t="shared" ca="1" si="9"/>
        <v>0</v>
      </c>
      <c r="S124" s="253"/>
      <c r="T124" s="246">
        <f ca="1">+T125</f>
        <v>0</v>
      </c>
      <c r="U124" s="245">
        <f t="shared" si="10"/>
        <v>1</v>
      </c>
      <c r="V124" s="348" t="str">
        <f>+VLOOKUP(A124,bd_lista!$A$3:$E$590,5,FALSE)</f>
        <v>Empresas Nacionales</v>
      </c>
      <c r="W124" s="444" t="str">
        <f>+V124</f>
        <v>Empresas Nacionales</v>
      </c>
      <c r="X124" s="245">
        <f>+VLOOKUP(A124,[2]Sheet1!$A$13:$D$744,4,FALSE)</f>
        <v>76</v>
      </c>
      <c r="Y124" s="245" t="str">
        <f>+VLOOKUP(X124,bd_lista!$A$3:$C$590,3,FALSE)</f>
        <v>Ministerio de Minería y Metalurgia</v>
      </c>
      <c r="Z124" s="305">
        <f>+X124</f>
        <v>76</v>
      </c>
      <c r="AA124" s="306" t="str">
        <f>+Y124</f>
        <v>Ministerio de Minería y Metalurgia</v>
      </c>
    </row>
    <row r="125" spans="1:27" customFormat="1" ht="15" hidden="1" customHeight="1">
      <c r="A125" s="32">
        <v>517</v>
      </c>
      <c r="B125" s="447"/>
      <c r="C125" s="348" t="str">
        <f>+VLOOKUP(A125,bd_lista!$A$3:$C$590,3,FALSE)</f>
        <v>Corporación Minera de Bolivia</v>
      </c>
      <c r="D125" s="443"/>
      <c r="E125" s="348" t="s">
        <v>1312</v>
      </c>
      <c r="F125" s="248">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8">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8">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8">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8">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8">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8">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8">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8">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8">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8">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8">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8">
        <f t="shared" ca="1" si="9"/>
        <v>0</v>
      </c>
      <c r="S125" s="265">
        <f ca="1">+R124+R125</f>
        <v>0</v>
      </c>
      <c r="T125" s="248">
        <f ca="1">+S125</f>
        <v>0</v>
      </c>
      <c r="U125" s="247">
        <f t="shared" si="10"/>
        <v>2</v>
      </c>
      <c r="V125" s="348" t="str">
        <f>+VLOOKUP(A125,bd_lista!$A$3:$E$590,5,FALSE)</f>
        <v>Empresas Nacionales</v>
      </c>
      <c r="W125" s="445"/>
      <c r="X125" s="245">
        <f>+VLOOKUP(A125,[2]Sheet1!$A$13:$D$744,4,FALSE)</f>
        <v>76</v>
      </c>
      <c r="Y125" s="245" t="str">
        <f>+VLOOKUP(X125,bd_lista!$A$3:$C$590,3,FALSE)</f>
        <v>Ministerio de Minería y Metalurgia</v>
      </c>
      <c r="Z125" s="303"/>
      <c r="AA125" s="304"/>
    </row>
    <row r="126" spans="1:27" ht="15" hidden="1" customHeight="1">
      <c r="A126" s="32">
        <v>902</v>
      </c>
      <c r="B126" s="446">
        <f>+A126</f>
        <v>902</v>
      </c>
      <c r="C126" s="250" t="str">
        <f>+VLOOKUP(A126,bd_lista!$A$3:$C$590,3,FALSE)</f>
        <v>Gobierno Autónomo Departamental de La Paz</v>
      </c>
      <c r="D126" s="442" t="str">
        <f>+C126</f>
        <v>Gobierno Autónomo Departamental de La Paz</v>
      </c>
      <c r="E126" s="245" t="s">
        <v>1311</v>
      </c>
      <c r="F126" s="246">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6">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6">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6">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6">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6">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6">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6">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6">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6">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6">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6">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6">
        <f t="shared" ca="1" si="9"/>
        <v>0</v>
      </c>
      <c r="S126" s="253"/>
      <c r="T126" s="246">
        <f ca="1">+T127</f>
        <v>1800</v>
      </c>
      <c r="U126" s="245">
        <f t="shared" si="10"/>
        <v>1</v>
      </c>
      <c r="V126" s="348" t="str">
        <f>+VLOOKUP(A126,bd_lista!$A$3:$E$590,5,FALSE)</f>
        <v>Gobiernos Autónomos Departamentales</v>
      </c>
      <c r="W126" s="444" t="str">
        <f>+V126</f>
        <v>Gobiernos Autónomos Departamentales</v>
      </c>
      <c r="X126" s="245">
        <f>+VLOOKUP(A126,[2]Sheet1!$A$13:$D$744,4,FALSE)</f>
        <v>0</v>
      </c>
      <c r="Y126" s="245" t="e">
        <f>+VLOOKUP(X126,bd_lista!$A$3:$C$590,3,FALSE)</f>
        <v>#N/A</v>
      </c>
      <c r="Z126" s="305">
        <f>+X126</f>
        <v>0</v>
      </c>
      <c r="AA126" s="306" t="e">
        <f>+Y126</f>
        <v>#N/A</v>
      </c>
    </row>
    <row r="127" spans="1:27" ht="15" hidden="1" customHeight="1">
      <c r="A127" s="32">
        <v>902</v>
      </c>
      <c r="B127" s="447"/>
      <c r="C127" s="348" t="str">
        <f>+VLOOKUP(A127,bd_lista!$A$3:$C$590,3,FALSE)</f>
        <v>Gobierno Autónomo Departamental de La Paz</v>
      </c>
      <c r="D127" s="443"/>
      <c r="E127" s="247" t="s">
        <v>1312</v>
      </c>
      <c r="F127" s="248">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8">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900</v>
      </c>
      <c r="H127" s="248">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900</v>
      </c>
      <c r="I127" s="248">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8">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8">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8">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8">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8">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8">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8">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8">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8">
        <f t="shared" ca="1" si="9"/>
        <v>1800</v>
      </c>
      <c r="S127" s="265">
        <f ca="1">+R126+R127</f>
        <v>1800</v>
      </c>
      <c r="T127" s="248">
        <f ca="1">+S127</f>
        <v>1800</v>
      </c>
      <c r="U127" s="247">
        <f t="shared" si="10"/>
        <v>2</v>
      </c>
      <c r="V127" s="348" t="str">
        <f>+VLOOKUP(A127,bd_lista!$A$3:$E$590,5,FALSE)</f>
        <v>Gobiernos Autónomos Departamentales</v>
      </c>
      <c r="W127" s="445"/>
      <c r="X127" s="245">
        <f>+VLOOKUP(A127,[2]Sheet1!$A$13:$D$744,4,FALSE)</f>
        <v>0</v>
      </c>
      <c r="Y127" s="245" t="e">
        <f>+VLOOKUP(X127,bd_lista!$A$3:$C$590,3,FALSE)</f>
        <v>#N/A</v>
      </c>
      <c r="Z127" s="303"/>
      <c r="AA127" s="304"/>
    </row>
    <row r="128" spans="1:27" ht="15" hidden="1" customHeight="1">
      <c r="A128" s="255">
        <v>584</v>
      </c>
      <c r="B128" s="446">
        <f>+A128</f>
        <v>584</v>
      </c>
      <c r="C128" s="250" t="str">
        <f>+VLOOKUP(A128,bd_lista!$A$3:$C$590,3,FALSE)</f>
        <v>Empresa Boliviana de Industrializacion de Hidrocarburos</v>
      </c>
      <c r="D128" s="442" t="str">
        <f>+C128</f>
        <v>Empresa Boliviana de Industrializacion de Hidrocarburos</v>
      </c>
      <c r="E128" s="250" t="s">
        <v>1311</v>
      </c>
      <c r="F128" s="246">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6">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6">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6">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6">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6">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6">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6">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6">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6">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6">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6">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6">
        <f t="shared" ca="1" si="9"/>
        <v>0</v>
      </c>
      <c r="S128" s="269"/>
      <c r="T128" s="246">
        <f ca="1">+T129</f>
        <v>0</v>
      </c>
      <c r="U128" s="245">
        <f t="shared" si="10"/>
        <v>1</v>
      </c>
      <c r="V128" s="348" t="str">
        <f>+VLOOKUP(A128,bd_lista!$A$3:$E$590,5,FALSE)</f>
        <v>Empresas Nacionales</v>
      </c>
      <c r="W128" s="444" t="str">
        <f>+V128</f>
        <v>Empresas Nacionales</v>
      </c>
      <c r="X128" s="245">
        <v>78</v>
      </c>
      <c r="Y128" s="245" t="str">
        <f>+VLOOKUP(X128,bd_lista!$A$3:$C$590,3,FALSE)</f>
        <v>Ministerio de Hidrocarburos y Energías</v>
      </c>
      <c r="Z128" s="305">
        <f>+X128</f>
        <v>78</v>
      </c>
      <c r="AA128" s="334" t="str">
        <f>+Y128</f>
        <v>Ministerio de Hidrocarburos y Energías</v>
      </c>
    </row>
    <row r="129" spans="1:27" ht="15" hidden="1" customHeight="1">
      <c r="A129" s="32">
        <v>584</v>
      </c>
      <c r="B129" s="447"/>
      <c r="C129" s="348" t="str">
        <f>+VLOOKUP(A129,bd_lista!$A$3:$C$590,3,FALSE)</f>
        <v>Empresa Boliviana de Industrializacion de Hidrocarburos</v>
      </c>
      <c r="D129" s="443"/>
      <c r="E129" s="348" t="s">
        <v>1312</v>
      </c>
      <c r="F129" s="248">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8">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8">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8">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8">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8">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8">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8">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8">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8">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8">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8">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8">
        <f t="shared" ca="1" si="9"/>
        <v>0</v>
      </c>
      <c r="S129" s="268">
        <f ca="1">+R128+R129</f>
        <v>0</v>
      </c>
      <c r="T129" s="248">
        <f ca="1">+S129</f>
        <v>0</v>
      </c>
      <c r="U129" s="247">
        <f t="shared" si="10"/>
        <v>2</v>
      </c>
      <c r="V129" s="348" t="str">
        <f>+VLOOKUP(A129,bd_lista!$A$3:$E$590,5,FALSE)</f>
        <v>Empresas Nacionales</v>
      </c>
      <c r="W129" s="445"/>
      <c r="X129" s="245">
        <v>78</v>
      </c>
      <c r="Y129" s="245" t="str">
        <f>+VLOOKUP(X129,bd_lista!$A$3:$C$590,3,FALSE)</f>
        <v>Ministerio de Hidrocarburos y Energías</v>
      </c>
      <c r="Z129" s="303"/>
      <c r="AA129" s="336"/>
    </row>
    <row r="130" spans="1:27" ht="15" hidden="1" customHeight="1">
      <c r="A130" s="255">
        <v>1339</v>
      </c>
      <c r="B130" s="446">
        <f>+A130</f>
        <v>1339</v>
      </c>
      <c r="C130" s="250" t="str">
        <f>+VLOOKUP(A130,bd_lista!$A$3:$C$590,3,FALSE)</f>
        <v>Gobierno Autónomo Municipal de Tacopaya</v>
      </c>
      <c r="D130" s="442" t="str">
        <f>+C130</f>
        <v>Gobierno Autónomo Municipal de Tacopaya</v>
      </c>
      <c r="E130" s="245" t="s">
        <v>1311</v>
      </c>
      <c r="F130" s="246">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6">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6">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6">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6">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6">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6">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6">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6">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6">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6">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6">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6">
        <f t="shared" ca="1" si="9"/>
        <v>0</v>
      </c>
      <c r="S130" s="253"/>
      <c r="T130" s="246">
        <f ca="1">+T131</f>
        <v>6438.66</v>
      </c>
      <c r="U130" s="245">
        <f t="shared" si="10"/>
        <v>1</v>
      </c>
      <c r="V130" s="348" t="str">
        <f>+VLOOKUP(A130,bd_lista!$A$3:$E$590,5,FALSE)</f>
        <v>Gobiernos Autonomos Municipales</v>
      </c>
      <c r="W130" s="444" t="str">
        <f>+V130</f>
        <v>Gobiernos Autonomos Municipales</v>
      </c>
      <c r="X130" s="245">
        <f>+VLOOKUP(A130,[2]Sheet1!$A$13:$D$744,4,FALSE)</f>
        <v>0</v>
      </c>
      <c r="Y130" s="245" t="e">
        <f>+VLOOKUP(X130,bd_lista!$A$3:$C$590,3,FALSE)</f>
        <v>#N/A</v>
      </c>
      <c r="Z130" s="305">
        <f>+X130</f>
        <v>0</v>
      </c>
      <c r="AA130" s="306" t="e">
        <f>+Y130</f>
        <v>#N/A</v>
      </c>
    </row>
    <row r="131" spans="1:27" ht="15" hidden="1" customHeight="1">
      <c r="A131" s="32">
        <v>1339</v>
      </c>
      <c r="B131" s="447"/>
      <c r="C131" s="348" t="str">
        <f>+VLOOKUP(A131,bd_lista!$A$3:$C$590,3,FALSE)</f>
        <v>Gobierno Autónomo Municipal de Tacopaya</v>
      </c>
      <c r="D131" s="443"/>
      <c r="E131" s="247" t="s">
        <v>1312</v>
      </c>
      <c r="F131" s="248">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8">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8">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6438.66</v>
      </c>
      <c r="I131" s="248">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8">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8">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8">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8">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8">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8">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8">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8">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8">
        <f t="shared" ca="1" si="9"/>
        <v>6438.66</v>
      </c>
      <c r="S131" s="265">
        <f ca="1">+R130+R131</f>
        <v>6438.66</v>
      </c>
      <c r="T131" s="248">
        <f ca="1">+S131</f>
        <v>6438.66</v>
      </c>
      <c r="U131" s="247">
        <f t="shared" si="10"/>
        <v>2</v>
      </c>
      <c r="V131" s="348" t="str">
        <f>+VLOOKUP(A131,bd_lista!$A$3:$E$590,5,FALSE)</f>
        <v>Gobiernos Autonomos Municipales</v>
      </c>
      <c r="W131" s="445"/>
      <c r="X131" s="245">
        <f>+VLOOKUP(A131,[2]Sheet1!$A$13:$D$744,4,FALSE)</f>
        <v>0</v>
      </c>
      <c r="Y131" s="245" t="e">
        <f>+VLOOKUP(X131,bd_lista!$A$3:$C$590,3,FALSE)</f>
        <v>#N/A</v>
      </c>
      <c r="Z131" s="303"/>
      <c r="AA131" s="304"/>
    </row>
    <row r="132" spans="1:27" ht="15" hidden="1" customHeight="1">
      <c r="A132" s="255">
        <v>1201</v>
      </c>
      <c r="B132" s="446">
        <f>+A132</f>
        <v>1201</v>
      </c>
      <c r="C132" s="250" t="str">
        <f>+VLOOKUP(A132,bd_lista!$A$3:$C$590,3,FALSE)</f>
        <v>Gobierno Autónomo Municipal de La Paz</v>
      </c>
      <c r="D132" s="442" t="str">
        <f>+C132</f>
        <v>Gobierno Autónomo Municipal de La Paz</v>
      </c>
      <c r="E132" s="245" t="s">
        <v>1311</v>
      </c>
      <c r="F132" s="246">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6">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6">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6">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6">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6">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6">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6">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6">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6">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6">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6">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6">
        <f t="shared" ca="1" si="9"/>
        <v>0</v>
      </c>
      <c r="S132" s="253"/>
      <c r="T132" s="246">
        <f ca="1">+T133</f>
        <v>4650.2</v>
      </c>
      <c r="U132" s="245">
        <f t="shared" si="10"/>
        <v>1</v>
      </c>
      <c r="V132" s="348" t="str">
        <f>+VLOOKUP(A132,bd_lista!$A$3:$E$590,5,FALSE)</f>
        <v>Gobiernos Autonomos Municipales</v>
      </c>
      <c r="W132" s="444" t="str">
        <f>+V132</f>
        <v>Gobiernos Autonomos Municipales</v>
      </c>
      <c r="X132" s="245">
        <f>+VLOOKUP(A132,[2]Sheet1!$A$13:$D$744,4,FALSE)</f>
        <v>0</v>
      </c>
      <c r="Y132" s="245" t="e">
        <f>+VLOOKUP(X132,bd_lista!$A$3:$C$590,3,FALSE)</f>
        <v>#N/A</v>
      </c>
      <c r="Z132" s="305">
        <f>+X132</f>
        <v>0</v>
      </c>
      <c r="AA132" s="306" t="e">
        <f>+Y132</f>
        <v>#N/A</v>
      </c>
    </row>
    <row r="133" spans="1:27" ht="15" hidden="1" customHeight="1">
      <c r="A133" s="32">
        <v>1201</v>
      </c>
      <c r="B133" s="447"/>
      <c r="C133" s="348" t="str">
        <f>+VLOOKUP(A133,bd_lista!$A$3:$C$590,3,FALSE)</f>
        <v>Gobierno Autónomo Municipal de La Paz</v>
      </c>
      <c r="D133" s="443"/>
      <c r="E133" s="247" t="s">
        <v>1312</v>
      </c>
      <c r="F133" s="248">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8">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3503.66</v>
      </c>
      <c r="H133" s="248">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1146.54</v>
      </c>
      <c r="I133" s="248">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48">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8">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8">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8">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8">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8">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8">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8">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8">
        <f t="shared" ca="1" si="9"/>
        <v>4650.2</v>
      </c>
      <c r="S133" s="265">
        <f ca="1">+R132+R133</f>
        <v>4650.2</v>
      </c>
      <c r="T133" s="248">
        <f ca="1">+S133</f>
        <v>4650.2</v>
      </c>
      <c r="U133" s="247">
        <f t="shared" si="10"/>
        <v>2</v>
      </c>
      <c r="V133" s="348" t="str">
        <f>+VLOOKUP(A133,bd_lista!$A$3:$E$590,5,FALSE)</f>
        <v>Gobiernos Autonomos Municipales</v>
      </c>
      <c r="W133" s="445"/>
      <c r="X133" s="245">
        <f>+VLOOKUP(A133,[2]Sheet1!$A$13:$D$744,4,FALSE)</f>
        <v>0</v>
      </c>
      <c r="Y133" s="245" t="e">
        <f>+VLOOKUP(X133,bd_lista!$A$3:$C$590,3,FALSE)</f>
        <v>#N/A</v>
      </c>
      <c r="Z133" s="303"/>
      <c r="AA133" s="304"/>
    </row>
    <row r="134" spans="1:27" ht="15" hidden="1" customHeight="1">
      <c r="A134" s="255">
        <v>411</v>
      </c>
      <c r="B134" s="446">
        <f>+A134</f>
        <v>411</v>
      </c>
      <c r="C134" s="250" t="str">
        <f>+VLOOKUP(A134,bd_lista!$A$3:$C$590,3,FALSE)</f>
        <v>Corporación del Seguro Social Militar</v>
      </c>
      <c r="D134" s="442" t="str">
        <f>+C134</f>
        <v>Corporación del Seguro Social Militar</v>
      </c>
      <c r="E134" s="250" t="s">
        <v>1311</v>
      </c>
      <c r="F134" s="246">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6">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6">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6">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6">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6">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6">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6">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6">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6">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6">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6">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6">
        <f t="shared" ca="1" si="9"/>
        <v>0</v>
      </c>
      <c r="S134" s="253"/>
      <c r="T134" s="246">
        <f ca="1">+T135</f>
        <v>0</v>
      </c>
      <c r="U134" s="245">
        <f t="shared" si="10"/>
        <v>1</v>
      </c>
      <c r="V134" s="348" t="str">
        <f>+VLOOKUP(A134,bd_lista!$A$3:$E$590,5,FALSE)</f>
        <v>Instituciones de Seguridad Social</v>
      </c>
      <c r="W134" s="444" t="str">
        <f>+V134</f>
        <v>Instituciones de Seguridad Social</v>
      </c>
      <c r="X134" s="245">
        <f>+VLOOKUP(A134,[2]Sheet1!$A$13:$D$744,4,FALSE)</f>
        <v>20</v>
      </c>
      <c r="Y134" s="245" t="str">
        <f>+VLOOKUP(X134,bd_lista!$A$3:$C$590,3,FALSE)</f>
        <v>Ministerio de Defensa</v>
      </c>
      <c r="Z134" s="305">
        <f>+X134</f>
        <v>20</v>
      </c>
      <c r="AA134" s="306" t="str">
        <f>+Y134</f>
        <v>Ministerio de Defensa</v>
      </c>
    </row>
    <row r="135" spans="1:27" ht="15" hidden="1" customHeight="1">
      <c r="A135" s="32">
        <v>411</v>
      </c>
      <c r="B135" s="447"/>
      <c r="C135" s="348" t="str">
        <f>+VLOOKUP(A135,bd_lista!$A$3:$C$590,3,FALSE)</f>
        <v>Corporación del Seguro Social Militar</v>
      </c>
      <c r="D135" s="443"/>
      <c r="E135" s="348" t="s">
        <v>1312</v>
      </c>
      <c r="F135" s="248">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8">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8">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8">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8">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8">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8">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8">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8">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8">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8">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8">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8">
        <f t="shared" ca="1" si="9"/>
        <v>0</v>
      </c>
      <c r="S135" s="265">
        <f ca="1">+R134+R135</f>
        <v>0</v>
      </c>
      <c r="T135" s="248">
        <f ca="1">+S135</f>
        <v>0</v>
      </c>
      <c r="U135" s="247">
        <f t="shared" si="10"/>
        <v>2</v>
      </c>
      <c r="V135" s="348" t="str">
        <f>+VLOOKUP(A135,bd_lista!$A$3:$E$590,5,FALSE)</f>
        <v>Instituciones de Seguridad Social</v>
      </c>
      <c r="W135" s="445"/>
      <c r="X135" s="245">
        <f>+VLOOKUP(A135,[2]Sheet1!$A$13:$D$744,4,FALSE)</f>
        <v>20</v>
      </c>
      <c r="Y135" s="245" t="str">
        <f>+VLOOKUP(X135,bd_lista!$A$3:$C$590,3,FALSE)</f>
        <v>Ministerio de Defensa</v>
      </c>
      <c r="Z135" s="303"/>
      <c r="AA135" s="304"/>
    </row>
    <row r="136" spans="1:27" ht="15" hidden="1" customHeight="1">
      <c r="A136" s="255">
        <v>1430</v>
      </c>
      <c r="B136" s="446">
        <f>+A136</f>
        <v>1430</v>
      </c>
      <c r="C136" s="250" t="str">
        <f>+VLOOKUP(A136,bd_lista!$A$3:$C$590,3,FALSE)</f>
        <v>Gobierno Autónomo Municipal de Carangas</v>
      </c>
      <c r="D136" s="442" t="str">
        <f>+C136</f>
        <v>Gobierno Autónomo Municipal de Carangas</v>
      </c>
      <c r="E136" s="245" t="s">
        <v>1311</v>
      </c>
      <c r="F136" s="246">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6">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6">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6">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6">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6">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6">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6">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6">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6">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6">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6">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6">
        <f t="shared" ca="1" si="9"/>
        <v>0</v>
      </c>
      <c r="S136" s="253"/>
      <c r="T136" s="246">
        <f ca="1">+T137</f>
        <v>3648.9</v>
      </c>
      <c r="U136" s="245">
        <f t="shared" si="10"/>
        <v>1</v>
      </c>
      <c r="V136" s="348" t="str">
        <f>+VLOOKUP(A136,bd_lista!$A$3:$E$590,5,FALSE)</f>
        <v>Gobiernos Autonomos Municipales</v>
      </c>
      <c r="W136" s="444" t="str">
        <f>+V136</f>
        <v>Gobiernos Autonomos Municipales</v>
      </c>
      <c r="X136" s="245">
        <f>+VLOOKUP(A136,[2]Sheet1!$A$13:$D$744,4,FALSE)</f>
        <v>0</v>
      </c>
      <c r="Y136" s="245" t="e">
        <f>+VLOOKUP(X136,bd_lista!$A$3:$C$590,3,FALSE)</f>
        <v>#N/A</v>
      </c>
      <c r="Z136" s="305">
        <f>+X136</f>
        <v>0</v>
      </c>
      <c r="AA136" s="306" t="e">
        <f>+Y136</f>
        <v>#N/A</v>
      </c>
    </row>
    <row r="137" spans="1:27" ht="15" hidden="1" customHeight="1">
      <c r="A137" s="32">
        <v>1430</v>
      </c>
      <c r="B137" s="447"/>
      <c r="C137" s="348" t="str">
        <f>+VLOOKUP(A137,bd_lista!$A$3:$C$590,3,FALSE)</f>
        <v>Gobierno Autónomo Municipal de Carangas</v>
      </c>
      <c r="D137" s="443"/>
      <c r="E137" s="247" t="s">
        <v>1312</v>
      </c>
      <c r="F137" s="248">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8">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48">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3648.9</v>
      </c>
      <c r="I137" s="248">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8">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8">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8">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8">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8">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8">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8">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8">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8">
        <f t="shared" ca="1" si="9"/>
        <v>3648.9</v>
      </c>
      <c r="S137" s="265">
        <f ca="1">+R136+R137</f>
        <v>3648.9</v>
      </c>
      <c r="T137" s="248">
        <f ca="1">+S137</f>
        <v>3648.9</v>
      </c>
      <c r="U137" s="247">
        <f t="shared" si="10"/>
        <v>2</v>
      </c>
      <c r="V137" s="348" t="str">
        <f>+VLOOKUP(A137,bd_lista!$A$3:$E$590,5,FALSE)</f>
        <v>Gobiernos Autonomos Municipales</v>
      </c>
      <c r="W137" s="445"/>
      <c r="X137" s="245">
        <f>+VLOOKUP(A137,[2]Sheet1!$A$13:$D$744,4,FALSE)</f>
        <v>0</v>
      </c>
      <c r="Y137" s="245" t="e">
        <f>+VLOOKUP(X137,bd_lista!$A$3:$C$590,3,FALSE)</f>
        <v>#N/A</v>
      </c>
      <c r="Z137" s="303"/>
      <c r="AA137" s="304"/>
    </row>
    <row r="138" spans="1:27" ht="15" customHeight="1">
      <c r="A138" s="255">
        <v>133</v>
      </c>
      <c r="B138" s="446">
        <f>+A138</f>
        <v>133</v>
      </c>
      <c r="C138" s="250" t="str">
        <f>+VLOOKUP(A138,bd_lista!$A$3:$C$590,3,FALSE)</f>
        <v>Lotería Nacional de Beneficencia y Salubridad</v>
      </c>
      <c r="D138" s="442" t="str">
        <f>+C138</f>
        <v>Lotería Nacional de Beneficencia y Salubridad</v>
      </c>
      <c r="E138" s="250" t="s">
        <v>1311</v>
      </c>
      <c r="F138" s="246">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6">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6">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6">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6">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6">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6">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6">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6">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6">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6">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6">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6">
        <f t="shared" ca="1" si="9"/>
        <v>0</v>
      </c>
      <c r="S138" s="246"/>
      <c r="T138" s="246">
        <f ca="1">+T139</f>
        <v>1331038.1399999999</v>
      </c>
      <c r="U138" s="245">
        <f t="shared" si="10"/>
        <v>1</v>
      </c>
      <c r="V138" s="348" t="str">
        <f>+VLOOKUP(A138,bd_lista!$A$3:$E$590,5,FALSE)</f>
        <v>Instituciones Descentralizadas</v>
      </c>
      <c r="W138" s="444" t="str">
        <f>+V138</f>
        <v>Instituciones Descentralizadas</v>
      </c>
      <c r="X138" s="245">
        <f>+VLOOKUP(A138,[2]Sheet1!$A$13:$D$744,4,FALSE)</f>
        <v>46</v>
      </c>
      <c r="Y138" s="245" t="str">
        <f>+VLOOKUP(X138,bd_lista!$A$3:$C$590,3,FALSE)</f>
        <v>Ministerio de Salud y Deportes</v>
      </c>
      <c r="Z138" s="305">
        <f>+X138</f>
        <v>46</v>
      </c>
      <c r="AA138" s="334" t="str">
        <f>+Y138</f>
        <v>Ministerio de Salud y Deportes</v>
      </c>
    </row>
    <row r="139" spans="1:27" ht="15" customHeight="1">
      <c r="A139" s="32">
        <v>133</v>
      </c>
      <c r="B139" s="447"/>
      <c r="C139" s="348" t="str">
        <f>+VLOOKUP(A139,bd_lista!$A$3:$C$590,3,FALSE)</f>
        <v>Lotería Nacional de Beneficencia y Salubridad</v>
      </c>
      <c r="D139" s="443"/>
      <c r="E139" s="348" t="s">
        <v>1312</v>
      </c>
      <c r="F139" s="248">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248">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48">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8">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1331038.1399999999</v>
      </c>
      <c r="J139" s="248">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8">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8">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8">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8">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8">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8">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8">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8">
        <f t="shared" ca="1" si="9"/>
        <v>1331038.1399999999</v>
      </c>
      <c r="S139" s="248">
        <f ca="1">+R138+R139</f>
        <v>1331038.1399999999</v>
      </c>
      <c r="T139" s="248">
        <f ca="1">+S139</f>
        <v>1331038.1399999999</v>
      </c>
      <c r="U139" s="247">
        <f t="shared" si="10"/>
        <v>2</v>
      </c>
      <c r="V139" s="348" t="str">
        <f>+VLOOKUP(A139,bd_lista!$A$3:$E$590,5,FALSE)</f>
        <v>Instituciones Descentralizadas</v>
      </c>
      <c r="W139" s="445"/>
      <c r="X139" s="245">
        <f>+VLOOKUP(A139,[2]Sheet1!$A$13:$D$744,4,FALSE)</f>
        <v>46</v>
      </c>
      <c r="Y139" s="245" t="str">
        <f>+VLOOKUP(X139,bd_lista!$A$3:$C$590,3,FALSE)</f>
        <v>Ministerio de Salud y Deportes</v>
      </c>
      <c r="Z139" s="303"/>
      <c r="AA139" s="336"/>
    </row>
    <row r="140" spans="1:27" ht="15" customHeight="1">
      <c r="A140" s="255">
        <v>134</v>
      </c>
      <c r="B140" s="446">
        <f>+A140</f>
        <v>134</v>
      </c>
      <c r="C140" s="250" t="str">
        <f>+VLOOKUP(A140,bd_lista!$A$3:$C$590,3,FALSE)</f>
        <v>Consejo Nacional de Vivienda Policial</v>
      </c>
      <c r="D140" s="442" t="str">
        <f>+C140</f>
        <v>Consejo Nacional de Vivienda Policial</v>
      </c>
      <c r="E140" s="250" t="s">
        <v>1311</v>
      </c>
      <c r="F140" s="246">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6">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6">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6">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6">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6">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6">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6">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6">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6">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6">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6">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6">
        <f t="shared" ca="1" si="9"/>
        <v>0</v>
      </c>
      <c r="S140" s="246"/>
      <c r="T140" s="246">
        <f ca="1">+T141</f>
        <v>14646333.090000002</v>
      </c>
      <c r="U140" s="245">
        <f t="shared" si="10"/>
        <v>1</v>
      </c>
      <c r="V140" s="348" t="str">
        <f>+VLOOKUP(A140,bd_lista!$A$3:$E$590,5,FALSE)</f>
        <v>Instituciones Descentralizadas</v>
      </c>
      <c r="W140" s="444" t="str">
        <f>+V140</f>
        <v>Instituciones Descentralizadas</v>
      </c>
      <c r="X140" s="245">
        <f>+VLOOKUP(A140,[2]Sheet1!$A$13:$D$744,4,FALSE)</f>
        <v>81</v>
      </c>
      <c r="Y140" s="245" t="str">
        <f>+VLOOKUP(X140,bd_lista!$A$3:$C$590,3,FALSE)</f>
        <v>Ministerio de Obras Públicas, Servicios y Vivienda</v>
      </c>
      <c r="Z140" s="305">
        <f>+X140</f>
        <v>81</v>
      </c>
      <c r="AA140" s="334" t="str">
        <f>+Y140</f>
        <v>Ministerio de Obras Públicas, Servicios y Vivienda</v>
      </c>
    </row>
    <row r="141" spans="1:27" ht="15" customHeight="1">
      <c r="A141" s="32">
        <v>134</v>
      </c>
      <c r="B141" s="447"/>
      <c r="C141" s="348" t="str">
        <f>+VLOOKUP(A141,bd_lista!$A$3:$C$590,3,FALSE)</f>
        <v>Consejo Nacional de Vivienda Policial</v>
      </c>
      <c r="D141" s="443"/>
      <c r="E141" s="348" t="s">
        <v>1312</v>
      </c>
      <c r="F141" s="248">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8">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8">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8">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14646333.090000002</v>
      </c>
      <c r="J141" s="248">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8">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8">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8">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8">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8">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8">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8">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8">
        <f t="shared" ca="1" si="9"/>
        <v>14646333.090000002</v>
      </c>
      <c r="S141" s="248">
        <f ca="1">+R140+R141</f>
        <v>14646333.090000002</v>
      </c>
      <c r="T141" s="248">
        <f ca="1">+S141</f>
        <v>14646333.090000002</v>
      </c>
      <c r="U141" s="247">
        <f t="shared" si="10"/>
        <v>2</v>
      </c>
      <c r="V141" s="348" t="str">
        <f>+VLOOKUP(A141,bd_lista!$A$3:$E$590,5,FALSE)</f>
        <v>Instituciones Descentralizadas</v>
      </c>
      <c r="W141" s="445"/>
      <c r="X141" s="245">
        <f>+VLOOKUP(A141,[2]Sheet1!$A$13:$D$744,4,FALSE)</f>
        <v>81</v>
      </c>
      <c r="Y141" s="245" t="str">
        <f>+VLOOKUP(X141,bd_lista!$A$3:$C$590,3,FALSE)</f>
        <v>Ministerio de Obras Públicas, Servicios y Vivienda</v>
      </c>
      <c r="Z141" s="303"/>
      <c r="AA141" s="336"/>
    </row>
    <row r="142" spans="1:27" ht="15" hidden="1" customHeight="1">
      <c r="A142" s="255">
        <v>281</v>
      </c>
      <c r="B142" s="446">
        <f>+A142</f>
        <v>281</v>
      </c>
      <c r="C142" s="250" t="str">
        <f>+VLOOKUP(A142,bd_lista!$A$3:$C$590,3,FALSE)</f>
        <v>Oficina Técnica Nacional de los Ríos Pilcomayo y Bermejo</v>
      </c>
      <c r="D142" s="442" t="str">
        <f>+C142</f>
        <v>Oficina Técnica Nacional de los Ríos Pilcomayo y Bermejo</v>
      </c>
      <c r="E142" s="250" t="s">
        <v>1311</v>
      </c>
      <c r="F142" s="246">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6">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6">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6">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6">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6">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6">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6">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6">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6">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6">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6">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6">
        <f t="shared" ca="1" si="9"/>
        <v>0</v>
      </c>
      <c r="S142" s="246"/>
      <c r="T142" s="246">
        <f ca="1">+T143</f>
        <v>0</v>
      </c>
      <c r="U142" s="245">
        <f t="shared" si="10"/>
        <v>1</v>
      </c>
      <c r="V142" s="348" t="str">
        <f>+VLOOKUP(A142,bd_lista!$A$3:$E$590,5,FALSE)</f>
        <v>Instituciones Descentralizadas</v>
      </c>
      <c r="W142" s="444" t="str">
        <f>+V142</f>
        <v>Instituciones Descentralizadas</v>
      </c>
      <c r="X142" s="245">
        <f>+VLOOKUP(A142,[2]Sheet1!$A$13:$D$744,4,FALSE)</f>
        <v>86</v>
      </c>
      <c r="Y142" s="245" t="str">
        <f>+VLOOKUP(X142,bd_lista!$A$3:$C$590,3,FALSE)</f>
        <v>Ministerio de Medio Ambiente y Agua</v>
      </c>
      <c r="Z142" s="305">
        <f>+X142</f>
        <v>86</v>
      </c>
      <c r="AA142" s="334" t="str">
        <f>+Y142</f>
        <v>Ministerio de Medio Ambiente y Agua</v>
      </c>
    </row>
    <row r="143" spans="1:27" ht="15" hidden="1" customHeight="1">
      <c r="A143" s="32">
        <v>281</v>
      </c>
      <c r="B143" s="447"/>
      <c r="C143" s="348" t="str">
        <f>+VLOOKUP(A143,bd_lista!$A$3:$C$590,3,FALSE)</f>
        <v>Oficina Técnica Nacional de los Ríos Pilcomayo y Bermejo</v>
      </c>
      <c r="D143" s="443"/>
      <c r="E143" s="348" t="s">
        <v>1312</v>
      </c>
      <c r="F143" s="248">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48">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8">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8">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8">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8">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8">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8">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8">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8">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8">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8">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8">
        <f t="shared" ca="1" si="9"/>
        <v>0</v>
      </c>
      <c r="S143" s="248">
        <f ca="1">+R142+R143</f>
        <v>0</v>
      </c>
      <c r="T143" s="248">
        <f ca="1">+S143</f>
        <v>0</v>
      </c>
      <c r="U143" s="247">
        <f t="shared" si="10"/>
        <v>2</v>
      </c>
      <c r="V143" s="348" t="str">
        <f>+VLOOKUP(A143,bd_lista!$A$3:$E$590,5,FALSE)</f>
        <v>Instituciones Descentralizadas</v>
      </c>
      <c r="W143" s="445"/>
      <c r="X143" s="245">
        <f>+VLOOKUP(A143,[2]Sheet1!$A$13:$D$744,4,FALSE)</f>
        <v>86</v>
      </c>
      <c r="Y143" s="245" t="str">
        <f>+VLOOKUP(X143,bd_lista!$A$3:$C$590,3,FALSE)</f>
        <v>Ministerio de Medio Ambiente y Agua</v>
      </c>
      <c r="Z143" s="303"/>
      <c r="AA143" s="336"/>
    </row>
    <row r="144" spans="1:27" ht="15" customHeight="1">
      <c r="A144" s="255">
        <v>153</v>
      </c>
      <c r="B144" s="446">
        <f>+A144</f>
        <v>153</v>
      </c>
      <c r="C144" s="250" t="str">
        <f>+VLOOKUP(A144,bd_lista!$A$3:$C$590,3,FALSE)</f>
        <v>Observatorio Plurinacional de la Calidad  Educativa</v>
      </c>
      <c r="D144" s="442" t="str">
        <f>+C144</f>
        <v>Observatorio Plurinacional de la Calidad  Educativa</v>
      </c>
      <c r="E144" s="250" t="s">
        <v>1311</v>
      </c>
      <c r="F144" s="246">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6">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6">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6">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6">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6">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6">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6">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6">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6">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6">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6">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6">
        <f t="shared" ca="1" si="9"/>
        <v>0</v>
      </c>
      <c r="S144" s="246"/>
      <c r="T144" s="246">
        <f ca="1">+T145</f>
        <v>2058.56</v>
      </c>
      <c r="U144" s="245">
        <f t="shared" si="10"/>
        <v>1</v>
      </c>
      <c r="V144" s="348" t="str">
        <f>+VLOOKUP(A144,bd_lista!$A$3:$E$590,5,FALSE)</f>
        <v>Instituciones Descentralizadas</v>
      </c>
      <c r="W144" s="444" t="str">
        <f>+V144</f>
        <v>Instituciones Descentralizadas</v>
      </c>
      <c r="X144" s="245">
        <f>+VLOOKUP(A144,[2]Sheet1!$A$13:$D$744,4,FALSE)</f>
        <v>16</v>
      </c>
      <c r="Y144" s="245" t="str">
        <f>+VLOOKUP(X144,bd_lista!$A$3:$C$590,3,FALSE)</f>
        <v>Ministerio de Educación</v>
      </c>
      <c r="Z144" s="305">
        <f>+X144</f>
        <v>16</v>
      </c>
      <c r="AA144" s="334" t="str">
        <f>+Y144</f>
        <v>Ministerio de Educación</v>
      </c>
    </row>
    <row r="145" spans="1:27" ht="15" customHeight="1">
      <c r="A145" s="32">
        <v>153</v>
      </c>
      <c r="B145" s="447"/>
      <c r="C145" s="348" t="str">
        <f>+VLOOKUP(A145,bd_lista!$A$3:$C$590,3,FALSE)</f>
        <v>Observatorio Plurinacional de la Calidad  Educativa</v>
      </c>
      <c r="D145" s="443"/>
      <c r="E145" s="348" t="s">
        <v>1312</v>
      </c>
      <c r="F145" s="248">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8">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2058.56</v>
      </c>
      <c r="H145" s="248">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8">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8">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8">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8">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8">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8">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8">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8">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8">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8">
        <f t="shared" ca="1" si="9"/>
        <v>2058.56</v>
      </c>
      <c r="S145" s="248">
        <f ca="1">+R144+R145</f>
        <v>2058.56</v>
      </c>
      <c r="T145" s="248">
        <f ca="1">+S145</f>
        <v>2058.56</v>
      </c>
      <c r="U145" s="247">
        <f t="shared" si="10"/>
        <v>2</v>
      </c>
      <c r="V145" s="348" t="str">
        <f>+VLOOKUP(A145,bd_lista!$A$3:$E$590,5,FALSE)</f>
        <v>Instituciones Descentralizadas</v>
      </c>
      <c r="W145" s="445"/>
      <c r="X145" s="245">
        <f>+VLOOKUP(A145,[2]Sheet1!$A$13:$D$744,4,FALSE)</f>
        <v>16</v>
      </c>
      <c r="Y145" s="245" t="str">
        <f>+VLOOKUP(X145,bd_lista!$A$3:$C$590,3,FALSE)</f>
        <v>Ministerio de Educación</v>
      </c>
      <c r="Z145" s="303"/>
      <c r="AA145" s="336"/>
    </row>
    <row r="146" spans="1:27" ht="15" customHeight="1">
      <c r="A146" s="255">
        <v>163</v>
      </c>
      <c r="B146" s="446">
        <f>+A146</f>
        <v>163</v>
      </c>
      <c r="C146" s="250" t="str">
        <f>+VLOOKUP(A146,bd_lista!$A$3:$C$590,3,FALSE)</f>
        <v>Agencia Nacional de Hidrocarburos</v>
      </c>
      <c r="D146" s="442" t="str">
        <f>+C146</f>
        <v>Agencia Nacional de Hidrocarburos</v>
      </c>
      <c r="E146" s="250" t="s">
        <v>1311</v>
      </c>
      <c r="F146" s="246">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6">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6">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6">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6">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6">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6">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6">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6">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6">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6">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6">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6">
        <f t="shared" ca="1" si="9"/>
        <v>0</v>
      </c>
      <c r="S146" s="246"/>
      <c r="T146" s="246">
        <f ca="1">+T147</f>
        <v>2135033.94</v>
      </c>
      <c r="U146" s="245">
        <f t="shared" si="10"/>
        <v>1</v>
      </c>
      <c r="V146" s="348" t="str">
        <f>+VLOOKUP(A146,bd_lista!$A$3:$E$590,5,FALSE)</f>
        <v>Instituciones Descentralizadas</v>
      </c>
      <c r="W146" s="444" t="str">
        <f>+V146</f>
        <v>Instituciones Descentralizadas</v>
      </c>
      <c r="X146" s="245">
        <f>+VLOOKUP(A146,[2]Sheet1!$A$13:$D$744,4,FALSE)</f>
        <v>78</v>
      </c>
      <c r="Y146" s="245" t="str">
        <f>+VLOOKUP(X146,bd_lista!$A$3:$C$590,3,FALSE)</f>
        <v>Ministerio de Hidrocarburos y Energías</v>
      </c>
      <c r="Z146" s="305">
        <f>+X146</f>
        <v>78</v>
      </c>
      <c r="AA146" s="334" t="str">
        <f>+Y146</f>
        <v>Ministerio de Hidrocarburos y Energías</v>
      </c>
    </row>
    <row r="147" spans="1:27" ht="15" customHeight="1">
      <c r="A147" s="32">
        <v>163</v>
      </c>
      <c r="B147" s="447"/>
      <c r="C147" s="348" t="str">
        <f>+VLOOKUP(A147,bd_lista!$A$3:$C$590,3,FALSE)</f>
        <v>Agencia Nacional de Hidrocarburos</v>
      </c>
      <c r="D147" s="443"/>
      <c r="E147" s="348" t="s">
        <v>1312</v>
      </c>
      <c r="F147" s="248">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48">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48">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8">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2135033.94</v>
      </c>
      <c r="J147" s="248">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8">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8">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8">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8">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8">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8">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8">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8">
        <f t="shared" ca="1" si="9"/>
        <v>2135033.94</v>
      </c>
      <c r="S147" s="248">
        <f ca="1">+R146+R147</f>
        <v>2135033.94</v>
      </c>
      <c r="T147" s="248">
        <f ca="1">+S147</f>
        <v>2135033.94</v>
      </c>
      <c r="U147" s="247">
        <f t="shared" si="10"/>
        <v>2</v>
      </c>
      <c r="V147" s="348" t="str">
        <f>+VLOOKUP(A147,bd_lista!$A$3:$E$590,5,FALSE)</f>
        <v>Instituciones Descentralizadas</v>
      </c>
      <c r="W147" s="445"/>
      <c r="X147" s="245">
        <f>+VLOOKUP(A147,[2]Sheet1!$A$13:$D$744,4,FALSE)</f>
        <v>78</v>
      </c>
      <c r="Y147" s="245" t="str">
        <f>+VLOOKUP(X147,bd_lista!$A$3:$C$590,3,FALSE)</f>
        <v>Ministerio de Hidrocarburos y Energías</v>
      </c>
      <c r="Z147" s="303"/>
      <c r="AA147" s="336"/>
    </row>
    <row r="148" spans="1:27" ht="15" customHeight="1">
      <c r="A148" s="255">
        <v>192</v>
      </c>
      <c r="B148" s="446">
        <f>+A148</f>
        <v>192</v>
      </c>
      <c r="C148" s="250" t="str">
        <f>+VLOOKUP(A148,bd_lista!$A$3:$C$590,3,FALSE)</f>
        <v>Servicio al Mejoramiento de la Navegación Amazónica</v>
      </c>
      <c r="D148" s="442" t="str">
        <f>+C148</f>
        <v>Servicio al Mejoramiento de la Navegación Amazónica</v>
      </c>
      <c r="E148" s="250" t="s">
        <v>1311</v>
      </c>
      <c r="F148" s="246">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6">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6">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6">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6">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6">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6">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6">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6">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6">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6">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6">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6">
        <f t="shared" ca="1" si="9"/>
        <v>0</v>
      </c>
      <c r="S148" s="246"/>
      <c r="T148" s="246">
        <f ca="1">+T149</f>
        <v>50</v>
      </c>
      <c r="U148" s="245">
        <f t="shared" si="10"/>
        <v>1</v>
      </c>
      <c r="V148" s="348" t="str">
        <f>+VLOOKUP(A148,bd_lista!$A$3:$E$590,5,FALSE)</f>
        <v>Instituciones Descentralizadas</v>
      </c>
      <c r="W148" s="444" t="str">
        <f>+V148</f>
        <v>Instituciones Descentralizadas</v>
      </c>
      <c r="X148" s="245">
        <f>+VLOOKUP(A148,[2]Sheet1!$A$13:$D$744,4,FALSE)</f>
        <v>81</v>
      </c>
      <c r="Y148" s="245" t="str">
        <f>+VLOOKUP(X148,bd_lista!$A$3:$C$590,3,FALSE)</f>
        <v>Ministerio de Obras Públicas, Servicios y Vivienda</v>
      </c>
      <c r="Z148" s="305">
        <f>+X148</f>
        <v>81</v>
      </c>
      <c r="AA148" s="334" t="str">
        <f>+Y148</f>
        <v>Ministerio de Obras Públicas, Servicios y Vivienda</v>
      </c>
    </row>
    <row r="149" spans="1:27" ht="15" customHeight="1">
      <c r="A149" s="32">
        <v>192</v>
      </c>
      <c r="B149" s="447"/>
      <c r="C149" s="348" t="str">
        <f>+VLOOKUP(A149,bd_lista!$A$3:$C$590,3,FALSE)</f>
        <v>Servicio al Mejoramiento de la Navegación Amazónica</v>
      </c>
      <c r="D149" s="443"/>
      <c r="E149" s="348" t="s">
        <v>1312</v>
      </c>
      <c r="F149" s="248">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48">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50</v>
      </c>
      <c r="H149" s="248">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8">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48">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8">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8">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8">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8">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8">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8">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8">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8">
        <f t="shared" ca="1" si="9"/>
        <v>50</v>
      </c>
      <c r="S149" s="248">
        <f ca="1">+R148+R149</f>
        <v>50</v>
      </c>
      <c r="T149" s="248">
        <f ca="1">+S149</f>
        <v>50</v>
      </c>
      <c r="U149" s="247">
        <f t="shared" si="10"/>
        <v>2</v>
      </c>
      <c r="V149" s="348" t="str">
        <f>+VLOOKUP(A149,bd_lista!$A$3:$E$590,5,FALSE)</f>
        <v>Instituciones Descentralizadas</v>
      </c>
      <c r="W149" s="445"/>
      <c r="X149" s="245">
        <f>+VLOOKUP(A149,[2]Sheet1!$A$13:$D$744,4,FALSE)</f>
        <v>81</v>
      </c>
      <c r="Y149" s="245" t="str">
        <f>+VLOOKUP(X149,bd_lista!$A$3:$C$590,3,FALSE)</f>
        <v>Ministerio de Obras Públicas, Servicios y Vivienda</v>
      </c>
      <c r="Z149" s="303"/>
      <c r="AA149" s="336"/>
    </row>
    <row r="150" spans="1:27" ht="15" customHeight="1">
      <c r="A150" s="255">
        <v>203</v>
      </c>
      <c r="B150" s="446">
        <f>+A150</f>
        <v>203</v>
      </c>
      <c r="C150" s="250" t="str">
        <f>+VLOOKUP(A150,bd_lista!$A$3:$C$590,3,FALSE)</f>
        <v>Autoridad de Supervisión del Sistema Financiero</v>
      </c>
      <c r="D150" s="442" t="str">
        <f>+C150</f>
        <v>Autoridad de Supervisión del Sistema Financiero</v>
      </c>
      <c r="E150" s="250" t="s">
        <v>1311</v>
      </c>
      <c r="F150" s="246">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6">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6">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6">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6">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6">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6">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6">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6">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6">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6">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6">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6">
        <f t="shared" ca="1" si="9"/>
        <v>0</v>
      </c>
      <c r="S150" s="246"/>
      <c r="T150" s="246">
        <f ca="1">+T151</f>
        <v>2364.9700000000003</v>
      </c>
      <c r="U150" s="245">
        <f t="shared" si="10"/>
        <v>1</v>
      </c>
      <c r="V150" s="348" t="str">
        <f>+VLOOKUP(A150,bd_lista!$A$3:$E$590,5,FALSE)</f>
        <v>Instituciones Descentralizadas</v>
      </c>
      <c r="W150" s="444" t="str">
        <f>+V150</f>
        <v>Instituciones Descentralizadas</v>
      </c>
      <c r="X150" s="245">
        <f>+VLOOKUP(A150,[2]Sheet1!$A$13:$D$744,4,FALSE)</f>
        <v>35</v>
      </c>
      <c r="Y150" s="245" t="str">
        <f>+VLOOKUP(X150,bd_lista!$A$3:$C$590,3,FALSE)</f>
        <v>Ministerio de Economía y Finanzas Públicas</v>
      </c>
      <c r="Z150" s="305">
        <f>+X150</f>
        <v>35</v>
      </c>
      <c r="AA150" s="334" t="str">
        <f>+Y150</f>
        <v>Ministerio de Economía y Finanzas Públicas</v>
      </c>
    </row>
    <row r="151" spans="1:27" ht="15" customHeight="1">
      <c r="A151" s="32">
        <v>203</v>
      </c>
      <c r="B151" s="447"/>
      <c r="C151" s="348" t="str">
        <f>+VLOOKUP(A151,bd_lista!$A$3:$C$590,3,FALSE)</f>
        <v>Autoridad de Supervisión del Sistema Financiero</v>
      </c>
      <c r="D151" s="443"/>
      <c r="E151" s="348" t="s">
        <v>1312</v>
      </c>
      <c r="F151" s="248">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48">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8">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2188.9300000000003</v>
      </c>
      <c r="I151" s="248">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176.04</v>
      </c>
      <c r="J151" s="248">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8">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8">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8">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8">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8">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8">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8">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8">
        <f t="shared" ca="1" si="9"/>
        <v>2364.9700000000003</v>
      </c>
      <c r="S151" s="248">
        <f ca="1">+R150+R151</f>
        <v>2364.9700000000003</v>
      </c>
      <c r="T151" s="248">
        <f ca="1">+S151</f>
        <v>2364.9700000000003</v>
      </c>
      <c r="U151" s="247">
        <f t="shared" si="10"/>
        <v>2</v>
      </c>
      <c r="V151" s="348" t="str">
        <f>+VLOOKUP(A151,bd_lista!$A$3:$E$590,5,FALSE)</f>
        <v>Instituciones Descentralizadas</v>
      </c>
      <c r="W151" s="445"/>
      <c r="X151" s="245">
        <f>+VLOOKUP(A151,[2]Sheet1!$A$13:$D$744,4,FALSE)</f>
        <v>35</v>
      </c>
      <c r="Y151" s="245" t="str">
        <f>+VLOOKUP(X151,bd_lista!$A$3:$C$590,3,FALSE)</f>
        <v>Ministerio de Economía y Finanzas Públicas</v>
      </c>
      <c r="Z151" s="303"/>
      <c r="AA151" s="336"/>
    </row>
    <row r="152" spans="1:27" ht="15" customHeight="1">
      <c r="A152" s="255">
        <v>206</v>
      </c>
      <c r="B152" s="446">
        <f>+A152</f>
        <v>206</v>
      </c>
      <c r="C152" s="250" t="str">
        <f>+VLOOKUP(A152,bd_lista!$A$3:$C$590,3,FALSE)</f>
        <v>Instituto Nacional de Estadística</v>
      </c>
      <c r="D152" s="442" t="str">
        <f>+C152</f>
        <v>Instituto Nacional de Estadística</v>
      </c>
      <c r="E152" s="250" t="s">
        <v>1311</v>
      </c>
      <c r="F152" s="246">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6">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50.01</v>
      </c>
      <c r="H152" s="246">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6">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6">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6">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6">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6">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6">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6">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6">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6">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6">
        <f t="shared" ca="1" si="9"/>
        <v>50.01</v>
      </c>
      <c r="S152" s="246"/>
      <c r="T152" s="246">
        <f ca="1">+T153</f>
        <v>22064015.700000003</v>
      </c>
      <c r="U152" s="245">
        <f t="shared" si="10"/>
        <v>1</v>
      </c>
      <c r="V152" s="348" t="str">
        <f>+VLOOKUP(A152,bd_lista!$A$3:$E$590,5,FALSE)</f>
        <v>Instituciones Descentralizadas</v>
      </c>
      <c r="W152" s="444" t="str">
        <f>+V152</f>
        <v>Instituciones Descentralizadas</v>
      </c>
      <c r="X152" s="245">
        <f>+VLOOKUP(A152,[2]Sheet1!$A$13:$D$744,4,FALSE)</f>
        <v>66</v>
      </c>
      <c r="Y152" s="245" t="str">
        <f>+VLOOKUP(X152,bd_lista!$A$3:$C$590,3,FALSE)</f>
        <v>Ministerio de Planificación del Desarrollo</v>
      </c>
      <c r="Z152" s="305">
        <f>+X152</f>
        <v>66</v>
      </c>
      <c r="AA152" s="334" t="str">
        <f>+Y152</f>
        <v>Ministerio de Planificación del Desarrollo</v>
      </c>
    </row>
    <row r="153" spans="1:27" ht="15" customHeight="1">
      <c r="A153" s="32">
        <v>206</v>
      </c>
      <c r="B153" s="447"/>
      <c r="C153" s="348" t="str">
        <f>+VLOOKUP(A153,bd_lista!$A$3:$C$590,3,FALSE)</f>
        <v>Instituto Nacional de Estadística</v>
      </c>
      <c r="D153" s="443"/>
      <c r="E153" s="348" t="s">
        <v>1312</v>
      </c>
      <c r="F153" s="248">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8">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48">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22063965.690000001</v>
      </c>
      <c r="I153" s="248">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8">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8">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8">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8">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8">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8">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8">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8">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8">
        <f t="shared" ca="1" si="9"/>
        <v>22063965.690000001</v>
      </c>
      <c r="S153" s="248">
        <f ca="1">+R152+R153</f>
        <v>22064015.700000003</v>
      </c>
      <c r="T153" s="248">
        <f ca="1">+S153</f>
        <v>22064015.700000003</v>
      </c>
      <c r="U153" s="247">
        <f t="shared" si="10"/>
        <v>2</v>
      </c>
      <c r="V153" s="348" t="str">
        <f>+VLOOKUP(A153,bd_lista!$A$3:$E$590,5,FALSE)</f>
        <v>Instituciones Descentralizadas</v>
      </c>
      <c r="W153" s="445"/>
      <c r="X153" s="245">
        <f>+VLOOKUP(A153,[2]Sheet1!$A$13:$D$744,4,FALSE)</f>
        <v>66</v>
      </c>
      <c r="Y153" s="245" t="str">
        <f>+VLOOKUP(X153,bd_lista!$A$3:$C$590,3,FALSE)</f>
        <v>Ministerio de Planificación del Desarrollo</v>
      </c>
      <c r="Z153" s="303"/>
      <c r="AA153" s="336"/>
    </row>
    <row r="154" spans="1:27" ht="15" hidden="1" customHeight="1">
      <c r="A154" s="255">
        <v>373</v>
      </c>
      <c r="B154" s="446">
        <f>+A154</f>
        <v>373</v>
      </c>
      <c r="C154" s="250" t="str">
        <f>+VLOOKUP(A154,bd_lista!$A$3:$C$590,3,FALSE)</f>
        <v>Fondo de Desarrollo Indigena</v>
      </c>
      <c r="D154" s="442" t="str">
        <f>+C154</f>
        <v>Fondo de Desarrollo Indigena</v>
      </c>
      <c r="E154" s="250" t="s">
        <v>1311</v>
      </c>
      <c r="F154" s="246">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6">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6">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6">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6">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6">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6">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6">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6">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6">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6">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6">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6">
        <f t="shared" ca="1" si="9"/>
        <v>0</v>
      </c>
      <c r="S154" s="246"/>
      <c r="T154" s="246">
        <f ca="1">+T155</f>
        <v>0</v>
      </c>
      <c r="U154" s="245">
        <f t="shared" si="10"/>
        <v>1</v>
      </c>
      <c r="V154" s="348" t="str">
        <f>+VLOOKUP(A154,bd_lista!$A$3:$E$590,5,FALSE)</f>
        <v>Instituciones Descentralizadas</v>
      </c>
      <c r="W154" s="444" t="str">
        <f>+V154</f>
        <v>Instituciones Descentralizadas</v>
      </c>
      <c r="X154" s="245">
        <f>+VLOOKUP(A154,[2]Sheet1!$A$13:$D$744,4,FALSE)</f>
        <v>47</v>
      </c>
      <c r="Y154" s="245" t="str">
        <f>+VLOOKUP(X154,bd_lista!$A$3:$C$590,3,FALSE)</f>
        <v>Ministerio de Desarrollo Rural y Tierras</v>
      </c>
      <c r="Z154" s="305">
        <f>+X154</f>
        <v>47</v>
      </c>
      <c r="AA154" s="334" t="str">
        <f>+Y154</f>
        <v>Ministerio de Desarrollo Rural y Tierras</v>
      </c>
    </row>
    <row r="155" spans="1:27" ht="15" hidden="1" customHeight="1">
      <c r="A155" s="32">
        <v>373</v>
      </c>
      <c r="B155" s="447"/>
      <c r="C155" s="348" t="str">
        <f>+VLOOKUP(A155,bd_lista!$A$3:$C$590,3,FALSE)</f>
        <v>Fondo de Desarrollo Indigena</v>
      </c>
      <c r="D155" s="443"/>
      <c r="E155" s="348" t="s">
        <v>1312</v>
      </c>
      <c r="F155" s="248">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8">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8">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8">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8">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8">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8">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8">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8">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8">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8">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8">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8">
        <f t="shared" ca="1" si="9"/>
        <v>0</v>
      </c>
      <c r="S155" s="248">
        <f ca="1">+R154+R155</f>
        <v>0</v>
      </c>
      <c r="T155" s="248">
        <f ca="1">+S155</f>
        <v>0</v>
      </c>
      <c r="U155" s="247">
        <f t="shared" si="10"/>
        <v>2</v>
      </c>
      <c r="V155" s="348" t="str">
        <f>+VLOOKUP(A155,bd_lista!$A$3:$E$590,5,FALSE)</f>
        <v>Instituciones Descentralizadas</v>
      </c>
      <c r="W155" s="445"/>
      <c r="X155" s="245">
        <f>+VLOOKUP(A155,[2]Sheet1!$A$13:$D$744,4,FALSE)</f>
        <v>47</v>
      </c>
      <c r="Y155" s="245" t="str">
        <f>+VLOOKUP(X155,bd_lista!$A$3:$C$590,3,FALSE)</f>
        <v>Ministerio de Desarrollo Rural y Tierras</v>
      </c>
      <c r="Z155" s="303"/>
      <c r="AA155" s="336"/>
    </row>
    <row r="156" spans="1:27" ht="15" customHeight="1">
      <c r="A156" s="255">
        <v>212</v>
      </c>
      <c r="B156" s="446">
        <f>+A156</f>
        <v>212</v>
      </c>
      <c r="C156" s="250" t="str">
        <f>+VLOOKUP(A156,bd_lista!$A$3:$C$590,3,FALSE)</f>
        <v>Instituto Nacional de Reforma Agraria</v>
      </c>
      <c r="D156" s="442" t="str">
        <f>+C156</f>
        <v>Instituto Nacional de Reforma Agraria</v>
      </c>
      <c r="E156" s="250" t="s">
        <v>1311</v>
      </c>
      <c r="F156" s="246">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6">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6">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6">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6">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6">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6">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6">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6">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6">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6">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6">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6">
        <f t="shared" ca="1" si="9"/>
        <v>0</v>
      </c>
      <c r="S156" s="246"/>
      <c r="T156" s="246">
        <f ca="1">+T157</f>
        <v>47944.18</v>
      </c>
      <c r="U156" s="245">
        <f t="shared" si="10"/>
        <v>1</v>
      </c>
      <c r="V156" s="348" t="str">
        <f>+VLOOKUP(A156,bd_lista!$A$3:$E$590,5,FALSE)</f>
        <v>Instituciones Descentralizadas</v>
      </c>
      <c r="W156" s="444" t="str">
        <f>+V156</f>
        <v>Instituciones Descentralizadas</v>
      </c>
      <c r="X156" s="245">
        <f>+VLOOKUP(A156,[2]Sheet1!$A$13:$D$744,4,FALSE)</f>
        <v>47</v>
      </c>
      <c r="Y156" s="245" t="str">
        <f>+VLOOKUP(X156,bd_lista!$A$3:$C$590,3,FALSE)</f>
        <v>Ministerio de Desarrollo Rural y Tierras</v>
      </c>
      <c r="Z156" s="305">
        <f>+X156</f>
        <v>47</v>
      </c>
      <c r="AA156" s="334" t="str">
        <f>+Y156</f>
        <v>Ministerio de Desarrollo Rural y Tierras</v>
      </c>
    </row>
    <row r="157" spans="1:27" ht="15" customHeight="1">
      <c r="A157" s="32">
        <v>212</v>
      </c>
      <c r="B157" s="447"/>
      <c r="C157" s="348" t="str">
        <f>+VLOOKUP(A157,bd_lista!$A$3:$C$590,3,FALSE)</f>
        <v>Instituto Nacional de Reforma Agraria</v>
      </c>
      <c r="D157" s="443"/>
      <c r="E157" s="348" t="s">
        <v>1312</v>
      </c>
      <c r="F157" s="248">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8">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6073</v>
      </c>
      <c r="H157" s="248">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41871.18</v>
      </c>
      <c r="I157" s="248">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8">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8">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8">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8">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8">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8">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8">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8">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8">
        <f t="shared" ca="1" si="9"/>
        <v>47944.18</v>
      </c>
      <c r="S157" s="248">
        <f ca="1">+R156+R157</f>
        <v>47944.18</v>
      </c>
      <c r="T157" s="248">
        <f ca="1">+S157</f>
        <v>47944.18</v>
      </c>
      <c r="U157" s="247">
        <f t="shared" si="10"/>
        <v>2</v>
      </c>
      <c r="V157" s="348" t="str">
        <f>+VLOOKUP(A157,bd_lista!$A$3:$E$590,5,FALSE)</f>
        <v>Instituciones Descentralizadas</v>
      </c>
      <c r="W157" s="445"/>
      <c r="X157" s="245">
        <f>+VLOOKUP(A157,[2]Sheet1!$A$13:$D$744,4,FALSE)</f>
        <v>47</v>
      </c>
      <c r="Y157" s="245" t="str">
        <f>+VLOOKUP(X157,bd_lista!$A$3:$C$590,3,FALSE)</f>
        <v>Ministerio de Desarrollo Rural y Tierras</v>
      </c>
      <c r="Z157" s="303"/>
      <c r="AA157" s="336"/>
    </row>
    <row r="158" spans="1:27" ht="15" customHeight="1">
      <c r="A158" s="255">
        <v>213</v>
      </c>
      <c r="B158" s="446">
        <f>+A158</f>
        <v>213</v>
      </c>
      <c r="C158" s="250" t="str">
        <f>+VLOOKUP(A158,bd_lista!$A$3:$C$590,3,FALSE)</f>
        <v>Servicio Nacional de Meteorología e Hidrología</v>
      </c>
      <c r="D158" s="442" t="str">
        <f>+C158</f>
        <v>Servicio Nacional de Meteorología e Hidrología</v>
      </c>
      <c r="E158" s="250" t="s">
        <v>1311</v>
      </c>
      <c r="F158" s="246">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6">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6">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6">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6">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6">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6">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6">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6">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6">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6">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6">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6">
        <f t="shared" ref="R158:R221" ca="1" si="11">+SUM(F158:Q158)</f>
        <v>0</v>
      </c>
      <c r="S158" s="246"/>
      <c r="T158" s="246">
        <f ca="1">+T159</f>
        <v>775.46999999999991</v>
      </c>
      <c r="U158" s="245">
        <f t="shared" ref="U158:U221" si="12">+IF(E158="Débitos",1,2)</f>
        <v>1</v>
      </c>
      <c r="V158" s="348" t="str">
        <f>+VLOOKUP(A158,bd_lista!$A$3:$E$590,5,FALSE)</f>
        <v>Instituciones Descentralizadas</v>
      </c>
      <c r="W158" s="444" t="str">
        <f>+V158</f>
        <v>Instituciones Descentralizadas</v>
      </c>
      <c r="X158" s="245">
        <f>+VLOOKUP(A158,[2]Sheet1!$A$13:$D$744,4,FALSE)</f>
        <v>86</v>
      </c>
      <c r="Y158" s="245" t="str">
        <f>+VLOOKUP(X158,bd_lista!$A$3:$C$590,3,FALSE)</f>
        <v>Ministerio de Medio Ambiente y Agua</v>
      </c>
      <c r="Z158" s="305">
        <f>+X158</f>
        <v>86</v>
      </c>
      <c r="AA158" s="334" t="str">
        <f>+Y158</f>
        <v>Ministerio de Medio Ambiente y Agua</v>
      </c>
    </row>
    <row r="159" spans="1:27" ht="15" customHeight="1">
      <c r="A159" s="32">
        <v>213</v>
      </c>
      <c r="B159" s="447"/>
      <c r="C159" s="348" t="str">
        <f>+VLOOKUP(A159,bd_lista!$A$3:$C$590,3,FALSE)</f>
        <v>Servicio Nacional de Meteorología e Hidrología</v>
      </c>
      <c r="D159" s="443"/>
      <c r="E159" s="348" t="s">
        <v>1312</v>
      </c>
      <c r="F159" s="248">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8">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48">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775.46999999999991</v>
      </c>
      <c r="I159" s="248">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8">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8">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8">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8">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8">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8">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8">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8">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8">
        <f t="shared" ca="1" si="11"/>
        <v>775.46999999999991</v>
      </c>
      <c r="S159" s="248">
        <f ca="1">+R158+R159</f>
        <v>775.46999999999991</v>
      </c>
      <c r="T159" s="248">
        <f ca="1">+S159</f>
        <v>775.46999999999991</v>
      </c>
      <c r="U159" s="247">
        <f t="shared" si="12"/>
        <v>2</v>
      </c>
      <c r="V159" s="348" t="str">
        <f>+VLOOKUP(A159,bd_lista!$A$3:$E$590,5,FALSE)</f>
        <v>Instituciones Descentralizadas</v>
      </c>
      <c r="W159" s="445"/>
      <c r="X159" s="245">
        <f>+VLOOKUP(A159,[2]Sheet1!$A$13:$D$744,4,FALSE)</f>
        <v>86</v>
      </c>
      <c r="Y159" s="245" t="str">
        <f>+VLOOKUP(X159,bd_lista!$A$3:$C$590,3,FALSE)</f>
        <v>Ministerio de Medio Ambiente y Agua</v>
      </c>
      <c r="Z159" s="303"/>
      <c r="AA159" s="336"/>
    </row>
    <row r="160" spans="1:27" customFormat="1" ht="15" hidden="1" customHeight="1">
      <c r="A160" s="255">
        <v>312</v>
      </c>
      <c r="B160" s="446">
        <f>+A160</f>
        <v>312</v>
      </c>
      <c r="C160" s="250" t="str">
        <f>+VLOOKUP(A160,bd_lista!$A$3:$C$590,3,FALSE)</f>
        <v>Autoridad de Fiscalizac. y Control Soc de Bosques y Tierras</v>
      </c>
      <c r="D160" s="442" t="str">
        <f>+C160</f>
        <v>Autoridad de Fiscalizac. y Control Soc de Bosques y Tierras</v>
      </c>
      <c r="E160" s="250" t="s">
        <v>1311</v>
      </c>
      <c r="F160" s="246">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6">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6">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6">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6">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6">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6">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6">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6">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6">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6">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6">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6">
        <f t="shared" ca="1" si="11"/>
        <v>0</v>
      </c>
      <c r="S160" s="246"/>
      <c r="T160" s="246">
        <f ca="1">+T161</f>
        <v>0</v>
      </c>
      <c r="U160" s="245">
        <f t="shared" si="12"/>
        <v>1</v>
      </c>
      <c r="V160" s="348" t="str">
        <f>+VLOOKUP(A160,bd_lista!$A$3:$E$590,5,FALSE)</f>
        <v>Instituciones Descentralizadas</v>
      </c>
      <c r="W160" s="444" t="str">
        <f>+V160</f>
        <v>Instituciones Descentralizadas</v>
      </c>
      <c r="X160" s="245">
        <f>+VLOOKUP(A160,[2]Sheet1!$A$13:$D$744,4,FALSE)</f>
        <v>86</v>
      </c>
      <c r="Y160" s="245" t="str">
        <f>+VLOOKUP(X160,bd_lista!$A$3:$C$590,3,FALSE)</f>
        <v>Ministerio de Medio Ambiente y Agua</v>
      </c>
      <c r="Z160" s="305">
        <f>+X160</f>
        <v>86</v>
      </c>
      <c r="AA160" s="334" t="str">
        <f>+Y160</f>
        <v>Ministerio de Medio Ambiente y Agua</v>
      </c>
    </row>
    <row r="161" spans="1:27" customFormat="1" ht="15" hidden="1" customHeight="1">
      <c r="A161" s="32">
        <v>312</v>
      </c>
      <c r="B161" s="447"/>
      <c r="C161" s="348" t="str">
        <f>+VLOOKUP(A161,bd_lista!$A$3:$C$590,3,FALSE)</f>
        <v>Autoridad de Fiscalizac. y Control Soc de Bosques y Tierras</v>
      </c>
      <c r="D161" s="443"/>
      <c r="E161" s="348" t="s">
        <v>1312</v>
      </c>
      <c r="F161" s="248">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8">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48">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8">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8">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8">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8">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8">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8">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8">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6">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6">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8">
        <f t="shared" ca="1" si="11"/>
        <v>0</v>
      </c>
      <c r="S161" s="248">
        <f ca="1">+R160+R161</f>
        <v>0</v>
      </c>
      <c r="T161" s="248">
        <f ca="1">+S161</f>
        <v>0</v>
      </c>
      <c r="U161" s="247">
        <f t="shared" si="12"/>
        <v>2</v>
      </c>
      <c r="V161" s="348" t="str">
        <f>+VLOOKUP(A161,bd_lista!$A$3:$E$590,5,FALSE)</f>
        <v>Instituciones Descentralizadas</v>
      </c>
      <c r="W161" s="445"/>
      <c r="X161" s="245">
        <f>+VLOOKUP(A161,[2]Sheet1!$A$13:$D$744,4,FALSE)</f>
        <v>86</v>
      </c>
      <c r="Y161" s="245" t="str">
        <f>+VLOOKUP(X161,bd_lista!$A$3:$C$590,3,FALSE)</f>
        <v>Ministerio de Medio Ambiente y Agua</v>
      </c>
      <c r="Z161" s="303"/>
      <c r="AA161" s="336"/>
    </row>
    <row r="162" spans="1:27" ht="15" customHeight="1">
      <c r="A162" s="32">
        <v>222</v>
      </c>
      <c r="B162" s="446">
        <f>+A162</f>
        <v>222</v>
      </c>
      <c r="C162" s="250" t="str">
        <f>+VLOOKUP(A162,bd_lista!$A$3:$C$590,3,FALSE)</f>
        <v>Instituto Nacional de Innovación Agropecuaria y Forestal</v>
      </c>
      <c r="D162" s="442" t="str">
        <f>+C162</f>
        <v>Instituto Nacional de Innovación Agropecuaria y Forestal</v>
      </c>
      <c r="E162" s="250" t="s">
        <v>1311</v>
      </c>
      <c r="F162" s="246">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6">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6">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6">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6">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6">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6">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6">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6">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6">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6">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6">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6">
        <f t="shared" ca="1" si="11"/>
        <v>0</v>
      </c>
      <c r="S162" s="246"/>
      <c r="T162" s="246">
        <f ca="1">+T163</f>
        <v>2366352.37</v>
      </c>
      <c r="U162" s="245">
        <f t="shared" si="12"/>
        <v>1</v>
      </c>
      <c r="V162" s="348" t="str">
        <f>+VLOOKUP(A162,bd_lista!$A$3:$E$590,5,FALSE)</f>
        <v>Instituciones Descentralizadas</v>
      </c>
      <c r="W162" s="444" t="str">
        <f>+V162</f>
        <v>Instituciones Descentralizadas</v>
      </c>
      <c r="X162" s="245">
        <f>+VLOOKUP(A162,[2]Sheet1!$A$13:$D$744,4,FALSE)</f>
        <v>47</v>
      </c>
      <c r="Y162" s="245" t="str">
        <f>+VLOOKUP(X162,bd_lista!$A$3:$C$590,3,FALSE)</f>
        <v>Ministerio de Desarrollo Rural y Tierras</v>
      </c>
      <c r="Z162" s="305">
        <f>+X162</f>
        <v>47</v>
      </c>
      <c r="AA162" s="334" t="str">
        <f>+Y162</f>
        <v>Ministerio de Desarrollo Rural y Tierras</v>
      </c>
    </row>
    <row r="163" spans="1:27" ht="15" customHeight="1">
      <c r="A163" s="32">
        <v>222</v>
      </c>
      <c r="B163" s="447"/>
      <c r="C163" s="348" t="str">
        <f>+VLOOKUP(A163,bd_lista!$A$3:$C$590,3,FALSE)</f>
        <v>Instituto Nacional de Innovación Agropecuaria y Forestal</v>
      </c>
      <c r="D163" s="443"/>
      <c r="E163" s="348" t="s">
        <v>1312</v>
      </c>
      <c r="F163" s="248">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8">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8">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8">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2366352.37</v>
      </c>
      <c r="J163" s="248">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8">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8">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8">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8">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8">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8">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8">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8">
        <f t="shared" ca="1" si="11"/>
        <v>2366352.37</v>
      </c>
      <c r="S163" s="248">
        <f ca="1">+R162+R163</f>
        <v>2366352.37</v>
      </c>
      <c r="T163" s="248">
        <f ca="1">+S163</f>
        <v>2366352.37</v>
      </c>
      <c r="U163" s="247">
        <f t="shared" si="12"/>
        <v>2</v>
      </c>
      <c r="V163" s="348" t="str">
        <f>+VLOOKUP(A163,bd_lista!$A$3:$E$590,5,FALSE)</f>
        <v>Instituciones Descentralizadas</v>
      </c>
      <c r="W163" s="445"/>
      <c r="X163" s="245">
        <f>+VLOOKUP(A163,[2]Sheet1!$A$13:$D$744,4,FALSE)</f>
        <v>47</v>
      </c>
      <c r="Y163" s="245" t="str">
        <f>+VLOOKUP(X163,bd_lista!$A$3:$C$590,3,FALSE)</f>
        <v>Ministerio de Desarrollo Rural y Tierras</v>
      </c>
      <c r="Z163" s="303"/>
      <c r="AA163" s="336"/>
    </row>
    <row r="164" spans="1:27" ht="15" customHeight="1">
      <c r="A164" s="255">
        <v>223</v>
      </c>
      <c r="B164" s="446">
        <f>+A164</f>
        <v>223</v>
      </c>
      <c r="C164" s="250" t="str">
        <f>+VLOOKUP(A164,bd_lista!$A$3:$C$590,3,FALSE)</f>
        <v>Fondo Nacional de Desarrollo Forestal</v>
      </c>
      <c r="D164" s="442" t="str">
        <f>+C164</f>
        <v>Fondo Nacional de Desarrollo Forestal</v>
      </c>
      <c r="E164" s="250" t="s">
        <v>1311</v>
      </c>
      <c r="F164" s="246">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6">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6">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6">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6">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6">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6">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6">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6">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6">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6">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6">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6">
        <f t="shared" ca="1" si="11"/>
        <v>0</v>
      </c>
      <c r="S164" s="246"/>
      <c r="T164" s="246">
        <f ca="1">+T165</f>
        <v>4627859.87</v>
      </c>
      <c r="U164" s="245">
        <f t="shared" si="12"/>
        <v>1</v>
      </c>
      <c r="V164" s="348" t="str">
        <f>+VLOOKUP(A164,bd_lista!$A$3:$E$590,5,FALSE)</f>
        <v>Instituciones Descentralizadas</v>
      </c>
      <c r="W164" s="444" t="str">
        <f>+V164</f>
        <v>Instituciones Descentralizadas</v>
      </c>
      <c r="X164" s="245">
        <f>+VLOOKUP(A164,[2]Sheet1!$A$13:$D$744,4,FALSE)</f>
        <v>86</v>
      </c>
      <c r="Y164" s="245" t="str">
        <f>+VLOOKUP(X164,bd_lista!$A$3:$C$590,3,FALSE)</f>
        <v>Ministerio de Medio Ambiente y Agua</v>
      </c>
      <c r="Z164" s="305">
        <f>+X164</f>
        <v>86</v>
      </c>
      <c r="AA164" s="334" t="str">
        <f>+Y164</f>
        <v>Ministerio de Medio Ambiente y Agua</v>
      </c>
    </row>
    <row r="165" spans="1:27" ht="15" customHeight="1">
      <c r="A165" s="32">
        <v>223</v>
      </c>
      <c r="B165" s="447"/>
      <c r="C165" s="348" t="str">
        <f>+VLOOKUP(A165,bd_lista!$A$3:$C$590,3,FALSE)</f>
        <v>Fondo Nacional de Desarrollo Forestal</v>
      </c>
      <c r="D165" s="443"/>
      <c r="E165" s="348" t="s">
        <v>1312</v>
      </c>
      <c r="F165" s="248">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8">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48">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8">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4627859.87</v>
      </c>
      <c r="J165" s="248">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8">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8">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8">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8">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8">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8">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8">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8">
        <f t="shared" ca="1" si="11"/>
        <v>4627859.87</v>
      </c>
      <c r="S165" s="248">
        <f ca="1">+R164+R165</f>
        <v>4627859.87</v>
      </c>
      <c r="T165" s="248">
        <f ca="1">+S165</f>
        <v>4627859.87</v>
      </c>
      <c r="U165" s="247">
        <f t="shared" si="12"/>
        <v>2</v>
      </c>
      <c r="V165" s="348" t="str">
        <f>+VLOOKUP(A165,bd_lista!$A$3:$E$590,5,FALSE)</f>
        <v>Instituciones Descentralizadas</v>
      </c>
      <c r="W165" s="445"/>
      <c r="X165" s="245">
        <f>+VLOOKUP(A165,[2]Sheet1!$A$13:$D$744,4,FALSE)</f>
        <v>86</v>
      </c>
      <c r="Y165" s="245" t="str">
        <f>+VLOOKUP(X165,bd_lista!$A$3:$C$590,3,FALSE)</f>
        <v>Ministerio de Medio Ambiente y Agua</v>
      </c>
      <c r="Z165" s="303"/>
      <c r="AA165" s="336"/>
    </row>
    <row r="166" spans="1:27" ht="15" customHeight="1">
      <c r="A166" s="255">
        <v>225</v>
      </c>
      <c r="B166" s="446">
        <f>+A166</f>
        <v>225</v>
      </c>
      <c r="C166" s="250" t="str">
        <f>+VLOOKUP(A166,bd_lista!$A$3:$C$590,3,FALSE)</f>
        <v>Serv. Nal. para la Sostenibilidad en Saneamiento Básico</v>
      </c>
      <c r="D166" s="442" t="str">
        <f>+C166</f>
        <v>Serv. Nal. para la Sostenibilidad en Saneamiento Básico</v>
      </c>
      <c r="E166" s="250" t="s">
        <v>1311</v>
      </c>
      <c r="F166" s="246">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6">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6">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6">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46">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6">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6">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6">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6">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6">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6">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6">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6">
        <f t="shared" ca="1" si="11"/>
        <v>0</v>
      </c>
      <c r="S166" s="246"/>
      <c r="T166" s="246">
        <f ca="1">+T167</f>
        <v>800000</v>
      </c>
      <c r="U166" s="245">
        <f t="shared" si="12"/>
        <v>1</v>
      </c>
      <c r="V166" s="348" t="str">
        <f>+VLOOKUP(A166,bd_lista!$A$3:$E$590,5,FALSE)</f>
        <v>Instituciones Descentralizadas</v>
      </c>
      <c r="W166" s="444" t="str">
        <f>+V166</f>
        <v>Instituciones Descentralizadas</v>
      </c>
      <c r="X166" s="245">
        <f>+VLOOKUP(A166,[2]Sheet1!$A$13:$D$744,4,FALSE)</f>
        <v>86</v>
      </c>
      <c r="Y166" s="245" t="str">
        <f>+VLOOKUP(X166,bd_lista!$A$3:$C$590,3,FALSE)</f>
        <v>Ministerio de Medio Ambiente y Agua</v>
      </c>
      <c r="Z166" s="305">
        <f>+X166</f>
        <v>86</v>
      </c>
      <c r="AA166" s="306" t="str">
        <f>+Y166</f>
        <v>Ministerio de Medio Ambiente y Agua</v>
      </c>
    </row>
    <row r="167" spans="1:27" ht="15" customHeight="1">
      <c r="A167" s="32">
        <v>225</v>
      </c>
      <c r="B167" s="447"/>
      <c r="C167" s="348" t="str">
        <f>+VLOOKUP(A167,bd_lista!$A$3:$C$590,3,FALSE)</f>
        <v>Serv. Nal. para la Sostenibilidad en Saneamiento Básico</v>
      </c>
      <c r="D167" s="443"/>
      <c r="E167" s="348" t="s">
        <v>1312</v>
      </c>
      <c r="F167" s="248">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8">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8">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8">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800000</v>
      </c>
      <c r="J167" s="248">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8">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8">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8">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8">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8">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8">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8">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8">
        <f t="shared" ca="1" si="11"/>
        <v>800000</v>
      </c>
      <c r="S167" s="248">
        <f ca="1">+R166+R167</f>
        <v>800000</v>
      </c>
      <c r="T167" s="248">
        <f ca="1">+S167</f>
        <v>800000</v>
      </c>
      <c r="U167" s="247">
        <f t="shared" si="12"/>
        <v>2</v>
      </c>
      <c r="V167" s="348" t="str">
        <f>+VLOOKUP(A167,bd_lista!$A$3:$E$590,5,FALSE)</f>
        <v>Instituciones Descentralizadas</v>
      </c>
      <c r="W167" s="445"/>
      <c r="X167" s="245">
        <f>+VLOOKUP(A167,[2]Sheet1!$A$13:$D$744,4,FALSE)</f>
        <v>86</v>
      </c>
      <c r="Y167" s="245" t="str">
        <f>+VLOOKUP(X167,bd_lista!$A$3:$C$590,3,FALSE)</f>
        <v>Ministerio de Medio Ambiente y Agua</v>
      </c>
      <c r="Z167" s="303"/>
      <c r="AA167" s="304"/>
    </row>
    <row r="168" spans="1:27" ht="15" hidden="1" customHeight="1">
      <c r="A168" s="255">
        <v>302</v>
      </c>
      <c r="B168" s="446">
        <f>+A168</f>
        <v>302</v>
      </c>
      <c r="C168" s="250" t="str">
        <f>+VLOOKUP(A168,bd_lista!$A$3:$C$590,3,FALSE)</f>
        <v>Servicio Departamental de Riego - Potosí</v>
      </c>
      <c r="D168" s="442" t="str">
        <f>+C168</f>
        <v>Servicio Departamental de Riego - Potosí</v>
      </c>
      <c r="E168" s="250" t="s">
        <v>1311</v>
      </c>
      <c r="F168" s="246">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6">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6">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6">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6">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6">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6">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6">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6">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6">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6">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6">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6">
        <f t="shared" ca="1" si="11"/>
        <v>0</v>
      </c>
      <c r="S168" s="246"/>
      <c r="T168" s="246">
        <f ca="1">+T169</f>
        <v>0</v>
      </c>
      <c r="U168" s="245">
        <f t="shared" si="12"/>
        <v>1</v>
      </c>
      <c r="V168" s="348" t="str">
        <f>+VLOOKUP(A168,bd_lista!$A$3:$E$590,5,FALSE)</f>
        <v>Instituciones Descentralizadas</v>
      </c>
      <c r="W168" s="444" t="str">
        <f>+V168</f>
        <v>Instituciones Descentralizadas</v>
      </c>
      <c r="X168" s="245">
        <f>+VLOOKUP(A168,[2]Sheet1!$A$13:$D$744,4,FALSE)</f>
        <v>86</v>
      </c>
      <c r="Y168" s="245" t="str">
        <f>+VLOOKUP(X168,bd_lista!$A$3:$C$590,3,FALSE)</f>
        <v>Ministerio de Medio Ambiente y Agua</v>
      </c>
      <c r="Z168" s="305">
        <f>+X168</f>
        <v>86</v>
      </c>
      <c r="AA168" s="306" t="str">
        <f>+Y168</f>
        <v>Ministerio de Medio Ambiente y Agua</v>
      </c>
    </row>
    <row r="169" spans="1:27" ht="15" hidden="1" customHeight="1">
      <c r="A169" s="32">
        <v>302</v>
      </c>
      <c r="B169" s="447"/>
      <c r="C169" s="348" t="str">
        <f>+VLOOKUP(A169,bd_lista!$A$3:$C$590,3,FALSE)</f>
        <v>Servicio Departamental de Riego - Potosí</v>
      </c>
      <c r="D169" s="443"/>
      <c r="E169" s="348" t="s">
        <v>1312</v>
      </c>
      <c r="F169" s="248">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48">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8">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8">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8">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8">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8">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8">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8">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8">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8">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8">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8">
        <f t="shared" ca="1" si="11"/>
        <v>0</v>
      </c>
      <c r="S169" s="248">
        <f ca="1">+R168+R169</f>
        <v>0</v>
      </c>
      <c r="T169" s="248">
        <f ca="1">+S169</f>
        <v>0</v>
      </c>
      <c r="U169" s="247">
        <f t="shared" si="12"/>
        <v>2</v>
      </c>
      <c r="V169" s="348" t="str">
        <f>+VLOOKUP(A169,bd_lista!$A$3:$E$590,5,FALSE)</f>
        <v>Instituciones Descentralizadas</v>
      </c>
      <c r="W169" s="445"/>
      <c r="X169" s="245">
        <f>+VLOOKUP(A169,[2]Sheet1!$A$13:$D$744,4,FALSE)</f>
        <v>86</v>
      </c>
      <c r="Y169" s="245" t="str">
        <f>+VLOOKUP(X169,bd_lista!$A$3:$C$590,3,FALSE)</f>
        <v>Ministerio de Medio Ambiente y Agua</v>
      </c>
      <c r="Z169" s="303"/>
      <c r="AA169" s="304"/>
    </row>
    <row r="170" spans="1:27" ht="15" customHeight="1">
      <c r="A170" s="255">
        <v>234</v>
      </c>
      <c r="B170" s="446">
        <f>+A170</f>
        <v>234</v>
      </c>
      <c r="C170" s="250" t="str">
        <f>+VLOOKUP(A170,bd_lista!$A$3:$C$590,3,FALSE)</f>
        <v xml:space="preserve">Servicio Geológico Minero </v>
      </c>
      <c r="D170" s="442" t="str">
        <f>+C170</f>
        <v xml:space="preserve">Servicio Geológico Minero </v>
      </c>
      <c r="E170" s="250" t="s">
        <v>1311</v>
      </c>
      <c r="F170" s="246">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6">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6">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6">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6">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6">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6">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6">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6">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6">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6">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6">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6">
        <f t="shared" ca="1" si="11"/>
        <v>0</v>
      </c>
      <c r="S170" s="246"/>
      <c r="T170" s="246">
        <f ca="1">+T171</f>
        <v>2217.85</v>
      </c>
      <c r="U170" s="245">
        <f t="shared" si="12"/>
        <v>1</v>
      </c>
      <c r="V170" s="348" t="str">
        <f>+VLOOKUP(A170,bd_lista!$A$3:$E$590,5,FALSE)</f>
        <v>Instituciones Descentralizadas</v>
      </c>
      <c r="W170" s="444" t="str">
        <f>+V170</f>
        <v>Instituciones Descentralizadas</v>
      </c>
      <c r="X170" s="245">
        <f>+VLOOKUP(A170,[2]Sheet1!$A$13:$D$744,4,FALSE)</f>
        <v>76</v>
      </c>
      <c r="Y170" s="245" t="str">
        <f>+VLOOKUP(X170,bd_lista!$A$3:$C$590,3,FALSE)</f>
        <v>Ministerio de Minería y Metalurgia</v>
      </c>
      <c r="Z170" s="305">
        <f>+X170</f>
        <v>76</v>
      </c>
      <c r="AA170" s="334" t="str">
        <f>+Y170</f>
        <v>Ministerio de Minería y Metalurgia</v>
      </c>
    </row>
    <row r="171" spans="1:27" ht="15" customHeight="1">
      <c r="A171" s="32">
        <v>234</v>
      </c>
      <c r="B171" s="447"/>
      <c r="C171" s="348" t="str">
        <f>+VLOOKUP(A171,bd_lista!$A$3:$C$590,3,FALSE)</f>
        <v xml:space="preserve">Servicio Geológico Minero </v>
      </c>
      <c r="D171" s="443"/>
      <c r="E171" s="348" t="s">
        <v>1312</v>
      </c>
      <c r="F171" s="248">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8">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8">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2217.85</v>
      </c>
      <c r="I171" s="248">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8">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8">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8">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8">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8">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8">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8">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8">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8">
        <f t="shared" ca="1" si="11"/>
        <v>2217.85</v>
      </c>
      <c r="S171" s="248">
        <f ca="1">+R170+R171</f>
        <v>2217.85</v>
      </c>
      <c r="T171" s="248">
        <f ca="1">+S171</f>
        <v>2217.85</v>
      </c>
      <c r="U171" s="247">
        <f t="shared" si="12"/>
        <v>2</v>
      </c>
      <c r="V171" s="348" t="str">
        <f>+VLOOKUP(A171,bd_lista!$A$3:$E$590,5,FALSE)</f>
        <v>Instituciones Descentralizadas</v>
      </c>
      <c r="W171" s="445"/>
      <c r="X171" s="245">
        <f>+VLOOKUP(A171,[2]Sheet1!$A$13:$D$744,4,FALSE)</f>
        <v>76</v>
      </c>
      <c r="Y171" s="245" t="str">
        <f>+VLOOKUP(X171,bd_lista!$A$3:$C$590,3,FALSE)</f>
        <v>Ministerio de Minería y Metalurgia</v>
      </c>
      <c r="Z171" s="303"/>
      <c r="AA171" s="336"/>
    </row>
    <row r="172" spans="1:27" customFormat="1" ht="15" hidden="1" customHeight="1">
      <c r="A172" s="255">
        <v>268</v>
      </c>
      <c r="B172" s="446">
        <f>+A172</f>
        <v>268</v>
      </c>
      <c r="C172" s="250" t="str">
        <f>+VLOOKUP(A172,bd_lista!$A$3:$C$590,3,FALSE)</f>
        <v>Direc. Dptal. de Educación Oruro</v>
      </c>
      <c r="D172" s="442" t="str">
        <f>+C172</f>
        <v>Direc. Dptal. de Educación Oruro</v>
      </c>
      <c r="E172" s="250" t="s">
        <v>1311</v>
      </c>
      <c r="F172" s="246">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6">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6">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6">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6">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6">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6">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6">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6">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6">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6">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6">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6">
        <f t="shared" ca="1" si="11"/>
        <v>0</v>
      </c>
      <c r="S172" s="246"/>
      <c r="T172" s="246">
        <f ca="1">+T173</f>
        <v>0</v>
      </c>
      <c r="U172" s="245">
        <f t="shared" si="12"/>
        <v>1</v>
      </c>
      <c r="V172" s="348" t="str">
        <f>+VLOOKUP(A172,bd_lista!$A$3:$E$590,5,FALSE)</f>
        <v>Instituciones Descentralizadas</v>
      </c>
      <c r="W172" s="444" t="str">
        <f>+V172</f>
        <v>Instituciones Descentralizadas</v>
      </c>
      <c r="X172" s="245">
        <f>+VLOOKUP(A172,[2]Sheet1!$A$13:$D$744,4,FALSE)</f>
        <v>16</v>
      </c>
      <c r="Y172" s="245" t="str">
        <f>+VLOOKUP(X172,bd_lista!$A$3:$C$590,3,FALSE)</f>
        <v>Ministerio de Educación</v>
      </c>
      <c r="Z172" s="305">
        <f>+X172</f>
        <v>16</v>
      </c>
      <c r="AA172" s="334" t="str">
        <f>+Y172</f>
        <v>Ministerio de Educación</v>
      </c>
    </row>
    <row r="173" spans="1:27" customFormat="1" ht="15" hidden="1" customHeight="1">
      <c r="A173" s="32">
        <v>268</v>
      </c>
      <c r="B173" s="447"/>
      <c r="C173" s="348" t="str">
        <f>+VLOOKUP(A173,bd_lista!$A$3:$C$590,3,FALSE)</f>
        <v>Direc. Dptal. de Educación Oruro</v>
      </c>
      <c r="D173" s="443"/>
      <c r="E173" s="348" t="s">
        <v>1312</v>
      </c>
      <c r="F173" s="248">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8">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8">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8">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8">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8">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8">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8">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8">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8">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8">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8">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8">
        <f t="shared" ca="1" si="11"/>
        <v>0</v>
      </c>
      <c r="S173" s="248">
        <f ca="1">+R172+R173</f>
        <v>0</v>
      </c>
      <c r="T173" s="248">
        <f ca="1">+S173</f>
        <v>0</v>
      </c>
      <c r="U173" s="247">
        <f t="shared" si="12"/>
        <v>2</v>
      </c>
      <c r="V173" s="348" t="str">
        <f>+VLOOKUP(A173,bd_lista!$A$3:$E$590,5,FALSE)</f>
        <v>Instituciones Descentralizadas</v>
      </c>
      <c r="W173" s="445"/>
      <c r="X173" s="245">
        <f>+VLOOKUP(A173,[2]Sheet1!$A$13:$D$744,4,FALSE)</f>
        <v>16</v>
      </c>
      <c r="Y173" s="245" t="str">
        <f>+VLOOKUP(X173,bd_lista!$A$3:$C$590,3,FALSE)</f>
        <v>Ministerio de Educación</v>
      </c>
      <c r="Z173" s="303"/>
      <c r="AA173" s="336"/>
    </row>
    <row r="174" spans="1:27" ht="15" hidden="1" customHeight="1">
      <c r="A174" s="32">
        <v>660</v>
      </c>
      <c r="B174" s="446">
        <f>+A174</f>
        <v>660</v>
      </c>
      <c r="C174" s="250" t="str">
        <f>+VLOOKUP(A174,bd_lista!$A$3:$C$590,3,FALSE)</f>
        <v>Órgano Judicial</v>
      </c>
      <c r="D174" s="442" t="str">
        <f>+C174</f>
        <v>Órgano Judicial</v>
      </c>
      <c r="E174" s="250" t="s">
        <v>1311</v>
      </c>
      <c r="F174" s="246">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6">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6">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6">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6">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6">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6">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6">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6">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6">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6">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6">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6">
        <f t="shared" ca="1" si="11"/>
        <v>0</v>
      </c>
      <c r="S174" s="269"/>
      <c r="T174" s="246">
        <f ca="1">+T175</f>
        <v>0</v>
      </c>
      <c r="U174" s="245">
        <f t="shared" si="12"/>
        <v>1</v>
      </c>
      <c r="V174" s="348" t="str">
        <f>+VLOOKUP(A174,bd_lista!$A$3:$E$590,5,FALSE)</f>
        <v>Instituciones Descentralizadas</v>
      </c>
      <c r="W174" s="444" t="str">
        <f>+V174</f>
        <v>Instituciones Descentralizadas</v>
      </c>
      <c r="X174" s="245">
        <f>+VLOOKUP(A174,[2]Sheet1!$A$13:$D$744,4,FALSE)</f>
        <v>0</v>
      </c>
      <c r="Y174" s="245" t="e">
        <f>+VLOOKUP(X174,bd_lista!$A$3:$C$590,3,FALSE)</f>
        <v>#N/A</v>
      </c>
      <c r="Z174" s="305">
        <f>+X174</f>
        <v>0</v>
      </c>
      <c r="AA174" s="334" t="e">
        <f>+Y174</f>
        <v>#N/A</v>
      </c>
    </row>
    <row r="175" spans="1:27" ht="15" hidden="1" customHeight="1">
      <c r="A175" s="32">
        <v>660</v>
      </c>
      <c r="B175" s="447"/>
      <c r="C175" s="348" t="str">
        <f>+VLOOKUP(A175,bd_lista!$A$3:$C$590,3,FALSE)</f>
        <v>Órgano Judicial</v>
      </c>
      <c r="D175" s="443"/>
      <c r="E175" s="348" t="s">
        <v>1312</v>
      </c>
      <c r="F175" s="248">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0</v>
      </c>
      <c r="G175" s="248">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8">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8">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8">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8">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8">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8">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8">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8">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8">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8">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8">
        <f t="shared" ca="1" si="11"/>
        <v>0</v>
      </c>
      <c r="S175" s="268">
        <f ca="1">+R174+R175</f>
        <v>0</v>
      </c>
      <c r="T175" s="248">
        <f ca="1">+S175</f>
        <v>0</v>
      </c>
      <c r="U175" s="247">
        <f t="shared" si="12"/>
        <v>2</v>
      </c>
      <c r="V175" s="348" t="str">
        <f>+VLOOKUP(A175,bd_lista!$A$3:$E$590,5,FALSE)</f>
        <v>Instituciones Descentralizadas</v>
      </c>
      <c r="W175" s="445"/>
      <c r="X175" s="245">
        <f>+VLOOKUP(A175,[2]Sheet1!$A$13:$D$744,4,FALSE)</f>
        <v>0</v>
      </c>
      <c r="Y175" s="245" t="e">
        <f>+VLOOKUP(X175,bd_lista!$A$3:$C$590,3,FALSE)</f>
        <v>#N/A</v>
      </c>
      <c r="Z175" s="303"/>
      <c r="AA175" s="336"/>
    </row>
    <row r="176" spans="1:27" ht="15" customHeight="1">
      <c r="A176" s="255">
        <v>244</v>
      </c>
      <c r="B176" s="446">
        <f>+A176</f>
        <v>244</v>
      </c>
      <c r="C176" s="250" t="str">
        <f>+VLOOKUP(A176,bd_lista!$A$3:$C$590,3,FALSE)</f>
        <v>Servicio Nacional de Aerofotogrametría</v>
      </c>
      <c r="D176" s="442" t="str">
        <f>+C176</f>
        <v>Servicio Nacional de Aerofotogrametría</v>
      </c>
      <c r="E176" s="250" t="s">
        <v>1311</v>
      </c>
      <c r="F176" s="246">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6">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6">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6">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6">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6">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6">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6">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6">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6">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6">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6">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6">
        <f t="shared" ca="1" si="11"/>
        <v>0</v>
      </c>
      <c r="S176" s="246"/>
      <c r="T176" s="246">
        <f ca="1">+T177</f>
        <v>205494</v>
      </c>
      <c r="U176" s="245">
        <f t="shared" si="12"/>
        <v>1</v>
      </c>
      <c r="V176" s="348" t="str">
        <f>+VLOOKUP(A176,bd_lista!$A$3:$E$590,5,FALSE)</f>
        <v>Instituciones Descentralizadas</v>
      </c>
      <c r="W176" s="444" t="str">
        <f>+V176</f>
        <v>Instituciones Descentralizadas</v>
      </c>
      <c r="X176" s="245">
        <f>+VLOOKUP(A176,[2]Sheet1!$A$13:$D$744,4,FALSE)</f>
        <v>20</v>
      </c>
      <c r="Y176" s="245" t="str">
        <f>+VLOOKUP(X176,bd_lista!$A$3:$C$590,3,FALSE)</f>
        <v>Ministerio de Defensa</v>
      </c>
      <c r="Z176" s="305">
        <f>+X176</f>
        <v>20</v>
      </c>
      <c r="AA176" s="306" t="str">
        <f>+Y176</f>
        <v>Ministerio de Defensa</v>
      </c>
    </row>
    <row r="177" spans="1:27" ht="15" customHeight="1">
      <c r="A177" s="32">
        <v>244</v>
      </c>
      <c r="B177" s="447"/>
      <c r="C177" s="348" t="str">
        <f>+VLOOKUP(A177,bd_lista!$A$3:$C$590,3,FALSE)</f>
        <v>Servicio Nacional de Aerofotogrametría</v>
      </c>
      <c r="D177" s="443"/>
      <c r="E177" s="348" t="s">
        <v>1312</v>
      </c>
      <c r="F177" s="248">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48">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8">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205494</v>
      </c>
      <c r="I177" s="248">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8">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8">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8">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8">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8">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8">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8">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8">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8">
        <f t="shared" ca="1" si="11"/>
        <v>205494</v>
      </c>
      <c r="S177" s="248">
        <f ca="1">+R176+R177</f>
        <v>205494</v>
      </c>
      <c r="T177" s="248">
        <f ca="1">+S177</f>
        <v>205494</v>
      </c>
      <c r="U177" s="247">
        <f t="shared" si="12"/>
        <v>2</v>
      </c>
      <c r="V177" s="348" t="str">
        <f>+VLOOKUP(A177,bd_lista!$A$3:$E$590,5,FALSE)</f>
        <v>Instituciones Descentralizadas</v>
      </c>
      <c r="W177" s="445"/>
      <c r="X177" s="245">
        <f>+VLOOKUP(A177,[2]Sheet1!$A$13:$D$744,4,FALSE)</f>
        <v>20</v>
      </c>
      <c r="Y177" s="245" t="str">
        <f>+VLOOKUP(X177,bd_lista!$A$3:$C$590,3,FALSE)</f>
        <v>Ministerio de Defensa</v>
      </c>
      <c r="Z177" s="303"/>
      <c r="AA177" s="304"/>
    </row>
    <row r="178" spans="1:27" ht="15" customHeight="1">
      <c r="A178" s="255">
        <v>249</v>
      </c>
      <c r="B178" s="446">
        <f>+A178</f>
        <v>249</v>
      </c>
      <c r="C178" s="250" t="str">
        <f>+VLOOKUP(A178,bd_lista!$A$3:$C$590,3,FALSE)</f>
        <v>Central de Abastecimiento y Suministros de Salud</v>
      </c>
      <c r="D178" s="442" t="str">
        <f>+C178</f>
        <v>Central de Abastecimiento y Suministros de Salud</v>
      </c>
      <c r="E178" s="250" t="s">
        <v>1311</v>
      </c>
      <c r="F178" s="246">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645.96</v>
      </c>
      <c r="G178" s="246">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6">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6">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6">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6">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6">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6">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6">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6">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6">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6">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6">
        <f t="shared" ca="1" si="11"/>
        <v>645.96</v>
      </c>
      <c r="S178" s="246"/>
      <c r="T178" s="246">
        <f ca="1">+T179</f>
        <v>757772.77</v>
      </c>
      <c r="U178" s="245">
        <f t="shared" si="12"/>
        <v>1</v>
      </c>
      <c r="V178" s="348" t="str">
        <f>+VLOOKUP(A178,bd_lista!$A$3:$E$590,5,FALSE)</f>
        <v>Instituciones Descentralizadas</v>
      </c>
      <c r="W178" s="444" t="str">
        <f>+V178</f>
        <v>Instituciones Descentralizadas</v>
      </c>
      <c r="X178" s="245">
        <f>+VLOOKUP(A178,[2]Sheet1!$A$13:$D$744,4,FALSE)</f>
        <v>46</v>
      </c>
      <c r="Y178" s="245" t="str">
        <f>+VLOOKUP(X178,bd_lista!$A$3:$C$590,3,FALSE)</f>
        <v>Ministerio de Salud y Deportes</v>
      </c>
      <c r="Z178" s="305">
        <f>+X178</f>
        <v>46</v>
      </c>
      <c r="AA178" s="334" t="str">
        <f>+Y178</f>
        <v>Ministerio de Salud y Deportes</v>
      </c>
    </row>
    <row r="179" spans="1:27" ht="15" customHeight="1">
      <c r="A179" s="32">
        <v>249</v>
      </c>
      <c r="B179" s="447"/>
      <c r="C179" s="348" t="str">
        <f>+VLOOKUP(A179,bd_lista!$A$3:$C$590,3,FALSE)</f>
        <v>Central de Abastecimiento y Suministros de Salud</v>
      </c>
      <c r="D179" s="443"/>
      <c r="E179" s="348" t="s">
        <v>1312</v>
      </c>
      <c r="F179" s="248">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14552.27</v>
      </c>
      <c r="G179" s="248">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742260.54</v>
      </c>
      <c r="H179" s="248">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304</v>
      </c>
      <c r="I179" s="248">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10</v>
      </c>
      <c r="J179" s="248">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8">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8">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8">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8">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8">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8">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48">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8">
        <f t="shared" ca="1" si="11"/>
        <v>757126.81</v>
      </c>
      <c r="S179" s="248">
        <f ca="1">+R178+R179</f>
        <v>757772.77</v>
      </c>
      <c r="T179" s="248">
        <f ca="1">+S179</f>
        <v>757772.77</v>
      </c>
      <c r="U179" s="247">
        <f t="shared" si="12"/>
        <v>2</v>
      </c>
      <c r="V179" s="348" t="str">
        <f>+VLOOKUP(A179,bd_lista!$A$3:$E$590,5,FALSE)</f>
        <v>Instituciones Descentralizadas</v>
      </c>
      <c r="W179" s="445"/>
      <c r="X179" s="245">
        <f>+VLOOKUP(A179,[2]Sheet1!$A$13:$D$744,4,FALSE)</f>
        <v>46</v>
      </c>
      <c r="Y179" s="245" t="str">
        <f>+VLOOKUP(X179,bd_lista!$A$3:$C$590,3,FALSE)</f>
        <v>Ministerio de Salud y Deportes</v>
      </c>
      <c r="Z179" s="303"/>
      <c r="AA179" s="336"/>
    </row>
    <row r="180" spans="1:27" ht="15" customHeight="1">
      <c r="A180" s="255">
        <v>254</v>
      </c>
      <c r="B180" s="446">
        <f>+A180</f>
        <v>254</v>
      </c>
      <c r="C180" s="250" t="str">
        <f>+VLOOKUP(A180,bd_lista!$A$3:$C$590,3,FALSE)</f>
        <v>Instituto del Seguro Agrario</v>
      </c>
      <c r="D180" s="442" t="str">
        <f>+C180</f>
        <v>Instituto del Seguro Agrario</v>
      </c>
      <c r="E180" s="250" t="s">
        <v>1311</v>
      </c>
      <c r="F180" s="246">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6">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6">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6">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6">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6">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6">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6">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6">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6">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6">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6">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6">
        <f t="shared" ca="1" si="11"/>
        <v>0</v>
      </c>
      <c r="S180" s="246"/>
      <c r="T180" s="246">
        <f ca="1">+T181</f>
        <v>10560466</v>
      </c>
      <c r="U180" s="245">
        <f t="shared" si="12"/>
        <v>1</v>
      </c>
      <c r="V180" s="348" t="str">
        <f>+VLOOKUP(A180,bd_lista!$A$3:$E$590,5,FALSE)</f>
        <v>Instituciones Descentralizadas</v>
      </c>
      <c r="W180" s="444" t="str">
        <f>+V180</f>
        <v>Instituciones Descentralizadas</v>
      </c>
      <c r="X180" s="245">
        <f>+VLOOKUP(A180,[2]Sheet1!$A$13:$D$744,4,FALSE)</f>
        <v>47</v>
      </c>
      <c r="Y180" s="245" t="str">
        <f>+VLOOKUP(X180,bd_lista!$A$3:$C$590,3,FALSE)</f>
        <v>Ministerio de Desarrollo Rural y Tierras</v>
      </c>
      <c r="Z180" s="305">
        <f>+X180</f>
        <v>47</v>
      </c>
      <c r="AA180" s="334" t="str">
        <f>+Y180</f>
        <v>Ministerio de Desarrollo Rural y Tierras</v>
      </c>
    </row>
    <row r="181" spans="1:27" ht="15" customHeight="1">
      <c r="A181" s="32">
        <v>254</v>
      </c>
      <c r="B181" s="447"/>
      <c r="C181" s="348" t="str">
        <f>+VLOOKUP(A181,bd_lista!$A$3:$C$590,3,FALSE)</f>
        <v>Instituto del Seguro Agrario</v>
      </c>
      <c r="D181" s="443"/>
      <c r="E181" s="348" t="s">
        <v>1312</v>
      </c>
      <c r="F181" s="248">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48">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8">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10560466</v>
      </c>
      <c r="I181" s="248">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8">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8">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8">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8">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8">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8">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8">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8">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8">
        <f t="shared" ca="1" si="11"/>
        <v>10560466</v>
      </c>
      <c r="S181" s="248">
        <f ca="1">+R180+R181</f>
        <v>10560466</v>
      </c>
      <c r="T181" s="248">
        <f ca="1">+S181</f>
        <v>10560466</v>
      </c>
      <c r="U181" s="247">
        <f t="shared" si="12"/>
        <v>2</v>
      </c>
      <c r="V181" s="348" t="str">
        <f>+VLOOKUP(A181,bd_lista!$A$3:$E$590,5,FALSE)</f>
        <v>Instituciones Descentralizadas</v>
      </c>
      <c r="W181" s="445"/>
      <c r="X181" s="245">
        <f>+VLOOKUP(A181,[2]Sheet1!$A$13:$D$744,4,FALSE)</f>
        <v>47</v>
      </c>
      <c r="Y181" s="245" t="str">
        <f>+VLOOKUP(X181,bd_lista!$A$3:$C$590,3,FALSE)</f>
        <v>Ministerio de Desarrollo Rural y Tierras</v>
      </c>
      <c r="Z181" s="303"/>
      <c r="AA181" s="336"/>
    </row>
    <row r="182" spans="1:27" ht="15" customHeight="1">
      <c r="A182" s="255">
        <v>266</v>
      </c>
      <c r="B182" s="446">
        <f>+A182</f>
        <v>266</v>
      </c>
      <c r="C182" s="250" t="str">
        <f>+VLOOKUP(A182,bd_lista!$A$3:$C$590,3,FALSE)</f>
        <v>Direc. Dptal. de Educación La Paz</v>
      </c>
      <c r="D182" s="442" t="str">
        <f>+C182</f>
        <v>Direc. Dptal. de Educación La Paz</v>
      </c>
      <c r="E182" s="250" t="s">
        <v>1311</v>
      </c>
      <c r="F182" s="246">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6">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6">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6">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6">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6">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6">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6">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6">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6">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6">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6">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6">
        <f t="shared" ca="1" si="11"/>
        <v>0</v>
      </c>
      <c r="S182" s="246"/>
      <c r="T182" s="246">
        <f ca="1">+T183</f>
        <v>13022.14</v>
      </c>
      <c r="U182" s="245">
        <f t="shared" si="12"/>
        <v>1</v>
      </c>
      <c r="V182" s="348" t="str">
        <f>+VLOOKUP(A182,bd_lista!$A$3:$E$590,5,FALSE)</f>
        <v>Instituciones Descentralizadas</v>
      </c>
      <c r="W182" s="444" t="str">
        <f>+V182</f>
        <v>Instituciones Descentralizadas</v>
      </c>
      <c r="X182" s="245">
        <f>+VLOOKUP(A182,[2]Sheet1!$A$13:$D$744,4,FALSE)</f>
        <v>16</v>
      </c>
      <c r="Y182" s="245" t="str">
        <f>+VLOOKUP(X182,bd_lista!$A$3:$C$590,3,FALSE)</f>
        <v>Ministerio de Educación</v>
      </c>
      <c r="Z182" s="305">
        <f>+X182</f>
        <v>16</v>
      </c>
      <c r="AA182" s="334" t="str">
        <f>+Y182</f>
        <v>Ministerio de Educación</v>
      </c>
    </row>
    <row r="183" spans="1:27" ht="15" customHeight="1">
      <c r="A183" s="32">
        <v>266</v>
      </c>
      <c r="B183" s="447"/>
      <c r="C183" s="348" t="str">
        <f>+VLOOKUP(A183,bd_lista!$A$3:$C$590,3,FALSE)</f>
        <v>Direc. Dptal. de Educación La Paz</v>
      </c>
      <c r="D183" s="443"/>
      <c r="E183" s="348" t="s">
        <v>1312</v>
      </c>
      <c r="F183" s="248">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8">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8">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13022.14</v>
      </c>
      <c r="I183" s="248">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8">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8">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48">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8">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8">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8">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8">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381">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8">
        <f t="shared" ca="1" si="11"/>
        <v>13022.14</v>
      </c>
      <c r="S183" s="248">
        <f ca="1">+R182+R183</f>
        <v>13022.14</v>
      </c>
      <c r="T183" s="248">
        <f ca="1">+S183</f>
        <v>13022.14</v>
      </c>
      <c r="U183" s="247">
        <f t="shared" si="12"/>
        <v>2</v>
      </c>
      <c r="V183" s="348" t="str">
        <f>+VLOOKUP(A183,bd_lista!$A$3:$E$590,5,FALSE)</f>
        <v>Instituciones Descentralizadas</v>
      </c>
      <c r="W183" s="445"/>
      <c r="X183" s="245">
        <f>+VLOOKUP(A183,[2]Sheet1!$A$13:$D$744,4,FALSE)</f>
        <v>16</v>
      </c>
      <c r="Y183" s="245" t="str">
        <f>+VLOOKUP(X183,bd_lista!$A$3:$C$590,3,FALSE)</f>
        <v>Ministerio de Educación</v>
      </c>
      <c r="Z183" s="303"/>
      <c r="AA183" s="336"/>
    </row>
    <row r="184" spans="1:27" ht="15" hidden="1" customHeight="1">
      <c r="A184" s="255">
        <v>300</v>
      </c>
      <c r="B184" s="446">
        <f>+A184</f>
        <v>300</v>
      </c>
      <c r="C184" s="250" t="str">
        <f>+VLOOKUP(A184,bd_lista!$A$3:$C$590,3,FALSE)</f>
        <v>Servicio Departamental de Riego - Cochabamba</v>
      </c>
      <c r="D184" s="442" t="str">
        <f>+C184</f>
        <v>Servicio Departamental de Riego - Cochabamba</v>
      </c>
      <c r="E184" s="250" t="s">
        <v>1311</v>
      </c>
      <c r="F184" s="246">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6">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6">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6">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6">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6">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6">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6">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6">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6">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6">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6">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6">
        <f t="shared" ca="1" si="11"/>
        <v>0</v>
      </c>
      <c r="S184" s="246"/>
      <c r="T184" s="246">
        <f ca="1">+T185</f>
        <v>0</v>
      </c>
      <c r="U184" s="245">
        <f t="shared" si="12"/>
        <v>1</v>
      </c>
      <c r="V184" s="348" t="str">
        <f>+VLOOKUP(A184,bd_lista!$A$3:$E$590,5,FALSE)</f>
        <v>Instituciones Descentralizadas</v>
      </c>
      <c r="W184" s="444" t="str">
        <f>+V184</f>
        <v>Instituciones Descentralizadas</v>
      </c>
      <c r="X184" s="245">
        <f>+VLOOKUP(A184,[2]Sheet1!$A$13:$D$744,4,FALSE)</f>
        <v>86</v>
      </c>
      <c r="Y184" s="245" t="str">
        <f>+VLOOKUP(X184,bd_lista!$A$3:$C$590,3,FALSE)</f>
        <v>Ministerio de Medio Ambiente y Agua</v>
      </c>
      <c r="Z184" s="305">
        <f>+X184</f>
        <v>86</v>
      </c>
      <c r="AA184" s="306" t="str">
        <f>+Y184</f>
        <v>Ministerio de Medio Ambiente y Agua</v>
      </c>
    </row>
    <row r="185" spans="1:27" ht="15" hidden="1" customHeight="1">
      <c r="A185" s="32">
        <v>300</v>
      </c>
      <c r="B185" s="447"/>
      <c r="C185" s="348" t="str">
        <f>+VLOOKUP(A185,bd_lista!$A$3:$C$590,3,FALSE)</f>
        <v>Servicio Departamental de Riego - Cochabamba</v>
      </c>
      <c r="D185" s="443"/>
      <c r="E185" s="348" t="s">
        <v>1312</v>
      </c>
      <c r="F185" s="248">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8">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8">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8">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8">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8">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8">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8">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8">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8">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8">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8">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8">
        <f t="shared" ca="1" si="11"/>
        <v>0</v>
      </c>
      <c r="S185" s="248">
        <f ca="1">+R184+R185</f>
        <v>0</v>
      </c>
      <c r="T185" s="248">
        <f ca="1">+S185</f>
        <v>0</v>
      </c>
      <c r="U185" s="247">
        <f t="shared" si="12"/>
        <v>2</v>
      </c>
      <c r="V185" s="348" t="str">
        <f>+VLOOKUP(A185,bd_lista!$A$3:$E$590,5,FALSE)</f>
        <v>Instituciones Descentralizadas</v>
      </c>
      <c r="W185" s="445"/>
      <c r="X185" s="245">
        <f>+VLOOKUP(A185,[2]Sheet1!$A$13:$D$744,4,FALSE)</f>
        <v>86</v>
      </c>
      <c r="Y185" s="245" t="str">
        <f>+VLOOKUP(X185,bd_lista!$A$3:$C$590,3,FALSE)</f>
        <v>Ministerio de Medio Ambiente y Agua</v>
      </c>
      <c r="Z185" s="303"/>
      <c r="AA185" s="304"/>
    </row>
    <row r="186" spans="1:27" customFormat="1" ht="15" hidden="1" customHeight="1">
      <c r="A186" s="255">
        <v>670</v>
      </c>
      <c r="B186" s="446">
        <f>+A186</f>
        <v>670</v>
      </c>
      <c r="C186" s="250" t="str">
        <f>+VLOOKUP(A186,bd_lista!$A$3:$C$590,3,FALSE)</f>
        <v>Órgano Electoral Plurinacional</v>
      </c>
      <c r="D186" s="442" t="str">
        <f>+C186</f>
        <v>Órgano Electoral Plurinacional</v>
      </c>
      <c r="E186" s="250" t="s">
        <v>1311</v>
      </c>
      <c r="F186" s="246">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6">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6">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6">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6">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6">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6">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6">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6">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6">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6">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6">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6">
        <f t="shared" ca="1" si="11"/>
        <v>0</v>
      </c>
      <c r="S186" s="269"/>
      <c r="T186" s="246">
        <f ca="1">+T187</f>
        <v>0</v>
      </c>
      <c r="U186" s="245">
        <f t="shared" si="12"/>
        <v>1</v>
      </c>
      <c r="V186" s="348" t="str">
        <f>+VLOOKUP(A186,bd_lista!$A$3:$E$590,5,FALSE)</f>
        <v>Instituciones Descentralizadas</v>
      </c>
      <c r="W186" s="444" t="str">
        <f>+V186</f>
        <v>Instituciones Descentralizadas</v>
      </c>
      <c r="X186" s="245">
        <f>+VLOOKUP(A186,[2]Sheet1!$A$13:$D$744,4,FALSE)</f>
        <v>0</v>
      </c>
      <c r="Y186" s="245" t="e">
        <f>+VLOOKUP(X186,bd_lista!$A$3:$C$590,3,FALSE)</f>
        <v>#N/A</v>
      </c>
      <c r="Z186" s="305">
        <f>+X186</f>
        <v>0</v>
      </c>
      <c r="AA186" s="334" t="e">
        <f>+Y186</f>
        <v>#N/A</v>
      </c>
    </row>
    <row r="187" spans="1:27" customFormat="1" ht="15" hidden="1" customHeight="1">
      <c r="A187" s="32">
        <v>670</v>
      </c>
      <c r="B187" s="447"/>
      <c r="C187" s="348" t="str">
        <f>+VLOOKUP(A187,bd_lista!$A$3:$C$590,3,FALSE)</f>
        <v>Órgano Electoral Plurinacional</v>
      </c>
      <c r="D187" s="443"/>
      <c r="E187" s="348" t="s">
        <v>1312</v>
      </c>
      <c r="F187" s="248">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8">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8">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8">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8">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8">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8">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8">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8">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8">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8">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8">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8">
        <f t="shared" ca="1" si="11"/>
        <v>0</v>
      </c>
      <c r="S187" s="268">
        <f ca="1">+R186+R187</f>
        <v>0</v>
      </c>
      <c r="T187" s="248">
        <f ca="1">+S187</f>
        <v>0</v>
      </c>
      <c r="U187" s="247">
        <f t="shared" si="12"/>
        <v>2</v>
      </c>
      <c r="V187" s="348" t="str">
        <f>+VLOOKUP(A187,bd_lista!$A$3:$E$590,5,FALSE)</f>
        <v>Instituciones Descentralizadas</v>
      </c>
      <c r="W187" s="445"/>
      <c r="X187" s="245">
        <f>+VLOOKUP(A187,[2]Sheet1!$A$13:$D$744,4,FALSE)</f>
        <v>0</v>
      </c>
      <c r="Y187" s="245" t="e">
        <f>+VLOOKUP(X187,bd_lista!$A$3:$C$590,3,FALSE)</f>
        <v>#N/A</v>
      </c>
      <c r="Z187" s="303"/>
      <c r="AA187" s="336"/>
    </row>
    <row r="188" spans="1:27" customFormat="1" ht="15" customHeight="1">
      <c r="A188" s="32">
        <v>269</v>
      </c>
      <c r="B188" s="446">
        <f>+A188</f>
        <v>269</v>
      </c>
      <c r="C188" s="250" t="str">
        <f>+VLOOKUP(A188,bd_lista!$A$3:$C$590,3,FALSE)</f>
        <v>Direc. Dptal. de Educación Potosí</v>
      </c>
      <c r="D188" s="442" t="str">
        <f>+C188</f>
        <v>Direc. Dptal. de Educación Potosí</v>
      </c>
      <c r="E188" s="250" t="s">
        <v>1311</v>
      </c>
      <c r="F188" s="246">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6">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6">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6">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6">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6">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6">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6">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6">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6">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6">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6">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6">
        <f t="shared" ca="1" si="11"/>
        <v>0</v>
      </c>
      <c r="S188" s="246"/>
      <c r="T188" s="246">
        <f ca="1">+T189</f>
        <v>138392</v>
      </c>
      <c r="U188" s="245">
        <f t="shared" si="12"/>
        <v>1</v>
      </c>
      <c r="V188" s="348" t="str">
        <f>+VLOOKUP(A188,bd_lista!$A$3:$E$590,5,FALSE)</f>
        <v>Instituciones Descentralizadas</v>
      </c>
      <c r="W188" s="444" t="str">
        <f>+V188</f>
        <v>Instituciones Descentralizadas</v>
      </c>
      <c r="X188" s="245">
        <f>+VLOOKUP(A188,[2]Sheet1!$A$13:$D$744,4,FALSE)</f>
        <v>16</v>
      </c>
      <c r="Y188" s="245" t="str">
        <f>+VLOOKUP(X188,bd_lista!$A$3:$C$590,3,FALSE)</f>
        <v>Ministerio de Educación</v>
      </c>
      <c r="Z188" s="305">
        <f>+X188</f>
        <v>16</v>
      </c>
      <c r="AA188" s="334" t="str">
        <f>+Y188</f>
        <v>Ministerio de Educación</v>
      </c>
    </row>
    <row r="189" spans="1:27" customFormat="1" ht="15" customHeight="1">
      <c r="A189" s="32">
        <v>269</v>
      </c>
      <c r="B189" s="447"/>
      <c r="C189" s="348" t="str">
        <f>+VLOOKUP(A189,bd_lista!$A$3:$C$590,3,FALSE)</f>
        <v>Direc. Dptal. de Educación Potosí</v>
      </c>
      <c r="D189" s="443"/>
      <c r="E189" s="348" t="s">
        <v>1312</v>
      </c>
      <c r="F189" s="248">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8">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8">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8">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138392</v>
      </c>
      <c r="J189" s="248">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8">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8">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8">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8">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8">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8">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8">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8">
        <f t="shared" ca="1" si="11"/>
        <v>138392</v>
      </c>
      <c r="S189" s="248">
        <f ca="1">+R188+R189</f>
        <v>138392</v>
      </c>
      <c r="T189" s="248">
        <f ca="1">+S189</f>
        <v>138392</v>
      </c>
      <c r="U189" s="247">
        <f t="shared" si="12"/>
        <v>2</v>
      </c>
      <c r="V189" s="348" t="str">
        <f>+VLOOKUP(A189,bd_lista!$A$3:$E$590,5,FALSE)</f>
        <v>Instituciones Descentralizadas</v>
      </c>
      <c r="W189" s="445"/>
      <c r="X189" s="245">
        <f>+VLOOKUP(A189,[2]Sheet1!$A$13:$D$744,4,FALSE)</f>
        <v>16</v>
      </c>
      <c r="Y189" s="245" t="str">
        <f>+VLOOKUP(X189,bd_lista!$A$3:$C$590,3,FALSE)</f>
        <v>Ministerio de Educación</v>
      </c>
      <c r="Z189" s="303"/>
      <c r="AA189" s="336"/>
    </row>
    <row r="190" spans="1:27" customFormat="1" ht="15" hidden="1" customHeight="1">
      <c r="A190" s="32">
        <v>273</v>
      </c>
      <c r="B190" s="446">
        <f>+A190</f>
        <v>273</v>
      </c>
      <c r="C190" s="250" t="str">
        <f>+VLOOKUP(A190,bd_lista!$A$3:$C$590,3,FALSE)</f>
        <v>Direc. Dptal. de Educación Pando</v>
      </c>
      <c r="D190" s="442" t="str">
        <f>+C190</f>
        <v>Direc. Dptal. de Educación Pando</v>
      </c>
      <c r="E190" s="250" t="s">
        <v>1311</v>
      </c>
      <c r="F190" s="246">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6">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6">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6">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6">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6">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6">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6">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6">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6">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6">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74">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6">
        <f t="shared" ca="1" si="11"/>
        <v>0</v>
      </c>
      <c r="S190" s="246"/>
      <c r="T190" s="246">
        <f ca="1">+T191</f>
        <v>0</v>
      </c>
      <c r="U190" s="245">
        <f t="shared" si="12"/>
        <v>1</v>
      </c>
      <c r="V190" s="348" t="str">
        <f>+VLOOKUP(A190,bd_lista!$A$3:$E$590,5,FALSE)</f>
        <v>Instituciones Descentralizadas</v>
      </c>
      <c r="W190" s="444" t="str">
        <f>+V190</f>
        <v>Instituciones Descentralizadas</v>
      </c>
      <c r="X190" s="245">
        <f>+VLOOKUP(A190,[2]Sheet1!$A$13:$D$744,4,FALSE)</f>
        <v>16</v>
      </c>
      <c r="Y190" s="245" t="str">
        <f>+VLOOKUP(X190,bd_lista!$A$3:$C$590,3,FALSE)</f>
        <v>Ministerio de Educación</v>
      </c>
      <c r="Z190" s="305">
        <f>+X190</f>
        <v>16</v>
      </c>
      <c r="AA190" s="334" t="str">
        <f>+Y190</f>
        <v>Ministerio de Educación</v>
      </c>
    </row>
    <row r="191" spans="1:27" customFormat="1" ht="15" hidden="1" customHeight="1">
      <c r="A191" s="32">
        <v>273</v>
      </c>
      <c r="B191" s="447"/>
      <c r="C191" s="348" t="str">
        <f>+VLOOKUP(A191,bd_lista!$A$3:$C$590,3,FALSE)</f>
        <v>Direc. Dptal. de Educación Pando</v>
      </c>
      <c r="D191" s="443"/>
      <c r="E191" s="348" t="s">
        <v>1312</v>
      </c>
      <c r="F191" s="248">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8">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8">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8">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8">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8">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8">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8">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8">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8">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8">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8">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8">
        <f t="shared" ca="1" si="11"/>
        <v>0</v>
      </c>
      <c r="S191" s="248">
        <f ca="1">+R190+R191</f>
        <v>0</v>
      </c>
      <c r="T191" s="248">
        <f ca="1">+S191</f>
        <v>0</v>
      </c>
      <c r="U191" s="247">
        <f t="shared" si="12"/>
        <v>2</v>
      </c>
      <c r="V191" s="348" t="str">
        <f>+VLOOKUP(A191,bd_lista!$A$3:$E$590,5,FALSE)</f>
        <v>Instituciones Descentralizadas</v>
      </c>
      <c r="W191" s="445"/>
      <c r="X191" s="245">
        <f>+VLOOKUP(A191,[2]Sheet1!$A$13:$D$744,4,FALSE)</f>
        <v>16</v>
      </c>
      <c r="Y191" s="245" t="str">
        <f>+VLOOKUP(X191,bd_lista!$A$3:$C$590,3,FALSE)</f>
        <v>Ministerio de Educación</v>
      </c>
      <c r="Z191" s="303"/>
      <c r="AA191" s="336"/>
    </row>
    <row r="192" spans="1:27" ht="15" hidden="1" customHeight="1">
      <c r="A192" s="32">
        <v>150</v>
      </c>
      <c r="B192" s="446">
        <f>+A192</f>
        <v>150</v>
      </c>
      <c r="C192" s="250" t="str">
        <f>+VLOOKUP(A192,bd_lista!$A$3:$C$590,3,FALSE)</f>
        <v>Proyecto Sucre Ciudad Universitaria</v>
      </c>
      <c r="D192" s="442" t="str">
        <f>+C192</f>
        <v>Proyecto Sucre Ciudad Universitaria</v>
      </c>
      <c r="E192" s="250" t="s">
        <v>1311</v>
      </c>
      <c r="F192" s="246">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6">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6">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6">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6">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6">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6">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6">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6">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6">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6">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74">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6">
        <f t="shared" ca="1" si="11"/>
        <v>0</v>
      </c>
      <c r="S192" s="246"/>
      <c r="T192" s="246">
        <f ca="1">+T193</f>
        <v>0</v>
      </c>
      <c r="U192" s="245">
        <f t="shared" si="12"/>
        <v>1</v>
      </c>
      <c r="V192" s="348" t="str">
        <f>+VLOOKUP(A192,bd_lista!$A$3:$E$590,5,FALSE)</f>
        <v>Instituciones Descentralizadas</v>
      </c>
      <c r="W192" s="444" t="str">
        <f>+V192</f>
        <v>Instituciones Descentralizadas</v>
      </c>
      <c r="X192" s="245">
        <f>+VLOOKUP(A192,[2]Sheet1!$A$13:$D$744,4,FALSE)</f>
        <v>16</v>
      </c>
      <c r="Y192" s="245" t="str">
        <f>+VLOOKUP(X192,bd_lista!$A$3:$C$590,3,FALSE)</f>
        <v>Ministerio de Educación</v>
      </c>
      <c r="Z192" s="305">
        <f>+X192</f>
        <v>16</v>
      </c>
      <c r="AA192" s="306" t="str">
        <f>+Y192</f>
        <v>Ministerio de Educación</v>
      </c>
    </row>
    <row r="193" spans="1:27" ht="15" hidden="1" customHeight="1">
      <c r="A193" s="32">
        <v>150</v>
      </c>
      <c r="B193" s="447"/>
      <c r="C193" s="348" t="str">
        <f>+VLOOKUP(A193,bd_lista!$A$3:$C$590,3,FALSE)</f>
        <v>Proyecto Sucre Ciudad Universitaria</v>
      </c>
      <c r="D193" s="443"/>
      <c r="E193" s="348" t="s">
        <v>1312</v>
      </c>
      <c r="F193" s="248">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8">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8">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8">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8">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8">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8">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8">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8">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8">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8">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8">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8">
        <f t="shared" ca="1" si="11"/>
        <v>0</v>
      </c>
      <c r="S193" s="248">
        <f ca="1">+R192+R193</f>
        <v>0</v>
      </c>
      <c r="T193" s="248">
        <f ca="1">+S193</f>
        <v>0</v>
      </c>
      <c r="U193" s="247">
        <f t="shared" si="12"/>
        <v>2</v>
      </c>
      <c r="V193" s="348" t="str">
        <f>+VLOOKUP(A193,bd_lista!$A$3:$E$590,5,FALSE)</f>
        <v>Instituciones Descentralizadas</v>
      </c>
      <c r="W193" s="445"/>
      <c r="X193" s="245">
        <f>+VLOOKUP(A193,[2]Sheet1!$A$13:$D$744,4,FALSE)</f>
        <v>16</v>
      </c>
      <c r="Y193" s="245" t="str">
        <f>+VLOOKUP(X193,bd_lista!$A$3:$C$590,3,FALSE)</f>
        <v>Ministerio de Educación</v>
      </c>
      <c r="Z193" s="303"/>
      <c r="AA193" s="304"/>
    </row>
    <row r="194" spans="1:27" ht="15" customHeight="1">
      <c r="A194" s="255">
        <v>283</v>
      </c>
      <c r="B194" s="446">
        <f>+A194</f>
        <v>283</v>
      </c>
      <c r="C194" s="250" t="str">
        <f>+VLOOKUP(A194,bd_lista!$A$3:$C$590,3,FALSE)</f>
        <v>Aduana Nacional</v>
      </c>
      <c r="D194" s="442" t="str">
        <f>+C194</f>
        <v>Aduana Nacional</v>
      </c>
      <c r="E194" s="250" t="s">
        <v>1311</v>
      </c>
      <c r="F194" s="246">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6">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6">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6">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6">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6">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6">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6">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6">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6">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6">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6">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6">
        <f t="shared" ca="1" si="11"/>
        <v>0</v>
      </c>
      <c r="S194" s="246"/>
      <c r="T194" s="246">
        <f ca="1">+T195</f>
        <v>3355389.31</v>
      </c>
      <c r="U194" s="245">
        <f t="shared" si="12"/>
        <v>1</v>
      </c>
      <c r="V194" s="348" t="str">
        <f>+VLOOKUP(A194,bd_lista!$A$3:$E$590,5,FALSE)</f>
        <v>Instituciones Descentralizadas</v>
      </c>
      <c r="W194" s="444" t="str">
        <f>+V194</f>
        <v>Instituciones Descentralizadas</v>
      </c>
      <c r="X194" s="245">
        <f>+VLOOKUP(A194,[2]Sheet1!$A$13:$D$744,4,FALSE)</f>
        <v>35</v>
      </c>
      <c r="Y194" s="245" t="str">
        <f>+VLOOKUP(X194,bd_lista!$A$3:$C$590,3,FALSE)</f>
        <v>Ministerio de Economía y Finanzas Públicas</v>
      </c>
      <c r="Z194" s="305">
        <f>+X194</f>
        <v>35</v>
      </c>
      <c r="AA194" s="334" t="str">
        <f>+Y194</f>
        <v>Ministerio de Economía y Finanzas Públicas</v>
      </c>
    </row>
    <row r="195" spans="1:27" ht="15" customHeight="1">
      <c r="A195" s="32">
        <v>283</v>
      </c>
      <c r="B195" s="447"/>
      <c r="C195" s="348" t="str">
        <f>+VLOOKUP(A195,bd_lista!$A$3:$C$590,3,FALSE)</f>
        <v>Aduana Nacional</v>
      </c>
      <c r="D195" s="443"/>
      <c r="E195" s="348" t="s">
        <v>1312</v>
      </c>
      <c r="F195" s="248">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2890.56</v>
      </c>
      <c r="G195" s="248">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150765.88</v>
      </c>
      <c r="H195" s="248">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3201732.87</v>
      </c>
      <c r="I195" s="248">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8">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8">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8">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8">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8">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8">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8">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8">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8">
        <f t="shared" ca="1" si="11"/>
        <v>3355389.31</v>
      </c>
      <c r="S195" s="248">
        <f ca="1">+R194+R195</f>
        <v>3355389.31</v>
      </c>
      <c r="T195" s="248">
        <f ca="1">+S195</f>
        <v>3355389.31</v>
      </c>
      <c r="U195" s="247">
        <f t="shared" si="12"/>
        <v>2</v>
      </c>
      <c r="V195" s="348" t="str">
        <f>+VLOOKUP(A195,bd_lista!$A$3:$E$590,5,FALSE)</f>
        <v>Instituciones Descentralizadas</v>
      </c>
      <c r="W195" s="445"/>
      <c r="X195" s="245">
        <f>+VLOOKUP(A195,[2]Sheet1!$A$13:$D$744,4,FALSE)</f>
        <v>35</v>
      </c>
      <c r="Y195" s="245" t="str">
        <f>+VLOOKUP(X195,bd_lista!$A$3:$C$590,3,FALSE)</f>
        <v>Ministerio de Economía y Finanzas Públicas</v>
      </c>
      <c r="Z195" s="303"/>
      <c r="AA195" s="336"/>
    </row>
    <row r="196" spans="1:27" ht="15" hidden="1" customHeight="1">
      <c r="A196" s="255">
        <v>169</v>
      </c>
      <c r="B196" s="446">
        <f>+A196</f>
        <v>169</v>
      </c>
      <c r="C196" s="250" t="str">
        <f>+VLOOKUP(A196,bd_lista!$A$3:$C$590,3,FALSE)</f>
        <v>Autoridad General de Impugnación Tributaria</v>
      </c>
      <c r="D196" s="442" t="str">
        <f>+C196</f>
        <v>Autoridad General de Impugnación Tributaria</v>
      </c>
      <c r="E196" s="250" t="s">
        <v>1311</v>
      </c>
      <c r="F196" s="246">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6">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6">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6">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6">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6">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6">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6">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6">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6">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6">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6">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6">
        <f t="shared" ca="1" si="11"/>
        <v>0</v>
      </c>
      <c r="S196" s="246"/>
      <c r="T196" s="246">
        <f ca="1">+T197</f>
        <v>0</v>
      </c>
      <c r="U196" s="245">
        <f t="shared" si="12"/>
        <v>1</v>
      </c>
      <c r="V196" s="348" t="str">
        <f>+VLOOKUP(A196,bd_lista!$A$3:$E$590,5,FALSE)</f>
        <v>Instituciones Descentralizadas</v>
      </c>
      <c r="W196" s="444" t="str">
        <f>+V196</f>
        <v>Instituciones Descentralizadas</v>
      </c>
      <c r="X196" s="245">
        <f>+VLOOKUP(A196,[2]Sheet1!$A$13:$D$744,4,FALSE)</f>
        <v>35</v>
      </c>
      <c r="Y196" s="245" t="str">
        <f>+VLOOKUP(X196,bd_lista!$A$3:$C$590,3,FALSE)</f>
        <v>Ministerio de Economía y Finanzas Públicas</v>
      </c>
      <c r="Z196" s="305">
        <f>+X196</f>
        <v>35</v>
      </c>
      <c r="AA196" s="306" t="str">
        <f>+Y196</f>
        <v>Ministerio de Economía y Finanzas Públicas</v>
      </c>
    </row>
    <row r="197" spans="1:27" ht="15" hidden="1" customHeight="1">
      <c r="A197" s="32">
        <v>169</v>
      </c>
      <c r="B197" s="447"/>
      <c r="C197" s="348" t="str">
        <f>+VLOOKUP(A197,bd_lista!$A$3:$C$590,3,FALSE)</f>
        <v>Autoridad General de Impugnación Tributaria</v>
      </c>
      <c r="D197" s="443"/>
      <c r="E197" s="348" t="s">
        <v>1312</v>
      </c>
      <c r="F197" s="248">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48">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8">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8">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8">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8">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8">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8">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8">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8">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8">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8">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8">
        <f t="shared" ca="1" si="11"/>
        <v>0</v>
      </c>
      <c r="S197" s="248">
        <f ca="1">+R196+R197</f>
        <v>0</v>
      </c>
      <c r="T197" s="248">
        <f ca="1">+S197</f>
        <v>0</v>
      </c>
      <c r="U197" s="247">
        <f t="shared" si="12"/>
        <v>2</v>
      </c>
      <c r="V197" s="348" t="str">
        <f>+VLOOKUP(A197,bd_lista!$A$3:$E$590,5,FALSE)</f>
        <v>Instituciones Descentralizadas</v>
      </c>
      <c r="W197" s="445"/>
      <c r="X197" s="245">
        <f>+VLOOKUP(A197,[2]Sheet1!$A$13:$D$744,4,FALSE)</f>
        <v>35</v>
      </c>
      <c r="Y197" s="245" t="str">
        <f>+VLOOKUP(X197,bd_lista!$A$3:$C$590,3,FALSE)</f>
        <v>Ministerio de Economía y Finanzas Públicas</v>
      </c>
      <c r="Z197" s="303"/>
      <c r="AA197" s="304"/>
    </row>
    <row r="198" spans="1:27" ht="15" customHeight="1">
      <c r="A198" s="255">
        <v>287</v>
      </c>
      <c r="B198" s="446">
        <f>+A198</f>
        <v>287</v>
      </c>
      <c r="C198" s="250" t="str">
        <f>+VLOOKUP(A198,bd_lista!$A$3:$C$590,3,FALSE)</f>
        <v>Fondo Nacional de Inversión Productiva y Social</v>
      </c>
      <c r="D198" s="442" t="str">
        <f>+C198</f>
        <v>Fondo Nacional de Inversión Productiva y Social</v>
      </c>
      <c r="E198" s="250" t="s">
        <v>1311</v>
      </c>
      <c r="F198" s="246">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6">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6">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106635.83</v>
      </c>
      <c r="I198" s="246">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6">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6">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6">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6">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6">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6">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6">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6">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6">
        <f t="shared" ca="1" si="11"/>
        <v>106635.83</v>
      </c>
      <c r="S198" s="246"/>
      <c r="T198" s="246">
        <f ca="1">+T199</f>
        <v>20686635.829999998</v>
      </c>
      <c r="U198" s="245">
        <f t="shared" si="12"/>
        <v>1</v>
      </c>
      <c r="V198" s="348" t="str">
        <f>+VLOOKUP(A198,bd_lista!$A$3:$E$590,5,FALSE)</f>
        <v>Instituciones Descentralizadas</v>
      </c>
      <c r="W198" s="444" t="str">
        <f>+V198</f>
        <v>Instituciones Descentralizadas</v>
      </c>
      <c r="X198" s="245">
        <f>+VLOOKUP(A198,[2]Sheet1!$A$13:$D$744,4,FALSE)</f>
        <v>66</v>
      </c>
      <c r="Y198" s="245" t="str">
        <f>+VLOOKUP(X198,bd_lista!$A$3:$C$590,3,FALSE)</f>
        <v>Ministerio de Planificación del Desarrollo</v>
      </c>
      <c r="Z198" s="305">
        <f>+X198</f>
        <v>66</v>
      </c>
      <c r="AA198" s="334" t="str">
        <f>+Y198</f>
        <v>Ministerio de Planificación del Desarrollo</v>
      </c>
    </row>
    <row r="199" spans="1:27" ht="15" customHeight="1">
      <c r="A199" s="32">
        <v>287</v>
      </c>
      <c r="B199" s="447"/>
      <c r="C199" s="348" t="str">
        <f>+VLOOKUP(A199,bd_lista!$A$3:$C$590,3,FALSE)</f>
        <v>Fondo Nacional de Inversión Productiva y Social</v>
      </c>
      <c r="D199" s="443"/>
      <c r="E199" s="348" t="s">
        <v>1312</v>
      </c>
      <c r="F199" s="248">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8">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8">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20580000</v>
      </c>
      <c r="I199" s="248">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8">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8">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8">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8">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8">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8">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8">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8">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8">
        <f t="shared" ca="1" si="11"/>
        <v>20580000</v>
      </c>
      <c r="S199" s="248">
        <f ca="1">+R198+R199</f>
        <v>20686635.829999998</v>
      </c>
      <c r="T199" s="248">
        <f ca="1">+S199</f>
        <v>20686635.829999998</v>
      </c>
      <c r="U199" s="247">
        <f t="shared" si="12"/>
        <v>2</v>
      </c>
      <c r="V199" s="348" t="str">
        <f>+VLOOKUP(A199,bd_lista!$A$3:$E$590,5,FALSE)</f>
        <v>Instituciones Descentralizadas</v>
      </c>
      <c r="W199" s="445"/>
      <c r="X199" s="245">
        <f>+VLOOKUP(A199,[2]Sheet1!$A$13:$D$744,4,FALSE)</f>
        <v>66</v>
      </c>
      <c r="Y199" s="245" t="str">
        <f>+VLOOKUP(X199,bd_lista!$A$3:$C$590,3,FALSE)</f>
        <v>Ministerio de Planificación del Desarrollo</v>
      </c>
      <c r="Z199" s="303"/>
      <c r="AA199" s="336"/>
    </row>
    <row r="200" spans="1:27" customFormat="1" ht="15" hidden="1" customHeight="1">
      <c r="A200" s="255">
        <v>221</v>
      </c>
      <c r="B200" s="446">
        <f>+A200</f>
        <v>221</v>
      </c>
      <c r="C200" s="250" t="str">
        <f>+VLOOKUP(A200,bd_lista!$A$3:$C$590,3,FALSE)</f>
        <v>Serv. Nal. de Reg. y Control de la Comer. de Minerales y Metales</v>
      </c>
      <c r="D200" s="442" t="str">
        <f>+C200</f>
        <v>Serv. Nal. de Reg. y Control de la Comer. de Minerales y Metales</v>
      </c>
      <c r="E200" s="250" t="s">
        <v>1311</v>
      </c>
      <c r="F200" s="246">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6">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6">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6">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6">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6">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6">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6">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6">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6">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6">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6">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6">
        <f t="shared" ca="1" si="11"/>
        <v>0</v>
      </c>
      <c r="S200" s="246"/>
      <c r="T200" s="246">
        <f ca="1">+T201</f>
        <v>0</v>
      </c>
      <c r="U200" s="245">
        <f t="shared" si="12"/>
        <v>1</v>
      </c>
      <c r="V200" s="348" t="str">
        <f>+VLOOKUP(A200,bd_lista!$A$3:$E$590,5,FALSE)</f>
        <v>Instituciones Descentralizadas</v>
      </c>
      <c r="W200" s="444" t="str">
        <f>+V200</f>
        <v>Instituciones Descentralizadas</v>
      </c>
      <c r="X200" s="245">
        <f>+VLOOKUP(A200,[2]Sheet1!$A$13:$D$744,4,FALSE)</f>
        <v>76</v>
      </c>
      <c r="Y200" s="245" t="str">
        <f>+VLOOKUP(X200,bd_lista!$A$3:$C$590,3,FALSE)</f>
        <v>Ministerio de Minería y Metalurgia</v>
      </c>
      <c r="Z200" s="305">
        <f>+X200</f>
        <v>76</v>
      </c>
      <c r="AA200" s="334" t="str">
        <f>+Y200</f>
        <v>Ministerio de Minería y Metalurgia</v>
      </c>
    </row>
    <row r="201" spans="1:27" customFormat="1" ht="15" hidden="1" customHeight="1">
      <c r="A201" s="32">
        <v>221</v>
      </c>
      <c r="B201" s="447"/>
      <c r="C201" s="348" t="str">
        <f>+VLOOKUP(A201,bd_lista!$A$3:$C$590,3,FALSE)</f>
        <v>Serv. Nal. de Reg. y Control de la Comer. de Minerales y Metales</v>
      </c>
      <c r="D201" s="443"/>
      <c r="E201" s="348" t="s">
        <v>1312</v>
      </c>
      <c r="F201" s="248">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8">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8">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8">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8">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8">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8">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8">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8">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8">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8">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8">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8">
        <f t="shared" ca="1" si="11"/>
        <v>0</v>
      </c>
      <c r="S201" s="248">
        <f ca="1">+R200+R201</f>
        <v>0</v>
      </c>
      <c r="T201" s="248">
        <f ca="1">+S201</f>
        <v>0</v>
      </c>
      <c r="U201" s="247">
        <f t="shared" si="12"/>
        <v>2</v>
      </c>
      <c r="V201" s="348" t="str">
        <f>+VLOOKUP(A201,bd_lista!$A$3:$E$590,5,FALSE)</f>
        <v>Instituciones Descentralizadas</v>
      </c>
      <c r="W201" s="445"/>
      <c r="X201" s="245">
        <f>+VLOOKUP(A201,[2]Sheet1!$A$13:$D$744,4,FALSE)</f>
        <v>76</v>
      </c>
      <c r="Y201" s="245" t="str">
        <f>+VLOOKUP(X201,bd_lista!$A$3:$C$590,3,FALSE)</f>
        <v>Ministerio de Minería y Metalurgia</v>
      </c>
      <c r="Z201" s="303"/>
      <c r="AA201" s="336"/>
    </row>
    <row r="202" spans="1:27" ht="15" customHeight="1">
      <c r="A202" s="32">
        <v>288</v>
      </c>
      <c r="B202" s="446">
        <f>+A202</f>
        <v>288</v>
      </c>
      <c r="C202" s="250" t="str">
        <f>+VLOOKUP(A202,bd_lista!$A$3:$C$590,3,FALSE)</f>
        <v>Servicio Nacional de Riego</v>
      </c>
      <c r="D202" s="442" t="str">
        <f>+C202</f>
        <v>Servicio Nacional de Riego</v>
      </c>
      <c r="E202" s="250" t="s">
        <v>1311</v>
      </c>
      <c r="F202" s="246">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6">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6">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6">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6">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6">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6">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6">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6">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6">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6">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6">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6">
        <f t="shared" ca="1" si="11"/>
        <v>0</v>
      </c>
      <c r="S202" s="246"/>
      <c r="T202" s="246">
        <f ca="1">+T203</f>
        <v>361</v>
      </c>
      <c r="U202" s="245">
        <f t="shared" si="12"/>
        <v>1</v>
      </c>
      <c r="V202" s="348" t="str">
        <f>+VLOOKUP(A202,bd_lista!$A$3:$E$590,5,FALSE)</f>
        <v>Instituciones Descentralizadas</v>
      </c>
      <c r="W202" s="444" t="str">
        <f>+V202</f>
        <v>Instituciones Descentralizadas</v>
      </c>
      <c r="X202" s="245">
        <f>+VLOOKUP(A202,[2]Sheet1!$A$13:$D$744,4,FALSE)</f>
        <v>86</v>
      </c>
      <c r="Y202" s="245" t="str">
        <f>+VLOOKUP(X202,bd_lista!$A$3:$C$590,3,FALSE)</f>
        <v>Ministerio de Medio Ambiente y Agua</v>
      </c>
      <c r="Z202" s="305">
        <f>+X202</f>
        <v>86</v>
      </c>
      <c r="AA202" s="306" t="str">
        <f>+Y202</f>
        <v>Ministerio de Medio Ambiente y Agua</v>
      </c>
    </row>
    <row r="203" spans="1:27" ht="15" customHeight="1">
      <c r="A203" s="32">
        <v>288</v>
      </c>
      <c r="B203" s="447"/>
      <c r="C203" s="348" t="str">
        <f>+VLOOKUP(A203,bd_lista!$A$3:$C$590,3,FALSE)</f>
        <v>Servicio Nacional de Riego</v>
      </c>
      <c r="D203" s="443"/>
      <c r="E203" s="348" t="s">
        <v>1312</v>
      </c>
      <c r="F203" s="248">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8">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8">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361</v>
      </c>
      <c r="I203" s="248">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48">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8">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8">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8">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8">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8">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8">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8">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8">
        <f t="shared" ca="1" si="11"/>
        <v>361</v>
      </c>
      <c r="S203" s="248">
        <f ca="1">+R202+R203</f>
        <v>361</v>
      </c>
      <c r="T203" s="248">
        <f ca="1">+S203</f>
        <v>361</v>
      </c>
      <c r="U203" s="247">
        <f t="shared" si="12"/>
        <v>2</v>
      </c>
      <c r="V203" s="348" t="str">
        <f>+VLOOKUP(A203,bd_lista!$A$3:$E$590,5,FALSE)</f>
        <v>Instituciones Descentralizadas</v>
      </c>
      <c r="W203" s="445"/>
      <c r="X203" s="245">
        <f>+VLOOKUP(A203,[2]Sheet1!$A$13:$D$744,4,FALSE)</f>
        <v>86</v>
      </c>
      <c r="Y203" s="245" t="str">
        <f>+VLOOKUP(X203,bd_lista!$A$3:$C$590,3,FALSE)</f>
        <v>Ministerio de Medio Ambiente y Agua</v>
      </c>
      <c r="Z203" s="303"/>
      <c r="AA203" s="304"/>
    </row>
    <row r="204" spans="1:27" ht="15" customHeight="1">
      <c r="A204" s="255">
        <v>290</v>
      </c>
      <c r="B204" s="446">
        <f>+A204</f>
        <v>290</v>
      </c>
      <c r="C204" s="250" t="str">
        <f>+VLOOKUP(A204,bd_lista!$A$3:$C$590,3,FALSE)</f>
        <v>Servicio de Impuestos Nacionales</v>
      </c>
      <c r="D204" s="442" t="str">
        <f>+C204</f>
        <v>Servicio de Impuestos Nacionales</v>
      </c>
      <c r="E204" s="250" t="s">
        <v>1311</v>
      </c>
      <c r="F204" s="246">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46">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6">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6">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6">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6">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6">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6">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6">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6">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6">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6">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6">
        <f t="shared" ca="1" si="11"/>
        <v>0</v>
      </c>
      <c r="S204" s="246"/>
      <c r="T204" s="246">
        <f ca="1">+T205</f>
        <v>119.72</v>
      </c>
      <c r="U204" s="245">
        <f t="shared" si="12"/>
        <v>1</v>
      </c>
      <c r="V204" s="348" t="str">
        <f>+VLOOKUP(A204,bd_lista!$A$3:$E$590,5,FALSE)</f>
        <v>Instituciones Descentralizadas</v>
      </c>
      <c r="W204" s="444" t="str">
        <f>+V204</f>
        <v>Instituciones Descentralizadas</v>
      </c>
      <c r="X204" s="245">
        <f>+VLOOKUP(A204,[2]Sheet1!$A$13:$D$744,4,FALSE)</f>
        <v>35</v>
      </c>
      <c r="Y204" s="245" t="str">
        <f>+VLOOKUP(X204,bd_lista!$A$3:$C$590,3,FALSE)</f>
        <v>Ministerio de Economía y Finanzas Públicas</v>
      </c>
      <c r="Z204" s="305">
        <f>+X204</f>
        <v>35</v>
      </c>
      <c r="AA204" s="334" t="str">
        <f>+Y204</f>
        <v>Ministerio de Economía y Finanzas Públicas</v>
      </c>
    </row>
    <row r="205" spans="1:27" ht="15" customHeight="1">
      <c r="A205" s="32">
        <v>290</v>
      </c>
      <c r="B205" s="447"/>
      <c r="C205" s="348" t="str">
        <f>+VLOOKUP(A205,bd_lista!$A$3:$C$590,3,FALSE)</f>
        <v>Servicio de Impuestos Nacionales</v>
      </c>
      <c r="D205" s="443"/>
      <c r="E205" s="348" t="s">
        <v>1312</v>
      </c>
      <c r="F205" s="248">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248">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48">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119.72</v>
      </c>
      <c r="I205" s="248">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8">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8">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8">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8">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8">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8">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8">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8">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8">
        <f t="shared" ca="1" si="11"/>
        <v>119.72</v>
      </c>
      <c r="S205" s="248">
        <f ca="1">+R204+R205</f>
        <v>119.72</v>
      </c>
      <c r="T205" s="248">
        <f ca="1">+S205</f>
        <v>119.72</v>
      </c>
      <c r="U205" s="247">
        <f t="shared" si="12"/>
        <v>2</v>
      </c>
      <c r="V205" s="348" t="str">
        <f>+VLOOKUP(A205,bd_lista!$A$3:$E$590,5,FALSE)</f>
        <v>Instituciones Descentralizadas</v>
      </c>
      <c r="W205" s="445"/>
      <c r="X205" s="245">
        <f>+VLOOKUP(A205,[2]Sheet1!$A$13:$D$744,4,FALSE)</f>
        <v>35</v>
      </c>
      <c r="Y205" s="245" t="str">
        <f>+VLOOKUP(X205,bd_lista!$A$3:$C$590,3,FALSE)</f>
        <v>Ministerio de Economía y Finanzas Públicas</v>
      </c>
      <c r="Z205" s="303"/>
      <c r="AA205" s="336"/>
    </row>
    <row r="206" spans="1:27" ht="15" customHeight="1">
      <c r="A206" s="255">
        <v>291</v>
      </c>
      <c r="B206" s="446">
        <f>+A206</f>
        <v>291</v>
      </c>
      <c r="C206" s="250" t="str">
        <f>+VLOOKUP(A206,bd_lista!$A$3:$C$590,3,FALSE)</f>
        <v>Administradora Boliviana de Carreteras</v>
      </c>
      <c r="D206" s="442" t="str">
        <f>+C206</f>
        <v>Administradora Boliviana de Carreteras</v>
      </c>
      <c r="E206" s="250" t="s">
        <v>1311</v>
      </c>
      <c r="F206" s="246">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6">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6">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641759.27</v>
      </c>
      <c r="I206" s="246">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6">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6">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6">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6">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6">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6">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6">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6">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6">
        <f t="shared" ca="1" si="11"/>
        <v>641759.27</v>
      </c>
      <c r="S206" s="246"/>
      <c r="T206" s="246">
        <f ca="1">+T207</f>
        <v>36640494.460000001</v>
      </c>
      <c r="U206" s="245">
        <f t="shared" si="12"/>
        <v>1</v>
      </c>
      <c r="V206" s="348" t="str">
        <f>+VLOOKUP(A206,bd_lista!$A$3:$E$590,5,FALSE)</f>
        <v>Instituciones Descentralizadas</v>
      </c>
      <c r="W206" s="444" t="str">
        <f>+V206</f>
        <v>Instituciones Descentralizadas</v>
      </c>
      <c r="X206" s="245">
        <f>+VLOOKUP(A206,[2]Sheet1!$A$13:$D$744,4,FALSE)</f>
        <v>81</v>
      </c>
      <c r="Y206" s="245" t="str">
        <f>+VLOOKUP(X206,bd_lista!$A$3:$C$590,3,FALSE)</f>
        <v>Ministerio de Obras Públicas, Servicios y Vivienda</v>
      </c>
      <c r="Z206" s="305">
        <f>+X206</f>
        <v>81</v>
      </c>
      <c r="AA206" s="334" t="str">
        <f>+Y206</f>
        <v>Ministerio de Obras Públicas, Servicios y Vivienda</v>
      </c>
    </row>
    <row r="207" spans="1:27" ht="15" customHeight="1">
      <c r="A207" s="32">
        <v>291</v>
      </c>
      <c r="B207" s="447"/>
      <c r="C207" s="348" t="str">
        <f>+VLOOKUP(A207,bd_lista!$A$3:$C$590,3,FALSE)</f>
        <v>Administradora Boliviana de Carreteras</v>
      </c>
      <c r="D207" s="443"/>
      <c r="E207" s="348" t="s">
        <v>1312</v>
      </c>
      <c r="F207" s="248">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765</v>
      </c>
      <c r="G207" s="248">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48">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35997970.189999998</v>
      </c>
      <c r="I207" s="248">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8">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8">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8">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8">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8">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8">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8">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8">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8">
        <f t="shared" ca="1" si="11"/>
        <v>35998735.189999998</v>
      </c>
      <c r="S207" s="248">
        <f ca="1">+R206+R207</f>
        <v>36640494.460000001</v>
      </c>
      <c r="T207" s="248">
        <f ca="1">+S207</f>
        <v>36640494.460000001</v>
      </c>
      <c r="U207" s="247">
        <f t="shared" si="12"/>
        <v>2</v>
      </c>
      <c r="V207" s="348" t="str">
        <f>+VLOOKUP(A207,bd_lista!$A$3:$E$590,5,FALSE)</f>
        <v>Instituciones Descentralizadas</v>
      </c>
      <c r="W207" s="445"/>
      <c r="X207" s="245">
        <f>+VLOOKUP(A207,[2]Sheet1!$A$13:$D$744,4,FALSE)</f>
        <v>81</v>
      </c>
      <c r="Y207" s="245" t="str">
        <f>+VLOOKUP(X207,bd_lista!$A$3:$C$590,3,FALSE)</f>
        <v>Ministerio de Obras Públicas, Servicios y Vivienda</v>
      </c>
      <c r="Z207" s="303"/>
      <c r="AA207" s="336"/>
    </row>
    <row r="208" spans="1:27" ht="15" hidden="1" customHeight="1">
      <c r="A208" s="255">
        <v>347</v>
      </c>
      <c r="B208" s="446">
        <f>+A208</f>
        <v>347</v>
      </c>
      <c r="C208" s="250" t="str">
        <f>+VLOOKUP(A208,bd_lista!$A$3:$C$590,3,FALSE)</f>
        <v>Autoridad de Fiscalización y Control de Cooperativas</v>
      </c>
      <c r="D208" s="442" t="str">
        <f>+C208</f>
        <v>Autoridad de Fiscalización y Control de Cooperativas</v>
      </c>
      <c r="E208" s="250" t="s">
        <v>1311</v>
      </c>
      <c r="F208" s="246">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6">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6">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6">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6">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6">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6">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6">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6">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6">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6">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6">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6">
        <f t="shared" ca="1" si="11"/>
        <v>0</v>
      </c>
      <c r="S208" s="246"/>
      <c r="T208" s="246">
        <f ca="1">+T209</f>
        <v>0</v>
      </c>
      <c r="U208" s="245">
        <f t="shared" si="12"/>
        <v>1</v>
      </c>
      <c r="V208" s="348" t="str">
        <f>+VLOOKUP(A208,bd_lista!$A$3:$E$590,5,FALSE)</f>
        <v>Instituciones Descentralizadas</v>
      </c>
      <c r="W208" s="444" t="str">
        <f>+V208</f>
        <v>Instituciones Descentralizadas</v>
      </c>
      <c r="X208" s="245">
        <f>+VLOOKUP(A208,[2]Sheet1!$A$13:$D$744,4,FALSE)</f>
        <v>70</v>
      </c>
      <c r="Y208" s="245" t="str">
        <f>+VLOOKUP(X208,bd_lista!$A$3:$C$590,3,FALSE)</f>
        <v>Ministerio de Trabajo, Empleo y Previsión Social</v>
      </c>
      <c r="Z208" s="305">
        <f>+X208</f>
        <v>70</v>
      </c>
      <c r="AA208" s="334" t="str">
        <f>+Y208</f>
        <v>Ministerio de Trabajo, Empleo y Previsión Social</v>
      </c>
    </row>
    <row r="209" spans="1:27" ht="15" hidden="1" customHeight="1">
      <c r="A209" s="32">
        <v>347</v>
      </c>
      <c r="B209" s="447"/>
      <c r="C209" s="348" t="str">
        <f>+VLOOKUP(A209,bd_lista!$A$3:$C$590,3,FALSE)</f>
        <v>Autoridad de Fiscalización y Control de Cooperativas</v>
      </c>
      <c r="D209" s="443"/>
      <c r="E209" s="348" t="s">
        <v>1312</v>
      </c>
      <c r="F209" s="248">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48">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8">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8">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48">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8">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8">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8">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8">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8">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8">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8">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8">
        <f t="shared" ca="1" si="11"/>
        <v>0</v>
      </c>
      <c r="S209" s="248">
        <f ca="1">+R208+R209</f>
        <v>0</v>
      </c>
      <c r="T209" s="248">
        <f ca="1">+S209</f>
        <v>0</v>
      </c>
      <c r="U209" s="247">
        <f t="shared" si="12"/>
        <v>2</v>
      </c>
      <c r="V209" s="348" t="str">
        <f>+VLOOKUP(A209,bd_lista!$A$3:$E$590,5,FALSE)</f>
        <v>Instituciones Descentralizadas</v>
      </c>
      <c r="W209" s="445"/>
      <c r="X209" s="245">
        <f>+VLOOKUP(A209,[2]Sheet1!$A$13:$D$744,4,FALSE)</f>
        <v>70</v>
      </c>
      <c r="Y209" s="245" t="str">
        <f>+VLOOKUP(X209,bd_lista!$A$3:$C$590,3,FALSE)</f>
        <v>Ministerio de Trabajo, Empleo y Previsión Social</v>
      </c>
      <c r="Z209" s="303"/>
      <c r="AA209" s="336"/>
    </row>
    <row r="210" spans="1:27" customFormat="1" ht="15" hidden="1" customHeight="1">
      <c r="A210" s="255">
        <v>271</v>
      </c>
      <c r="B210" s="446">
        <f>+A210</f>
        <v>271</v>
      </c>
      <c r="C210" s="250" t="str">
        <f>+VLOOKUP(A210,bd_lista!$A$3:$C$590,3,FALSE)</f>
        <v>Direc. Dptal. de Educación Santa Cruz</v>
      </c>
      <c r="D210" s="442" t="str">
        <f>+C210</f>
        <v>Direc. Dptal. de Educación Santa Cruz</v>
      </c>
      <c r="E210" s="250" t="s">
        <v>1311</v>
      </c>
      <c r="F210" s="246">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6">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6">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6">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6">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6">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6">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6">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6">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6">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6">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6">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6">
        <f t="shared" ca="1" si="11"/>
        <v>0</v>
      </c>
      <c r="S210" s="274"/>
      <c r="T210" s="246">
        <f ca="1">+T211</f>
        <v>0</v>
      </c>
      <c r="U210" s="245">
        <f t="shared" si="12"/>
        <v>1</v>
      </c>
      <c r="V210" s="348" t="str">
        <f>+VLOOKUP(A210,bd_lista!$A$3:$E$590,5,FALSE)</f>
        <v>Instituciones Descentralizadas</v>
      </c>
      <c r="W210" s="444" t="str">
        <f>+V210</f>
        <v>Instituciones Descentralizadas</v>
      </c>
      <c r="X210" s="245">
        <f>+VLOOKUP(A210,[2]Sheet1!$A$13:$D$744,4,FALSE)</f>
        <v>16</v>
      </c>
      <c r="Y210" s="245" t="str">
        <f>+VLOOKUP(X210,bd_lista!$A$3:$C$590,3,FALSE)</f>
        <v>Ministerio de Educación</v>
      </c>
      <c r="Z210" s="305">
        <f>+X210</f>
        <v>16</v>
      </c>
      <c r="AA210" s="334" t="str">
        <f>+Y210</f>
        <v>Ministerio de Educación</v>
      </c>
    </row>
    <row r="211" spans="1:27" customFormat="1" ht="15" hidden="1" customHeight="1">
      <c r="A211" s="32">
        <v>271</v>
      </c>
      <c r="B211" s="447"/>
      <c r="C211" s="348" t="str">
        <f>+VLOOKUP(A211,bd_lista!$A$3:$C$590,3,FALSE)</f>
        <v>Direc. Dptal. de Educación Santa Cruz</v>
      </c>
      <c r="D211" s="443"/>
      <c r="E211" s="348" t="s">
        <v>1312</v>
      </c>
      <c r="F211" s="248">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8">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8">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8">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8">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8">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8">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8">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8">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8">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8">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8">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8">
        <f t="shared" ca="1" si="11"/>
        <v>0</v>
      </c>
      <c r="S211" s="248">
        <f ca="1">+R210+R211</f>
        <v>0</v>
      </c>
      <c r="T211" s="246">
        <f ca="1">+S211</f>
        <v>0</v>
      </c>
      <c r="U211" s="245">
        <f t="shared" si="12"/>
        <v>2</v>
      </c>
      <c r="V211" s="348" t="str">
        <f>+VLOOKUP(A211,bd_lista!$A$3:$E$590,5,FALSE)</f>
        <v>Instituciones Descentralizadas</v>
      </c>
      <c r="W211" s="445"/>
      <c r="X211" s="245">
        <f>+VLOOKUP(A211,[2]Sheet1!$A$13:$D$744,4,FALSE)</f>
        <v>16</v>
      </c>
      <c r="Y211" s="245" t="str">
        <f>+VLOOKUP(X211,bd_lista!$A$3:$C$590,3,FALSE)</f>
        <v>Ministerio de Educación</v>
      </c>
      <c r="Z211" s="303"/>
      <c r="AA211" s="336"/>
    </row>
    <row r="212" spans="1:27" customFormat="1" ht="15" customHeight="1">
      <c r="A212" s="32">
        <v>293</v>
      </c>
      <c r="B212" s="446">
        <f>+A212</f>
        <v>293</v>
      </c>
      <c r="C212" s="250" t="str">
        <f>+VLOOKUP(A212,bd_lista!$A$3:$C$590,3,FALSE)</f>
        <v>Fundación Cultural del Banco Central de Bolivia</v>
      </c>
      <c r="D212" s="442" t="str">
        <f>+C212</f>
        <v>Fundación Cultural del Banco Central de Bolivia</v>
      </c>
      <c r="E212" s="250" t="s">
        <v>1311</v>
      </c>
      <c r="F212" s="246">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6">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6">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6">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6">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6">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6">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6">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6">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6">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6">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6">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6">
        <f t="shared" ca="1" si="11"/>
        <v>0</v>
      </c>
      <c r="S212" s="246"/>
      <c r="T212" s="246">
        <f ca="1">+T213</f>
        <v>10245631.85</v>
      </c>
      <c r="U212" s="245">
        <f t="shared" si="12"/>
        <v>1</v>
      </c>
      <c r="V212" s="348" t="str">
        <f>+VLOOKUP(A212,bd_lista!$A$3:$E$590,5,FALSE)</f>
        <v>Instituciones Descentralizadas</v>
      </c>
      <c r="W212" s="444" t="str">
        <f>+V212</f>
        <v>Instituciones Descentralizadas</v>
      </c>
      <c r="X212" s="245">
        <f>+VLOOKUP(A212,[2]Sheet1!$A$13:$D$744,4,FALSE)</f>
        <v>951</v>
      </c>
      <c r="Y212" s="245" t="str">
        <f>+VLOOKUP(X212,bd_lista!$A$3:$C$590,3,FALSE)</f>
        <v>Banco Central de Bolivia</v>
      </c>
      <c r="Z212" s="305">
        <f>+X212</f>
        <v>951</v>
      </c>
      <c r="AA212" s="334" t="str">
        <f>+Y212</f>
        <v>Banco Central de Bolivia</v>
      </c>
    </row>
    <row r="213" spans="1:27" customFormat="1" ht="15" customHeight="1">
      <c r="A213" s="32">
        <v>293</v>
      </c>
      <c r="B213" s="447"/>
      <c r="C213" s="348" t="str">
        <f>+VLOOKUP(A213,bd_lista!$A$3:$C$590,3,FALSE)</f>
        <v>Fundación Cultural del Banco Central de Bolivia</v>
      </c>
      <c r="D213" s="443"/>
      <c r="E213" s="348" t="s">
        <v>1312</v>
      </c>
      <c r="F213" s="248">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8">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10245084.85</v>
      </c>
      <c r="H213" s="248">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357</v>
      </c>
      <c r="I213" s="246">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190</v>
      </c>
      <c r="J213" s="246">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46">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6">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6">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6">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6">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6">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6">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8">
        <f t="shared" ca="1" si="11"/>
        <v>10245631.85</v>
      </c>
      <c r="S213" s="248">
        <f ca="1">+R212+R213</f>
        <v>10245631.85</v>
      </c>
      <c r="T213" s="246">
        <f ca="1">+S213</f>
        <v>10245631.85</v>
      </c>
      <c r="U213" s="245">
        <f t="shared" si="12"/>
        <v>2</v>
      </c>
      <c r="V213" s="348" t="str">
        <f>+VLOOKUP(A213,bd_lista!$A$3:$E$590,5,FALSE)</f>
        <v>Instituciones Descentralizadas</v>
      </c>
      <c r="W213" s="445"/>
      <c r="X213" s="245">
        <f>+VLOOKUP(A213,[2]Sheet1!$A$13:$D$744,4,FALSE)</f>
        <v>951</v>
      </c>
      <c r="Y213" s="245" t="str">
        <f>+VLOOKUP(X213,bd_lista!$A$3:$C$590,3,FALSE)</f>
        <v>Banco Central de Bolivia</v>
      </c>
      <c r="Z213" s="303"/>
      <c r="AA213" s="336"/>
    </row>
    <row r="214" spans="1:27" customFormat="1" ht="15" customHeight="1">
      <c r="A214" s="32">
        <v>294</v>
      </c>
      <c r="B214" s="446">
        <f>+A214</f>
        <v>294</v>
      </c>
      <c r="C214" s="250" t="str">
        <f>+VLOOKUP(A214,bd_lista!$A$3:$C$590,3,FALSE)</f>
        <v>Univ. Indígena Bol. Comun. Intercultl Prod. Tupak Katari</v>
      </c>
      <c r="D214" s="442" t="str">
        <f>+C214</f>
        <v>Univ. Indígena Bol. Comun. Intercultl Prod. Tupak Katari</v>
      </c>
      <c r="E214" s="250" t="s">
        <v>1311</v>
      </c>
      <c r="F214" s="246">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6">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6">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6">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6">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6">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6">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6">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6">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6">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6">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6">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6">
        <f t="shared" ca="1" si="11"/>
        <v>0</v>
      </c>
      <c r="S214" s="248"/>
      <c r="T214" s="246">
        <f ca="1">+T215</f>
        <v>31647</v>
      </c>
      <c r="U214" s="245">
        <f t="shared" si="12"/>
        <v>1</v>
      </c>
      <c r="V214" s="348" t="str">
        <f>+VLOOKUP(A214,bd_lista!$A$3:$E$590,5,FALSE)</f>
        <v>Instituciones Descentralizadas</v>
      </c>
      <c r="W214" s="444" t="str">
        <f>+V214</f>
        <v>Instituciones Descentralizadas</v>
      </c>
      <c r="X214" s="245">
        <f>+VLOOKUP(A214,[2]Sheet1!$A$13:$D$744,4,FALSE)</f>
        <v>16</v>
      </c>
      <c r="Y214" s="245" t="str">
        <f>+VLOOKUP(X214,bd_lista!$A$3:$C$590,3,FALSE)</f>
        <v>Ministerio de Educación</v>
      </c>
      <c r="Z214" s="305">
        <f>+X214</f>
        <v>16</v>
      </c>
      <c r="AA214" s="334" t="str">
        <f>+Y214</f>
        <v>Ministerio de Educación</v>
      </c>
    </row>
    <row r="215" spans="1:27" customFormat="1" ht="15" customHeight="1">
      <c r="A215" s="32">
        <v>294</v>
      </c>
      <c r="B215" s="447"/>
      <c r="C215" s="348" t="str">
        <f>+VLOOKUP(A215,bd_lista!$A$3:$C$590,3,FALSE)</f>
        <v>Univ. Indígena Bol. Comun. Intercultl Prod. Tupak Katari</v>
      </c>
      <c r="D215" s="443"/>
      <c r="E215" s="250" t="s">
        <v>1312</v>
      </c>
      <c r="F215" s="246">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6">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31647</v>
      </c>
      <c r="H215" s="246">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6">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6">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6">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6">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6">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6">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6">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6">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6">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6">
        <f t="shared" ca="1" si="11"/>
        <v>31647</v>
      </c>
      <c r="S215" s="248">
        <f ca="1">+R214+R215</f>
        <v>31647</v>
      </c>
      <c r="T215" s="246">
        <f ca="1">+S215</f>
        <v>31647</v>
      </c>
      <c r="U215" s="245">
        <f t="shared" si="12"/>
        <v>2</v>
      </c>
      <c r="V215" s="348" t="str">
        <f>+VLOOKUP(A215,bd_lista!$A$3:$E$590,5,FALSE)</f>
        <v>Instituciones Descentralizadas</v>
      </c>
      <c r="W215" s="445"/>
      <c r="X215" s="245">
        <f>+VLOOKUP(A215,[2]Sheet1!$A$13:$D$744,4,FALSE)</f>
        <v>16</v>
      </c>
      <c r="Y215" s="245" t="str">
        <f>+VLOOKUP(X215,bd_lista!$A$3:$C$590,3,FALSE)</f>
        <v>Ministerio de Educación</v>
      </c>
      <c r="Z215" s="303"/>
      <c r="AA215" s="336"/>
    </row>
    <row r="216" spans="1:27" ht="15" hidden="1" customHeight="1">
      <c r="A216" s="32">
        <v>310</v>
      </c>
      <c r="B216" s="446">
        <f>+A216</f>
        <v>310</v>
      </c>
      <c r="C216" s="250" t="str">
        <f>+VLOOKUP(A216,bd_lista!$A$3:$C$590,3,FALSE)</f>
        <v>Autoridad de Regulación y Fiscalización de Telecomunicaciones y Transportes</v>
      </c>
      <c r="D216" s="442" t="str">
        <f>+C216</f>
        <v>Autoridad de Regulación y Fiscalización de Telecomunicaciones y Transportes</v>
      </c>
      <c r="E216" s="250" t="s">
        <v>1311</v>
      </c>
      <c r="F216" s="246">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6">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6">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6">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6">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6">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6">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6">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6">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6">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6">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6">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6">
        <f t="shared" ca="1" si="11"/>
        <v>0</v>
      </c>
      <c r="S216" s="246"/>
      <c r="T216" s="246">
        <f ca="1">+T217</f>
        <v>0</v>
      </c>
      <c r="U216" s="245">
        <f t="shared" si="12"/>
        <v>1</v>
      </c>
      <c r="V216" s="348" t="str">
        <f>+VLOOKUP(A216,bd_lista!$A$3:$E$590,5,FALSE)</f>
        <v>Instituciones Descentralizadas</v>
      </c>
      <c r="W216" s="444" t="str">
        <f>+V216</f>
        <v>Instituciones Descentralizadas</v>
      </c>
      <c r="X216" s="245">
        <f>+VLOOKUP(A216,[2]Sheet1!$A$13:$D$744,4,FALSE)</f>
        <v>81</v>
      </c>
      <c r="Y216" s="245" t="str">
        <f>+VLOOKUP(X216,bd_lista!$A$3:$C$590,3,FALSE)</f>
        <v>Ministerio de Obras Públicas, Servicios y Vivienda</v>
      </c>
      <c r="Z216" s="305">
        <f>+X216</f>
        <v>81</v>
      </c>
      <c r="AA216" s="334" t="str">
        <f>+Y216</f>
        <v>Ministerio de Obras Públicas, Servicios y Vivienda</v>
      </c>
    </row>
    <row r="217" spans="1:27" ht="15" hidden="1" customHeight="1">
      <c r="A217" s="32">
        <v>310</v>
      </c>
      <c r="B217" s="447"/>
      <c r="C217" s="348" t="str">
        <f>+VLOOKUP(A217,bd_lista!$A$3:$C$590,3,FALSE)</f>
        <v>Autoridad de Regulación y Fiscalización de Telecomunicaciones y Transportes</v>
      </c>
      <c r="D217" s="443"/>
      <c r="E217" s="348" t="s">
        <v>1312</v>
      </c>
      <c r="F217" s="248">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8">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8">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8">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8">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8">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8">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8">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8">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8">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8">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8">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8">
        <f t="shared" ca="1" si="11"/>
        <v>0</v>
      </c>
      <c r="S217" s="248">
        <f ca="1">+R216+R217</f>
        <v>0</v>
      </c>
      <c r="T217" s="248">
        <f ca="1">+S217</f>
        <v>0</v>
      </c>
      <c r="U217" s="247">
        <f t="shared" si="12"/>
        <v>2</v>
      </c>
      <c r="V217" s="348" t="str">
        <f>+VLOOKUP(A217,bd_lista!$A$3:$E$590,5,FALSE)</f>
        <v>Instituciones Descentralizadas</v>
      </c>
      <c r="W217" s="445"/>
      <c r="X217" s="245">
        <f>+VLOOKUP(A217,[2]Sheet1!$A$13:$D$744,4,FALSE)</f>
        <v>81</v>
      </c>
      <c r="Y217" s="245" t="str">
        <f>+VLOOKUP(X217,bd_lista!$A$3:$C$590,3,FALSE)</f>
        <v>Ministerio de Obras Públicas, Servicios y Vivienda</v>
      </c>
      <c r="Z217" s="303"/>
      <c r="AA217" s="336"/>
    </row>
    <row r="218" spans="1:27" ht="15" hidden="1" customHeight="1">
      <c r="A218" s="255">
        <v>371</v>
      </c>
      <c r="B218" s="446">
        <f>+A218</f>
        <v>371</v>
      </c>
      <c r="C218" s="250" t="str">
        <f>+VLOOKUP(A218,bd_lista!$A$3:$C$590,3,FALSE)</f>
        <v>Centro Internacional de la Quinua</v>
      </c>
      <c r="D218" s="442" t="str">
        <f>+C218</f>
        <v>Centro Internacional de la Quinua</v>
      </c>
      <c r="E218" s="250" t="s">
        <v>1311</v>
      </c>
      <c r="F218" s="246">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6">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6">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6">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6">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6">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6">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6">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6">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6">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6">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6">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6">
        <f t="shared" ca="1" si="11"/>
        <v>0</v>
      </c>
      <c r="S218" s="246"/>
      <c r="T218" s="246">
        <f ca="1">+T219</f>
        <v>0</v>
      </c>
      <c r="U218" s="245">
        <f t="shared" si="12"/>
        <v>1</v>
      </c>
      <c r="V218" s="348" t="str">
        <f>+VLOOKUP(A218,bd_lista!$A$3:$E$590,5,FALSE)</f>
        <v>Instituciones Descentralizadas</v>
      </c>
      <c r="W218" s="444" t="str">
        <f>+V218</f>
        <v>Instituciones Descentralizadas</v>
      </c>
      <c r="X218" s="245">
        <f>+VLOOKUP(A218,[2]Sheet1!$A$13:$D$744,4,FALSE)</f>
        <v>47</v>
      </c>
      <c r="Y218" s="245" t="str">
        <f>+VLOOKUP(X218,bd_lista!$A$3:$C$590,3,FALSE)</f>
        <v>Ministerio de Desarrollo Rural y Tierras</v>
      </c>
      <c r="Z218" s="305">
        <f>+X218</f>
        <v>47</v>
      </c>
      <c r="AA218" s="306" t="str">
        <f>+Y218</f>
        <v>Ministerio de Desarrollo Rural y Tierras</v>
      </c>
    </row>
    <row r="219" spans="1:27" ht="15" hidden="1" customHeight="1">
      <c r="A219" s="32">
        <v>371</v>
      </c>
      <c r="B219" s="447"/>
      <c r="C219" s="348" t="str">
        <f>+VLOOKUP(A219,bd_lista!$A$3:$C$590,3,FALSE)</f>
        <v>Centro Internacional de la Quinua</v>
      </c>
      <c r="D219" s="443"/>
      <c r="E219" s="348" t="s">
        <v>1312</v>
      </c>
      <c r="F219" s="248">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8">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8">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8">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8">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8">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8">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8">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8">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8">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8">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8">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8">
        <f t="shared" ca="1" si="11"/>
        <v>0</v>
      </c>
      <c r="S219" s="248">
        <f ca="1">+R218+R219</f>
        <v>0</v>
      </c>
      <c r="T219" s="248">
        <f ca="1">+S219</f>
        <v>0</v>
      </c>
      <c r="U219" s="247">
        <f t="shared" si="12"/>
        <v>2</v>
      </c>
      <c r="V219" s="348" t="str">
        <f>+VLOOKUP(A219,bd_lista!$A$3:$E$590,5,FALSE)</f>
        <v>Instituciones Descentralizadas</v>
      </c>
      <c r="W219" s="445"/>
      <c r="X219" s="245">
        <f>+VLOOKUP(A219,[2]Sheet1!$A$13:$D$744,4,FALSE)</f>
        <v>47</v>
      </c>
      <c r="Y219" s="245" t="str">
        <f>+VLOOKUP(X219,bd_lista!$A$3:$C$590,3,FALSE)</f>
        <v>Ministerio de Desarrollo Rural y Tierras</v>
      </c>
      <c r="Z219" s="303"/>
      <c r="AA219" s="304"/>
    </row>
    <row r="220" spans="1:27" ht="15" customHeight="1">
      <c r="A220" s="255">
        <v>295</v>
      </c>
      <c r="B220" s="446">
        <f>+A220</f>
        <v>295</v>
      </c>
      <c r="C220" s="250" t="str">
        <f>+VLOOKUP(A220,bd_lista!$A$3:$C$590,3,FALSE)</f>
        <v>Univ. Indígena Bol. Comun. Intercult Prod. Casimiro Huanca</v>
      </c>
      <c r="D220" s="442" t="str">
        <f>+C220</f>
        <v>Univ. Indígena Bol. Comun. Intercult Prod. Casimiro Huanca</v>
      </c>
      <c r="E220" s="250" t="s">
        <v>1311</v>
      </c>
      <c r="F220" s="246">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6">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6">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6">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6">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6">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6">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6">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6">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6">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6">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6">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6">
        <f t="shared" ca="1" si="11"/>
        <v>0</v>
      </c>
      <c r="S220" s="246"/>
      <c r="T220" s="246">
        <f ca="1">+T221</f>
        <v>53507</v>
      </c>
      <c r="U220" s="245">
        <f t="shared" si="12"/>
        <v>1</v>
      </c>
      <c r="V220" s="348" t="str">
        <f>+VLOOKUP(A220,bd_lista!$A$3:$E$590,5,FALSE)</f>
        <v>Instituciones Descentralizadas</v>
      </c>
      <c r="W220" s="444" t="str">
        <f>+V220</f>
        <v>Instituciones Descentralizadas</v>
      </c>
      <c r="X220" s="245">
        <f>+VLOOKUP(A220,[2]Sheet1!$A$13:$D$744,4,FALSE)</f>
        <v>16</v>
      </c>
      <c r="Y220" s="245" t="str">
        <f>+VLOOKUP(X220,bd_lista!$A$3:$C$590,3,FALSE)</f>
        <v>Ministerio de Educación</v>
      </c>
      <c r="Z220" s="305">
        <f>+X220</f>
        <v>16</v>
      </c>
      <c r="AA220" s="333" t="str">
        <f>+Y220</f>
        <v>Ministerio de Educación</v>
      </c>
    </row>
    <row r="221" spans="1:27" ht="15" customHeight="1">
      <c r="A221" s="32">
        <v>295</v>
      </c>
      <c r="B221" s="447"/>
      <c r="C221" s="348" t="str">
        <f>+VLOOKUP(A221,bd_lista!$A$3:$C$590,3,FALSE)</f>
        <v>Univ. Indígena Bol. Comun. Intercult Prod. Casimiro Huanca</v>
      </c>
      <c r="D221" s="443"/>
      <c r="E221" s="348" t="s">
        <v>1312</v>
      </c>
      <c r="F221" s="248">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8">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8">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8">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53507</v>
      </c>
      <c r="J221" s="248">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8">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8">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8">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8">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8">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8">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8">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8">
        <f t="shared" ca="1" si="11"/>
        <v>53507</v>
      </c>
      <c r="S221" s="248">
        <f ca="1">+R220+R221</f>
        <v>53507</v>
      </c>
      <c r="T221" s="248">
        <f ca="1">+S221</f>
        <v>53507</v>
      </c>
      <c r="U221" s="247">
        <f t="shared" si="12"/>
        <v>2</v>
      </c>
      <c r="V221" s="348" t="str">
        <f>+VLOOKUP(A221,bd_lista!$A$3:$E$590,5,FALSE)</f>
        <v>Instituciones Descentralizadas</v>
      </c>
      <c r="W221" s="445"/>
      <c r="X221" s="245">
        <f>+VLOOKUP(A221,[2]Sheet1!$A$13:$D$744,4,FALSE)</f>
        <v>16</v>
      </c>
      <c r="Y221" s="245" t="str">
        <f>+VLOOKUP(X221,bd_lista!$A$3:$C$590,3,FALSE)</f>
        <v>Ministerio de Educación</v>
      </c>
      <c r="Z221" s="303"/>
      <c r="AA221" s="335"/>
    </row>
    <row r="222" spans="1:27" ht="15" customHeight="1">
      <c r="A222" s="255">
        <v>299</v>
      </c>
      <c r="B222" s="446">
        <f>+A222</f>
        <v>299</v>
      </c>
      <c r="C222" s="250" t="str">
        <f>+VLOOKUP(A222,bd_lista!$A$3:$C$590,3,FALSE)</f>
        <v>Servicio Departamental de Riego - La Paz</v>
      </c>
      <c r="D222" s="442" t="str">
        <f>+C222</f>
        <v>Servicio Departamental de Riego - La Paz</v>
      </c>
      <c r="E222" s="250" t="s">
        <v>1311</v>
      </c>
      <c r="F222" s="246">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6">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6">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6">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6">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6">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6">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6">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6">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6">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6">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6">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6">
        <f t="shared" ref="R222:R285" ca="1" si="13">+SUM(F222:Q222)</f>
        <v>0</v>
      </c>
      <c r="S222" s="246"/>
      <c r="T222" s="246">
        <f ca="1">+T223</f>
        <v>6196.65</v>
      </c>
      <c r="U222" s="245">
        <f t="shared" ref="U222:U285" si="14">+IF(E222="Débitos",1,2)</f>
        <v>1</v>
      </c>
      <c r="V222" s="348" t="str">
        <f>+VLOOKUP(A222,bd_lista!$A$3:$E$590,5,FALSE)</f>
        <v>Instituciones Descentralizadas</v>
      </c>
      <c r="W222" s="444" t="str">
        <f>+V222</f>
        <v>Instituciones Descentralizadas</v>
      </c>
      <c r="X222" s="245">
        <f>+VLOOKUP(A222,[2]Sheet1!$A$13:$D$744,4,FALSE)</f>
        <v>86</v>
      </c>
      <c r="Y222" s="245" t="str">
        <f>+VLOOKUP(X222,bd_lista!$A$3:$C$590,3,FALSE)</f>
        <v>Ministerio de Medio Ambiente y Agua</v>
      </c>
      <c r="Z222" s="305">
        <f>+X222</f>
        <v>86</v>
      </c>
      <c r="AA222" s="334" t="str">
        <f>+Y222</f>
        <v>Ministerio de Medio Ambiente y Agua</v>
      </c>
    </row>
    <row r="223" spans="1:27" ht="15" customHeight="1">
      <c r="A223" s="32">
        <v>299</v>
      </c>
      <c r="B223" s="447"/>
      <c r="C223" s="348" t="str">
        <f>+VLOOKUP(A223,bd_lista!$A$3:$C$590,3,FALSE)</f>
        <v>Servicio Departamental de Riego - La Paz</v>
      </c>
      <c r="D223" s="443"/>
      <c r="E223" s="348" t="s">
        <v>1312</v>
      </c>
      <c r="F223" s="248">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8">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48">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6196.65</v>
      </c>
      <c r="I223" s="248">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8">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8">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8">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8">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8">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8">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8">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8">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8">
        <f t="shared" ca="1" si="13"/>
        <v>6196.65</v>
      </c>
      <c r="S223" s="248">
        <f ca="1">+R222+R223</f>
        <v>6196.65</v>
      </c>
      <c r="T223" s="248">
        <f ca="1">+S223</f>
        <v>6196.65</v>
      </c>
      <c r="U223" s="247">
        <f t="shared" si="14"/>
        <v>2</v>
      </c>
      <c r="V223" s="348" t="str">
        <f>+VLOOKUP(A223,bd_lista!$A$3:$E$590,5,FALSE)</f>
        <v>Instituciones Descentralizadas</v>
      </c>
      <c r="W223" s="445"/>
      <c r="X223" s="245">
        <f>+VLOOKUP(A223,[2]Sheet1!$A$13:$D$744,4,FALSE)</f>
        <v>86</v>
      </c>
      <c r="Y223" s="245" t="str">
        <f>+VLOOKUP(X223,bd_lista!$A$3:$C$590,3,FALSE)</f>
        <v>Ministerio de Medio Ambiente y Agua</v>
      </c>
      <c r="Z223" s="303"/>
      <c r="AA223" s="336"/>
    </row>
    <row r="224" spans="1:27" ht="15" customHeight="1">
      <c r="A224" s="255">
        <v>303</v>
      </c>
      <c r="B224" s="446">
        <f>+A224</f>
        <v>303</v>
      </c>
      <c r="C224" s="250" t="str">
        <f>+VLOOKUP(A224,bd_lista!$A$3:$C$590,3,FALSE)</f>
        <v>Servicio Departamental de Riego - Tarija</v>
      </c>
      <c r="D224" s="442" t="str">
        <f>+C224</f>
        <v>Servicio Departamental de Riego - Tarija</v>
      </c>
      <c r="E224" s="250" t="s">
        <v>1311</v>
      </c>
      <c r="F224" s="246">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6">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6">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6">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6">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6">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6">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6">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6">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6">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6">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6">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6">
        <f t="shared" ca="1" si="13"/>
        <v>0</v>
      </c>
      <c r="S224" s="246"/>
      <c r="T224" s="246">
        <f ca="1">+T225</f>
        <v>100000</v>
      </c>
      <c r="U224" s="245">
        <f t="shared" si="14"/>
        <v>1</v>
      </c>
      <c r="V224" s="348" t="str">
        <f>+VLOOKUP(A224,bd_lista!$A$3:$E$590,5,FALSE)</f>
        <v>Instituciones Descentralizadas</v>
      </c>
      <c r="W224" s="444" t="str">
        <f>+V224</f>
        <v>Instituciones Descentralizadas</v>
      </c>
      <c r="X224" s="245">
        <f>+VLOOKUP(A224,[2]Sheet1!$A$13:$D$744,4,FALSE)</f>
        <v>86</v>
      </c>
      <c r="Y224" s="245" t="str">
        <f>+VLOOKUP(X224,bd_lista!$A$3:$C$590,3,FALSE)</f>
        <v>Ministerio de Medio Ambiente y Agua</v>
      </c>
      <c r="Z224" s="305">
        <f>+X224</f>
        <v>86</v>
      </c>
      <c r="AA224" s="306" t="str">
        <f>+Y224</f>
        <v>Ministerio de Medio Ambiente y Agua</v>
      </c>
    </row>
    <row r="225" spans="1:27" ht="15" customHeight="1">
      <c r="A225" s="32">
        <v>303</v>
      </c>
      <c r="B225" s="447"/>
      <c r="C225" s="348" t="str">
        <f>+VLOOKUP(A225,bd_lista!$A$3:$C$590,3,FALSE)</f>
        <v>Servicio Departamental de Riego - Tarija</v>
      </c>
      <c r="D225" s="443"/>
      <c r="E225" s="348" t="s">
        <v>1312</v>
      </c>
      <c r="F225" s="248">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8">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8">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100000</v>
      </c>
      <c r="I225" s="248">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8">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8">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8">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8">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8">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8">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8">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8">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8">
        <f t="shared" ca="1" si="13"/>
        <v>100000</v>
      </c>
      <c r="S225" s="248">
        <f ca="1">+R224+R225</f>
        <v>100000</v>
      </c>
      <c r="T225" s="248">
        <f ca="1">+S225</f>
        <v>100000</v>
      </c>
      <c r="U225" s="247">
        <f t="shared" si="14"/>
        <v>2</v>
      </c>
      <c r="V225" s="348" t="str">
        <f>+VLOOKUP(A225,bd_lista!$A$3:$E$590,5,FALSE)</f>
        <v>Instituciones Descentralizadas</v>
      </c>
      <c r="W225" s="445"/>
      <c r="X225" s="245">
        <f>+VLOOKUP(A225,[2]Sheet1!$A$13:$D$744,4,FALSE)</f>
        <v>86</v>
      </c>
      <c r="Y225" s="245" t="str">
        <f>+VLOOKUP(X225,bd_lista!$A$3:$C$590,3,FALSE)</f>
        <v>Ministerio de Medio Ambiente y Agua</v>
      </c>
      <c r="Z225" s="303"/>
      <c r="AA225" s="304"/>
    </row>
    <row r="226" spans="1:27" ht="15" hidden="1" customHeight="1">
      <c r="A226" s="255">
        <v>265</v>
      </c>
      <c r="B226" s="446">
        <f>+A226</f>
        <v>265</v>
      </c>
      <c r="C226" s="250" t="str">
        <f>+VLOOKUP(A226,bd_lista!$A$3:$C$590,3,FALSE)</f>
        <v>Direc. Dptal. de Educación  Chuquisaca</v>
      </c>
      <c r="D226" s="442" t="str">
        <f>+C226</f>
        <v>Direc. Dptal. de Educación  Chuquisaca</v>
      </c>
      <c r="E226" s="250" t="s">
        <v>1311</v>
      </c>
      <c r="F226" s="246">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6">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6">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6">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6">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6">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6">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6">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6">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6">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6">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6">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6">
        <f t="shared" ca="1" si="13"/>
        <v>0</v>
      </c>
      <c r="S226" s="246"/>
      <c r="T226" s="246">
        <f ca="1">+T227</f>
        <v>0</v>
      </c>
      <c r="U226" s="245">
        <f t="shared" si="14"/>
        <v>1</v>
      </c>
      <c r="V226" s="348" t="str">
        <f>+VLOOKUP(A226,bd_lista!$A$3:$E$590,5,FALSE)</f>
        <v>Instituciones Descentralizadas</v>
      </c>
      <c r="W226" s="444" t="str">
        <f>+V226</f>
        <v>Instituciones Descentralizadas</v>
      </c>
      <c r="X226" s="245">
        <f>+VLOOKUP(A226,[2]Sheet1!$A$13:$D$744,4,FALSE)</f>
        <v>16</v>
      </c>
      <c r="Y226" s="245" t="str">
        <f>+VLOOKUP(X226,bd_lista!$A$3:$C$590,3,FALSE)</f>
        <v>Ministerio de Educación</v>
      </c>
      <c r="Z226" s="305">
        <f>+X226</f>
        <v>16</v>
      </c>
      <c r="AA226" s="334" t="str">
        <f>+Y226</f>
        <v>Ministerio de Educación</v>
      </c>
    </row>
    <row r="227" spans="1:27" ht="15" hidden="1" customHeight="1">
      <c r="A227" s="32">
        <v>265</v>
      </c>
      <c r="B227" s="447"/>
      <c r="C227" s="348" t="str">
        <f>+VLOOKUP(A227,bd_lista!$A$3:$C$590,3,FALSE)</f>
        <v>Direc. Dptal. de Educación  Chuquisaca</v>
      </c>
      <c r="D227" s="443"/>
      <c r="E227" s="348" t="s">
        <v>1312</v>
      </c>
      <c r="F227" s="248">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8">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8">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8">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8">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48">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8">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8">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8">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8">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8">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8">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8">
        <f t="shared" ca="1" si="13"/>
        <v>0</v>
      </c>
      <c r="S227" s="248">
        <f ca="1">+R226+R227</f>
        <v>0</v>
      </c>
      <c r="T227" s="248">
        <f ca="1">+S227</f>
        <v>0</v>
      </c>
      <c r="U227" s="247">
        <f t="shared" si="14"/>
        <v>2</v>
      </c>
      <c r="V227" s="348" t="str">
        <f>+VLOOKUP(A227,bd_lista!$A$3:$E$590,5,FALSE)</f>
        <v>Instituciones Descentralizadas</v>
      </c>
      <c r="W227" s="445"/>
      <c r="X227" s="245">
        <f>+VLOOKUP(A227,[2]Sheet1!$A$13:$D$744,4,FALSE)</f>
        <v>16</v>
      </c>
      <c r="Y227" s="245" t="str">
        <f>+VLOOKUP(X227,bd_lista!$A$3:$C$590,3,FALSE)</f>
        <v>Ministerio de Educación</v>
      </c>
      <c r="Z227" s="303"/>
      <c r="AA227" s="336"/>
    </row>
    <row r="228" spans="1:27" ht="15" hidden="1" customHeight="1">
      <c r="A228" s="255">
        <v>224</v>
      </c>
      <c r="B228" s="446">
        <f>+A228</f>
        <v>224</v>
      </c>
      <c r="C228" s="250" t="str">
        <f>+VLOOKUP(A228,bd_lista!$A$3:$C$590,3,FALSE)</f>
        <v>Insumos Bolivia</v>
      </c>
      <c r="D228" s="442" t="str">
        <f>+C228</f>
        <v>Insumos Bolivia</v>
      </c>
      <c r="E228" s="250" t="s">
        <v>1311</v>
      </c>
      <c r="F228" s="246">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6">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6">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6">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6">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6">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6">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6">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6">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6">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6">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6">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6">
        <f t="shared" ca="1" si="13"/>
        <v>0</v>
      </c>
      <c r="S228" s="246"/>
      <c r="T228" s="246">
        <f ca="1">+T229</f>
        <v>0</v>
      </c>
      <c r="U228" s="245">
        <f t="shared" si="14"/>
        <v>1</v>
      </c>
      <c r="V228" s="348" t="str">
        <f>+VLOOKUP(A228,bd_lista!$A$3:$E$590,5,FALSE)</f>
        <v>Instituciones Descentralizadas</v>
      </c>
      <c r="W228" s="444" t="str">
        <f>+V228</f>
        <v>Instituciones Descentralizadas</v>
      </c>
      <c r="X228" s="245">
        <f>+VLOOKUP(A228,[2]Sheet1!$A$13:$D$744,4,FALSE)</f>
        <v>41</v>
      </c>
      <c r="Y228" s="245" t="str">
        <f>+VLOOKUP(X228,bd_lista!$A$3:$C$590,3,FALSE)</f>
        <v>Ministerio de Desarrollo Productivo y Economía Plural</v>
      </c>
      <c r="Z228" s="305">
        <f>+X228</f>
        <v>41</v>
      </c>
      <c r="AA228" s="334" t="str">
        <f>+Y228</f>
        <v>Ministerio de Desarrollo Productivo y Economía Plural</v>
      </c>
    </row>
    <row r="229" spans="1:27" ht="15" hidden="1" customHeight="1">
      <c r="A229" s="32">
        <v>224</v>
      </c>
      <c r="B229" s="447"/>
      <c r="C229" s="348" t="str">
        <f>+VLOOKUP(A229,bd_lista!$A$3:$C$590,3,FALSE)</f>
        <v>Insumos Bolivia</v>
      </c>
      <c r="D229" s="443"/>
      <c r="E229" s="348" t="s">
        <v>1312</v>
      </c>
      <c r="F229" s="248">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48">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8">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8">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8">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8">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8">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8">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8">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8">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8">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8">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8">
        <f t="shared" ca="1" si="13"/>
        <v>0</v>
      </c>
      <c r="S229" s="248">
        <f ca="1">+R228+R229</f>
        <v>0</v>
      </c>
      <c r="T229" s="248">
        <f ca="1">+S229</f>
        <v>0</v>
      </c>
      <c r="U229" s="247">
        <f t="shared" si="14"/>
        <v>2</v>
      </c>
      <c r="V229" s="348" t="str">
        <f>+VLOOKUP(A229,bd_lista!$A$3:$E$590,5,FALSE)</f>
        <v>Instituciones Descentralizadas</v>
      </c>
      <c r="W229" s="445"/>
      <c r="X229" s="245">
        <f>+VLOOKUP(A229,[2]Sheet1!$A$13:$D$744,4,FALSE)</f>
        <v>41</v>
      </c>
      <c r="Y229" s="245" t="str">
        <f>+VLOOKUP(X229,bd_lista!$A$3:$C$590,3,FALSE)</f>
        <v>Ministerio de Desarrollo Productivo y Economía Plural</v>
      </c>
      <c r="Z229" s="303"/>
      <c r="AA229" s="336"/>
    </row>
    <row r="230" spans="1:27" ht="15" customHeight="1">
      <c r="A230" s="255">
        <v>314</v>
      </c>
      <c r="B230" s="446">
        <f>+A230</f>
        <v>314</v>
      </c>
      <c r="C230" s="250" t="str">
        <f>+VLOOKUP(A230,bd_lista!$A$3:$C$590,3,FALSE)</f>
        <v>Autoridad de Fiscalización de Electricidad y Tecnología Nuclear</v>
      </c>
      <c r="D230" s="442" t="str">
        <f>+C230</f>
        <v>Autoridad de Fiscalización de Electricidad y Tecnología Nuclear</v>
      </c>
      <c r="E230" s="250" t="s">
        <v>1311</v>
      </c>
      <c r="F230" s="246">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6">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6">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6">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6">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6">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6">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6">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6">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6">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6">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6">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6">
        <f t="shared" ca="1" si="13"/>
        <v>0</v>
      </c>
      <c r="S230" s="246"/>
      <c r="T230" s="246">
        <f ca="1">+T231</f>
        <v>5984.7000000000007</v>
      </c>
      <c r="U230" s="245">
        <f t="shared" si="14"/>
        <v>1</v>
      </c>
      <c r="V230" s="348" t="str">
        <f>+VLOOKUP(A230,bd_lista!$A$3:$E$590,5,FALSE)</f>
        <v>Instituciones Descentralizadas</v>
      </c>
      <c r="W230" s="444" t="str">
        <f>+V230</f>
        <v>Instituciones Descentralizadas</v>
      </c>
      <c r="X230" s="245">
        <v>78</v>
      </c>
      <c r="Y230" s="245" t="str">
        <f>+VLOOKUP(X230,bd_lista!$A$3:$C$590,3,FALSE)</f>
        <v>Ministerio de Hidrocarburos y Energías</v>
      </c>
      <c r="Z230" s="305">
        <f>+X230</f>
        <v>78</v>
      </c>
      <c r="AA230" s="306" t="str">
        <f>+Y230</f>
        <v>Ministerio de Hidrocarburos y Energías</v>
      </c>
    </row>
    <row r="231" spans="1:27" ht="15" customHeight="1">
      <c r="A231" s="32">
        <v>314</v>
      </c>
      <c r="B231" s="447"/>
      <c r="C231" s="348" t="str">
        <f>+VLOOKUP(A231,bd_lista!$A$3:$C$590,3,FALSE)</f>
        <v>Autoridad de Fiscalización de Electricidad y Tecnología Nuclear</v>
      </c>
      <c r="D231" s="443"/>
      <c r="E231" s="348" t="s">
        <v>1312</v>
      </c>
      <c r="F231" s="248">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8">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5984.7000000000007</v>
      </c>
      <c r="H231" s="248">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8">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8">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8">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8">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8">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8">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8">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8">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8">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8">
        <f t="shared" ca="1" si="13"/>
        <v>5984.7000000000007</v>
      </c>
      <c r="S231" s="248">
        <f ca="1">+R230+R231</f>
        <v>5984.7000000000007</v>
      </c>
      <c r="T231" s="248">
        <f ca="1">+S231</f>
        <v>5984.7000000000007</v>
      </c>
      <c r="U231" s="247">
        <f t="shared" si="14"/>
        <v>2</v>
      </c>
      <c r="V231" s="348" t="str">
        <f>+VLOOKUP(A231,bd_lista!$A$3:$E$590,5,FALSE)</f>
        <v>Instituciones Descentralizadas</v>
      </c>
      <c r="W231" s="445"/>
      <c r="X231" s="245">
        <v>78</v>
      </c>
      <c r="Y231" s="245" t="str">
        <f>+VLOOKUP(X231,bd_lista!$A$3:$C$590,3,FALSE)</f>
        <v>Ministerio de Hidrocarburos y Energías</v>
      </c>
      <c r="Z231" s="303"/>
      <c r="AA231" s="304"/>
    </row>
    <row r="232" spans="1:27" customFormat="1" ht="15" customHeight="1">
      <c r="A232" s="255">
        <v>315</v>
      </c>
      <c r="B232" s="446">
        <f>+A232</f>
        <v>315</v>
      </c>
      <c r="C232" s="250" t="str">
        <f>+VLOOKUP(A232,bd_lista!$A$3:$C$590,3,FALSE)</f>
        <v>Autoridad de Fiscalización de Empresas</v>
      </c>
      <c r="D232" s="442" t="str">
        <f>+C232</f>
        <v>Autoridad de Fiscalización de Empresas</v>
      </c>
      <c r="E232" s="250" t="s">
        <v>1311</v>
      </c>
      <c r="F232" s="246">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6">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6">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6">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6">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6">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6">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6">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6">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6">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6">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6">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6">
        <f t="shared" ca="1" si="13"/>
        <v>0</v>
      </c>
      <c r="S232" s="246"/>
      <c r="T232" s="246">
        <f ca="1">+T233</f>
        <v>245742.59</v>
      </c>
      <c r="U232" s="245">
        <f t="shared" si="14"/>
        <v>1</v>
      </c>
      <c r="V232" s="348" t="str">
        <f>+VLOOKUP(A232,bd_lista!$A$3:$E$590,5,FALSE)</f>
        <v>Instituciones Descentralizadas</v>
      </c>
      <c r="W232" s="444" t="str">
        <f>+V232</f>
        <v>Instituciones Descentralizadas</v>
      </c>
      <c r="X232" s="245">
        <f>+VLOOKUP(A232,[2]Sheet1!$A$13:$D$744,4,FALSE)</f>
        <v>41</v>
      </c>
      <c r="Y232" s="245" t="str">
        <f>+VLOOKUP(X232,bd_lista!$A$3:$C$590,3,FALSE)</f>
        <v>Ministerio de Desarrollo Productivo y Economía Plural</v>
      </c>
      <c r="Z232" s="305">
        <f>+X232</f>
        <v>41</v>
      </c>
      <c r="AA232" s="334" t="str">
        <f>+Y232</f>
        <v>Ministerio de Desarrollo Productivo y Economía Plural</v>
      </c>
    </row>
    <row r="233" spans="1:27" customFormat="1" ht="15" customHeight="1">
      <c r="A233" s="32">
        <v>315</v>
      </c>
      <c r="B233" s="447"/>
      <c r="C233" s="348" t="str">
        <f>+VLOOKUP(A233,bd_lista!$A$3:$C$590,3,FALSE)</f>
        <v>Autoridad de Fiscalización de Empresas</v>
      </c>
      <c r="D233" s="443"/>
      <c r="E233" s="348" t="s">
        <v>1312</v>
      </c>
      <c r="F233" s="248">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8">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8">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8">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245742.59</v>
      </c>
      <c r="J233" s="248">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8">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8">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8">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8">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8">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8">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8">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8">
        <f t="shared" ca="1" si="13"/>
        <v>245742.59</v>
      </c>
      <c r="S233" s="248">
        <f ca="1">+R232+R233</f>
        <v>245742.59</v>
      </c>
      <c r="T233" s="248">
        <f ca="1">+S233</f>
        <v>245742.59</v>
      </c>
      <c r="U233" s="247">
        <f t="shared" si="14"/>
        <v>2</v>
      </c>
      <c r="V233" s="348" t="str">
        <f>+VLOOKUP(A233,bd_lista!$A$3:$E$590,5,FALSE)</f>
        <v>Instituciones Descentralizadas</v>
      </c>
      <c r="W233" s="445"/>
      <c r="X233" s="245">
        <f>+VLOOKUP(A233,[2]Sheet1!$A$13:$D$744,4,FALSE)</f>
        <v>41</v>
      </c>
      <c r="Y233" s="245" t="str">
        <f>+VLOOKUP(X233,bd_lista!$A$3:$C$590,3,FALSE)</f>
        <v>Ministerio de Desarrollo Productivo y Economía Plural</v>
      </c>
      <c r="Z233" s="303"/>
      <c r="AA233" s="336"/>
    </row>
    <row r="234" spans="1:27" ht="16.5" hidden="1" customHeight="1">
      <c r="A234" s="32">
        <v>245</v>
      </c>
      <c r="B234" s="446">
        <f>+A234</f>
        <v>245</v>
      </c>
      <c r="C234" s="250" t="str">
        <f>+VLOOKUP(A234,bd_lista!$A$3:$C$590,3,FALSE)</f>
        <v>Servicio Geodésico de Mapas</v>
      </c>
      <c r="D234" s="442" t="str">
        <f>+C234</f>
        <v>Servicio Geodésico de Mapas</v>
      </c>
      <c r="E234" s="250" t="s">
        <v>1311</v>
      </c>
      <c r="F234" s="246">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6">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6">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6">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6">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6">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6">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6">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6">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6">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6">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6">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6">
        <f t="shared" ca="1" si="13"/>
        <v>0</v>
      </c>
      <c r="S234" s="246"/>
      <c r="T234" s="246">
        <f ca="1">+T235</f>
        <v>0</v>
      </c>
      <c r="U234" s="245">
        <f t="shared" si="14"/>
        <v>1</v>
      </c>
      <c r="V234" s="348" t="str">
        <f>+VLOOKUP(A234,bd_lista!$A$3:$E$590,5,FALSE)</f>
        <v>Instituciones Descentralizadas</v>
      </c>
      <c r="W234" s="444" t="str">
        <f>+V234</f>
        <v>Instituciones Descentralizadas</v>
      </c>
      <c r="X234" s="245">
        <f>+VLOOKUP(A234,[2]Sheet1!$A$13:$D$744,4,FALSE)</f>
        <v>20</v>
      </c>
      <c r="Y234" s="245" t="str">
        <f>+VLOOKUP(X234,bd_lista!$A$3:$C$590,3,FALSE)</f>
        <v>Ministerio de Defensa</v>
      </c>
      <c r="Z234" s="305">
        <f>+X234</f>
        <v>20</v>
      </c>
      <c r="AA234" s="306" t="str">
        <f>+Y234</f>
        <v>Ministerio de Defensa</v>
      </c>
    </row>
    <row r="235" spans="1:27" ht="15" hidden="1" customHeight="1">
      <c r="A235" s="32">
        <v>245</v>
      </c>
      <c r="B235" s="447"/>
      <c r="C235" s="348" t="str">
        <f>+VLOOKUP(A235,bd_lista!$A$3:$C$590,3,FALSE)</f>
        <v>Servicio Geodésico de Mapas</v>
      </c>
      <c r="D235" s="443"/>
      <c r="E235" s="348" t="s">
        <v>1312</v>
      </c>
      <c r="F235" s="248">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8">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8">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8">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8">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8">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8">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8">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8">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8">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8">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8">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8">
        <f t="shared" ca="1" si="13"/>
        <v>0</v>
      </c>
      <c r="S235" s="248">
        <f ca="1">+R234+R235</f>
        <v>0</v>
      </c>
      <c r="T235" s="248">
        <f ca="1">+S235</f>
        <v>0</v>
      </c>
      <c r="U235" s="247">
        <f t="shared" si="14"/>
        <v>2</v>
      </c>
      <c r="V235" s="348" t="str">
        <f>+VLOOKUP(A235,bd_lista!$A$3:$E$590,5,FALSE)</f>
        <v>Instituciones Descentralizadas</v>
      </c>
      <c r="W235" s="445"/>
      <c r="X235" s="245">
        <f>+VLOOKUP(A235,[2]Sheet1!$A$13:$D$744,4,FALSE)</f>
        <v>20</v>
      </c>
      <c r="Y235" s="245" t="str">
        <f>+VLOOKUP(X235,bd_lista!$A$3:$C$590,3,FALSE)</f>
        <v>Ministerio de Defensa</v>
      </c>
      <c r="Z235" s="303"/>
      <c r="AA235" s="304"/>
    </row>
    <row r="236" spans="1:27" ht="15" customHeight="1">
      <c r="A236" s="255">
        <v>324</v>
      </c>
      <c r="B236" s="446">
        <f>+A236</f>
        <v>324</v>
      </c>
      <c r="C236" s="250" t="str">
        <f>+VLOOKUP(A236,bd_lista!$A$3:$C$590,3,FALSE)</f>
        <v>Escuela Boliviana Intercultural de Música</v>
      </c>
      <c r="D236" s="442" t="str">
        <f>+C236</f>
        <v>Escuela Boliviana Intercultural de Música</v>
      </c>
      <c r="E236" s="250" t="s">
        <v>1311</v>
      </c>
      <c r="F236" s="246">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6">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6">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6">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6">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6">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6">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6">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6">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6">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6">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6">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6">
        <f t="shared" ca="1" si="13"/>
        <v>0</v>
      </c>
      <c r="S236" s="246"/>
      <c r="T236" s="246">
        <f ca="1">+T237</f>
        <v>69405</v>
      </c>
      <c r="U236" s="245">
        <f t="shared" si="14"/>
        <v>1</v>
      </c>
      <c r="V236" s="348" t="str">
        <f>+VLOOKUP(A236,bd_lista!$A$3:$E$590,5,FALSE)</f>
        <v>Instituciones Descentralizadas</v>
      </c>
      <c r="W236" s="444" t="str">
        <f>+V236</f>
        <v>Instituciones Descentralizadas</v>
      </c>
      <c r="X236" s="245">
        <f>+VLOOKUP(A236,[2]Sheet1!$A$13:$D$744,4,FALSE)</f>
        <v>16</v>
      </c>
      <c r="Y236" s="245" t="str">
        <f>+VLOOKUP(X236,bd_lista!$A$3:$C$590,3,FALSE)</f>
        <v>Ministerio de Educación</v>
      </c>
      <c r="Z236" s="305">
        <f>+X236</f>
        <v>16</v>
      </c>
      <c r="AA236" s="306" t="str">
        <f>+Y236</f>
        <v>Ministerio de Educación</v>
      </c>
    </row>
    <row r="237" spans="1:27" ht="15" customHeight="1">
      <c r="A237" s="32">
        <v>324</v>
      </c>
      <c r="B237" s="447"/>
      <c r="C237" s="348" t="str">
        <f>+VLOOKUP(A237,bd_lista!$A$3:$C$590,3,FALSE)</f>
        <v>Escuela Boliviana Intercultural de Música</v>
      </c>
      <c r="D237" s="443"/>
      <c r="E237" s="348" t="s">
        <v>1312</v>
      </c>
      <c r="F237" s="248">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8">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8">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8">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69405</v>
      </c>
      <c r="J237" s="248">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8">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8">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8">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8">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8">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8">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8">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8">
        <f t="shared" ca="1" si="13"/>
        <v>69405</v>
      </c>
      <c r="S237" s="248">
        <f ca="1">+R236+R237</f>
        <v>69405</v>
      </c>
      <c r="T237" s="248">
        <f ca="1">+S237</f>
        <v>69405</v>
      </c>
      <c r="U237" s="247">
        <f t="shared" si="14"/>
        <v>2</v>
      </c>
      <c r="V237" s="348" t="str">
        <f>+VLOOKUP(A237,bd_lista!$A$3:$E$590,5,FALSE)</f>
        <v>Instituciones Descentralizadas</v>
      </c>
      <c r="W237" s="445"/>
      <c r="X237" s="245">
        <f>+VLOOKUP(A237,[2]Sheet1!$A$13:$D$744,4,FALSE)</f>
        <v>16</v>
      </c>
      <c r="Y237" s="245" t="str">
        <f>+VLOOKUP(X237,bd_lista!$A$3:$C$590,3,FALSE)</f>
        <v>Ministerio de Educación</v>
      </c>
      <c r="Z237" s="303"/>
      <c r="AA237" s="304"/>
    </row>
    <row r="238" spans="1:27" ht="15" customHeight="1">
      <c r="A238" s="255">
        <v>340</v>
      </c>
      <c r="B238" s="446">
        <f>+A238</f>
        <v>340</v>
      </c>
      <c r="C238" s="250" t="str">
        <f>+VLOOKUP(A238,bd_lista!$A$3:$C$590,3,FALSE)</f>
        <v>Servicio General de Identificación Personal</v>
      </c>
      <c r="D238" s="442" t="str">
        <f>+C238</f>
        <v>Servicio General de Identificación Personal</v>
      </c>
      <c r="E238" s="250" t="s">
        <v>1311</v>
      </c>
      <c r="F238" s="246">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6">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6">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6">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6">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6">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6">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6">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6">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6">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6">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6">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6">
        <f t="shared" ca="1" si="13"/>
        <v>0</v>
      </c>
      <c r="S238" s="246"/>
      <c r="T238" s="246">
        <f ca="1">+T239</f>
        <v>118098.70999999999</v>
      </c>
      <c r="U238" s="245">
        <f t="shared" si="14"/>
        <v>1</v>
      </c>
      <c r="V238" s="348" t="str">
        <f>+VLOOKUP(A238,bd_lista!$A$3:$E$590,5,FALSE)</f>
        <v>Instituciones Descentralizadas</v>
      </c>
      <c r="W238" s="444" t="str">
        <f>+V238</f>
        <v>Instituciones Descentralizadas</v>
      </c>
      <c r="X238" s="245">
        <f>+VLOOKUP(A238,[2]Sheet1!$A$13:$D$744,4,FALSE)</f>
        <v>15</v>
      </c>
      <c r="Y238" s="245" t="str">
        <f>+VLOOKUP(X238,bd_lista!$A$3:$C$590,3,FALSE)</f>
        <v>Ministerio de Gobierno</v>
      </c>
      <c r="Z238" s="305">
        <f>+X238</f>
        <v>15</v>
      </c>
      <c r="AA238" s="334" t="str">
        <f>+Y238</f>
        <v>Ministerio de Gobierno</v>
      </c>
    </row>
    <row r="239" spans="1:27" ht="15" customHeight="1">
      <c r="A239" s="32">
        <v>340</v>
      </c>
      <c r="B239" s="447"/>
      <c r="C239" s="348" t="str">
        <f>+VLOOKUP(A239,bd_lista!$A$3:$C$590,3,FALSE)</f>
        <v>Servicio General de Identificación Personal</v>
      </c>
      <c r="D239" s="443"/>
      <c r="E239" s="348" t="s">
        <v>1312</v>
      </c>
      <c r="F239" s="248">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8">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8">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118098.70999999999</v>
      </c>
      <c r="I239" s="248">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8">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8">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8">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8">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8">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8">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8">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8">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8">
        <f t="shared" ca="1" si="13"/>
        <v>118098.70999999999</v>
      </c>
      <c r="S239" s="248">
        <f ca="1">+R238+R239</f>
        <v>118098.70999999999</v>
      </c>
      <c r="T239" s="248">
        <f ca="1">+S239</f>
        <v>118098.70999999999</v>
      </c>
      <c r="U239" s="247">
        <f t="shared" si="14"/>
        <v>2</v>
      </c>
      <c r="V239" s="348" t="str">
        <f>+VLOOKUP(A239,bd_lista!$A$3:$E$590,5,FALSE)</f>
        <v>Instituciones Descentralizadas</v>
      </c>
      <c r="W239" s="445"/>
      <c r="X239" s="245">
        <f>+VLOOKUP(A239,[2]Sheet1!$A$13:$D$744,4,FALSE)</f>
        <v>15</v>
      </c>
      <c r="Y239" s="245" t="str">
        <f>+VLOOKUP(X239,bd_lista!$A$3:$C$590,3,FALSE)</f>
        <v>Ministerio de Gobierno</v>
      </c>
      <c r="Z239" s="303"/>
      <c r="AA239" s="336"/>
    </row>
    <row r="240" spans="1:27" customFormat="1" ht="15" hidden="1" customHeight="1">
      <c r="A240" s="255">
        <v>346</v>
      </c>
      <c r="B240" s="446">
        <f>+A240</f>
        <v>346</v>
      </c>
      <c r="C240" s="250" t="str">
        <f>+VLOOKUP(A240,bd_lista!$A$3:$C$590,3,FALSE)</f>
        <v>Unidad de Investigaciones Financieras</v>
      </c>
      <c r="D240" s="442" t="str">
        <f>+C240</f>
        <v>Unidad de Investigaciones Financieras</v>
      </c>
      <c r="E240" s="250" t="s">
        <v>1311</v>
      </c>
      <c r="F240" s="246">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6">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6">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6">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6">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6">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6">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6">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6">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6">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6">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6">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6">
        <f t="shared" ca="1" si="13"/>
        <v>0</v>
      </c>
      <c r="S240" s="246"/>
      <c r="T240" s="246">
        <f ca="1">+T241</f>
        <v>0</v>
      </c>
      <c r="U240" s="245">
        <f t="shared" si="14"/>
        <v>1</v>
      </c>
      <c r="V240" s="348" t="str">
        <f>+VLOOKUP(A240,bd_lista!$A$3:$E$590,5,FALSE)</f>
        <v>Instituciones Descentralizadas</v>
      </c>
      <c r="W240" s="444" t="str">
        <f>+V240</f>
        <v>Instituciones Descentralizadas</v>
      </c>
      <c r="X240" s="245">
        <f>+VLOOKUP(A240,[2]Sheet1!$A$13:$D$744,4,FALSE)</f>
        <v>35</v>
      </c>
      <c r="Y240" s="245" t="str">
        <f>+VLOOKUP(X240,bd_lista!$A$3:$C$590,3,FALSE)</f>
        <v>Ministerio de Economía y Finanzas Públicas</v>
      </c>
      <c r="Z240" s="305">
        <f>+X240</f>
        <v>35</v>
      </c>
      <c r="AA240" s="334" t="str">
        <f>+Y240</f>
        <v>Ministerio de Economía y Finanzas Públicas</v>
      </c>
    </row>
    <row r="241" spans="1:27" customFormat="1" ht="15" hidden="1" customHeight="1">
      <c r="A241" s="32">
        <v>346</v>
      </c>
      <c r="B241" s="447"/>
      <c r="C241" s="348" t="str">
        <f>+VLOOKUP(A241,bd_lista!$A$3:$C$590,3,FALSE)</f>
        <v>Unidad de Investigaciones Financieras</v>
      </c>
      <c r="D241" s="443"/>
      <c r="E241" s="348" t="s">
        <v>1312</v>
      </c>
      <c r="F241" s="248">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8">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8">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8">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8">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8">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8">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8">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8">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8">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8">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8">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8">
        <f t="shared" ca="1" si="13"/>
        <v>0</v>
      </c>
      <c r="S241" s="248">
        <f ca="1">+R240+R241</f>
        <v>0</v>
      </c>
      <c r="T241" s="248">
        <f ca="1">+S241</f>
        <v>0</v>
      </c>
      <c r="U241" s="247">
        <f t="shared" si="14"/>
        <v>2</v>
      </c>
      <c r="V241" s="348" t="str">
        <f>+VLOOKUP(A241,bd_lista!$A$3:$E$590,5,FALSE)</f>
        <v>Instituciones Descentralizadas</v>
      </c>
      <c r="W241" s="445"/>
      <c r="X241" s="245">
        <f>+VLOOKUP(A241,[2]Sheet1!$A$13:$D$744,4,FALSE)</f>
        <v>35</v>
      </c>
      <c r="Y241" s="245" t="str">
        <f>+VLOOKUP(X241,bd_lista!$A$3:$C$590,3,FALSE)</f>
        <v>Ministerio de Economía y Finanzas Públicas</v>
      </c>
      <c r="Z241" s="303"/>
      <c r="AA241" s="336"/>
    </row>
    <row r="242" spans="1:27" ht="15" hidden="1" customHeight="1">
      <c r="A242" s="32">
        <v>661</v>
      </c>
      <c r="B242" s="446">
        <f>+A242</f>
        <v>661</v>
      </c>
      <c r="C242" s="250" t="str">
        <f>+VLOOKUP(A242,bd_lista!$A$3:$C$590,3,FALSE)</f>
        <v>Tribunal Constitucional Plurinacional</v>
      </c>
      <c r="D242" s="442" t="str">
        <f>+C242</f>
        <v>Tribunal Constitucional Plurinacional</v>
      </c>
      <c r="E242" s="250" t="s">
        <v>1311</v>
      </c>
      <c r="F242" s="246">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6">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6">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6">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6">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6">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6">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6">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6">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6">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6">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6">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6">
        <f t="shared" ca="1" si="13"/>
        <v>0</v>
      </c>
      <c r="S242" s="269"/>
      <c r="T242" s="246">
        <f ca="1">+T243</f>
        <v>0</v>
      </c>
      <c r="U242" s="245">
        <f t="shared" si="14"/>
        <v>1</v>
      </c>
      <c r="V242" s="348" t="str">
        <f>+VLOOKUP(A242,bd_lista!$A$3:$E$590,5,FALSE)</f>
        <v>Instituciones Descentralizadas</v>
      </c>
      <c r="W242" s="444" t="str">
        <f>+V242</f>
        <v>Instituciones Descentralizadas</v>
      </c>
      <c r="X242" s="245">
        <f>+VLOOKUP(A242,[2]Sheet1!$A$13:$D$744,4,FALSE)</f>
        <v>0</v>
      </c>
      <c r="Y242" s="245" t="e">
        <f>+VLOOKUP(X242,bd_lista!$A$3:$C$590,3,FALSE)</f>
        <v>#N/A</v>
      </c>
      <c r="Z242" s="305">
        <f>+X242</f>
        <v>0</v>
      </c>
      <c r="AA242" s="334" t="e">
        <f>+Y242</f>
        <v>#N/A</v>
      </c>
    </row>
    <row r="243" spans="1:27" ht="15" hidden="1" customHeight="1">
      <c r="A243" s="32">
        <v>661</v>
      </c>
      <c r="B243" s="447"/>
      <c r="C243" s="348" t="str">
        <f>+VLOOKUP(A243,bd_lista!$A$3:$C$590,3,FALSE)</f>
        <v>Tribunal Constitucional Plurinacional</v>
      </c>
      <c r="D243" s="443"/>
      <c r="E243" s="348" t="s">
        <v>1312</v>
      </c>
      <c r="F243" s="248">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8">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8">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8">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8">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8">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8">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8">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8">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8">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8">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8">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8">
        <f t="shared" ca="1" si="13"/>
        <v>0</v>
      </c>
      <c r="S243" s="268">
        <f ca="1">+R242+R243</f>
        <v>0</v>
      </c>
      <c r="T243" s="248">
        <f ca="1">+S243</f>
        <v>0</v>
      </c>
      <c r="U243" s="247">
        <f t="shared" si="14"/>
        <v>2</v>
      </c>
      <c r="V243" s="348" t="str">
        <f>+VLOOKUP(A243,bd_lista!$A$3:$E$590,5,FALSE)</f>
        <v>Instituciones Descentralizadas</v>
      </c>
      <c r="W243" s="445"/>
      <c r="X243" s="245">
        <f>+VLOOKUP(A243,[2]Sheet1!$A$13:$D$744,4,FALSE)</f>
        <v>0</v>
      </c>
      <c r="Y243" s="245" t="e">
        <f>+VLOOKUP(X243,bd_lista!$A$3:$C$590,3,FALSE)</f>
        <v>#N/A</v>
      </c>
      <c r="Z243" s="303"/>
      <c r="AA243" s="336"/>
    </row>
    <row r="244" spans="1:27" ht="15" customHeight="1">
      <c r="A244" s="255">
        <v>342</v>
      </c>
      <c r="B244" s="446">
        <f>+A244</f>
        <v>342</v>
      </c>
      <c r="C244" s="250" t="str">
        <f>+VLOOKUP(A244,bd_lista!$A$3:$C$590,3,FALSE)</f>
        <v>Agencia Estatal de Vivienda</v>
      </c>
      <c r="D244" s="442" t="str">
        <f>+C244</f>
        <v>Agencia Estatal de Vivienda</v>
      </c>
      <c r="E244" s="250" t="s">
        <v>1311</v>
      </c>
      <c r="F244" s="246">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6">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6">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6">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6">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6">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6">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6">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6">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6">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6">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74">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6">
        <f t="shared" ca="1" si="13"/>
        <v>0</v>
      </c>
      <c r="S244" s="246"/>
      <c r="T244" s="246">
        <f ca="1">+T245</f>
        <v>8391.4500000000007</v>
      </c>
      <c r="U244" s="245">
        <f t="shared" si="14"/>
        <v>1</v>
      </c>
      <c r="V244" s="348" t="str">
        <f>+VLOOKUP(A244,bd_lista!$A$3:$E$590,5,FALSE)</f>
        <v>Instituciones Descentralizadas</v>
      </c>
      <c r="W244" s="444" t="str">
        <f>+V244</f>
        <v>Instituciones Descentralizadas</v>
      </c>
      <c r="X244" s="245">
        <f>+VLOOKUP(A244,[2]Sheet1!$A$13:$D$744,4,FALSE)</f>
        <v>81</v>
      </c>
      <c r="Y244" s="245" t="str">
        <f>+VLOOKUP(X244,bd_lista!$A$3:$C$590,3,FALSE)</f>
        <v>Ministerio de Obras Públicas, Servicios y Vivienda</v>
      </c>
      <c r="Z244" s="305">
        <f>+X244</f>
        <v>81</v>
      </c>
      <c r="AA244" s="334" t="str">
        <f>+Y244</f>
        <v>Ministerio de Obras Públicas, Servicios y Vivienda</v>
      </c>
    </row>
    <row r="245" spans="1:27" ht="15" customHeight="1">
      <c r="A245" s="32">
        <v>342</v>
      </c>
      <c r="B245" s="447"/>
      <c r="C245" s="348" t="str">
        <f>+VLOOKUP(A245,bd_lista!$A$3:$C$590,3,FALSE)</f>
        <v>Agencia Estatal de Vivienda</v>
      </c>
      <c r="D245" s="443"/>
      <c r="E245" s="348" t="s">
        <v>1312</v>
      </c>
      <c r="F245" s="248">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8">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8">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8391.4500000000007</v>
      </c>
      <c r="I245" s="248">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48">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8">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8">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8">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8">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8">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8">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8">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8">
        <f t="shared" ca="1" si="13"/>
        <v>8391.4500000000007</v>
      </c>
      <c r="S245" s="248">
        <f ca="1">+R244+R245</f>
        <v>8391.4500000000007</v>
      </c>
      <c r="T245" s="248">
        <f ca="1">+S245</f>
        <v>8391.4500000000007</v>
      </c>
      <c r="U245" s="247">
        <f t="shared" si="14"/>
        <v>2</v>
      </c>
      <c r="V245" s="348" t="str">
        <f>+VLOOKUP(A245,bd_lista!$A$3:$E$590,5,FALSE)</f>
        <v>Instituciones Descentralizadas</v>
      </c>
      <c r="W245" s="445"/>
      <c r="X245" s="245">
        <f>+VLOOKUP(A245,[2]Sheet1!$A$13:$D$744,4,FALSE)</f>
        <v>81</v>
      </c>
      <c r="Y245" s="245" t="str">
        <f>+VLOOKUP(X245,bd_lista!$A$3:$C$590,3,FALSE)</f>
        <v>Ministerio de Obras Públicas, Servicios y Vivienda</v>
      </c>
      <c r="Z245" s="303"/>
      <c r="AA245" s="336"/>
    </row>
    <row r="246" spans="1:27" customFormat="1" ht="15" hidden="1" customHeight="1">
      <c r="A246" s="255">
        <v>313</v>
      </c>
      <c r="B246" s="446">
        <f>+A246</f>
        <v>313</v>
      </c>
      <c r="C246" s="250" t="str">
        <f>+VLOOKUP(A246,bd_lista!$A$3:$C$590,3,FALSE)</f>
        <v>Autoridad de Fiscalización y Control de Pensiones y Seguros - APS</v>
      </c>
      <c r="D246" s="442" t="str">
        <f>+C246</f>
        <v>Autoridad de Fiscalización y Control de Pensiones y Seguros - APS</v>
      </c>
      <c r="E246" s="250" t="s">
        <v>1311</v>
      </c>
      <c r="F246" s="246">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6">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6">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6">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6">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6">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6">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6">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6">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6">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6">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6">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6">
        <f t="shared" ca="1" si="13"/>
        <v>0</v>
      </c>
      <c r="S246" s="246"/>
      <c r="T246" s="246">
        <f ca="1">+T247</f>
        <v>0</v>
      </c>
      <c r="U246" s="245">
        <f t="shared" si="14"/>
        <v>1</v>
      </c>
      <c r="V246" s="348" t="str">
        <f>+VLOOKUP(A246,bd_lista!$A$3:$E$590,5,FALSE)</f>
        <v>Instituciones Descentralizadas</v>
      </c>
      <c r="W246" s="444" t="str">
        <f>+V246</f>
        <v>Instituciones Descentralizadas</v>
      </c>
      <c r="X246" s="245">
        <f>+VLOOKUP(A246,[2]Sheet1!$A$13:$D$744,4,FALSE)</f>
        <v>35</v>
      </c>
      <c r="Y246" s="245" t="str">
        <f>+VLOOKUP(X246,bd_lista!$A$3:$C$590,3,FALSE)</f>
        <v>Ministerio de Economía y Finanzas Públicas</v>
      </c>
      <c r="Z246" s="305">
        <f>+X246</f>
        <v>35</v>
      </c>
      <c r="AA246" s="306" t="str">
        <f>+Y246</f>
        <v>Ministerio de Economía y Finanzas Públicas</v>
      </c>
    </row>
    <row r="247" spans="1:27" customFormat="1" ht="15" hidden="1" customHeight="1">
      <c r="A247" s="32">
        <v>313</v>
      </c>
      <c r="B247" s="447"/>
      <c r="C247" s="348" t="str">
        <f>+VLOOKUP(A247,bd_lista!$A$3:$C$590,3,FALSE)</f>
        <v>Autoridad de Fiscalización y Control de Pensiones y Seguros - APS</v>
      </c>
      <c r="D247" s="443"/>
      <c r="E247" s="348" t="s">
        <v>1312</v>
      </c>
      <c r="F247" s="248">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8">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48">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8">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48">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8">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8">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8">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8">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8">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8">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8">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8">
        <f t="shared" ca="1" si="13"/>
        <v>0</v>
      </c>
      <c r="S247" s="248">
        <f ca="1">+R246+R247</f>
        <v>0</v>
      </c>
      <c r="T247" s="248">
        <f ca="1">+S247</f>
        <v>0</v>
      </c>
      <c r="U247" s="247">
        <f t="shared" si="14"/>
        <v>2</v>
      </c>
      <c r="V247" s="348" t="str">
        <f>+VLOOKUP(A247,bd_lista!$A$3:$E$590,5,FALSE)</f>
        <v>Instituciones Descentralizadas</v>
      </c>
      <c r="W247" s="445"/>
      <c r="X247" s="245">
        <f>+VLOOKUP(A247,[2]Sheet1!$A$13:$D$744,4,FALSE)</f>
        <v>35</v>
      </c>
      <c r="Y247" s="245" t="str">
        <f>+VLOOKUP(X247,bd_lista!$A$3:$C$590,3,FALSE)</f>
        <v>Ministerio de Economía y Finanzas Públicas</v>
      </c>
      <c r="Z247" s="303"/>
      <c r="AA247" s="304"/>
    </row>
    <row r="248" spans="1:27" ht="15" hidden="1" customHeight="1">
      <c r="A248" s="32">
        <v>272</v>
      </c>
      <c r="B248" s="446">
        <f>+A248</f>
        <v>272</v>
      </c>
      <c r="C248" s="250" t="str">
        <f>+VLOOKUP(A248,bd_lista!$A$3:$C$590,3,FALSE)</f>
        <v>Direc. Dptal. de Educación Beni</v>
      </c>
      <c r="D248" s="442" t="str">
        <f>+C248</f>
        <v>Direc. Dptal. de Educación Beni</v>
      </c>
      <c r="E248" s="250" t="s">
        <v>1311</v>
      </c>
      <c r="F248" s="246">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6">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6">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6">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6">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6">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6">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6">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6">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6">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6">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6">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6">
        <f t="shared" ca="1" si="13"/>
        <v>0</v>
      </c>
      <c r="S248" s="246"/>
      <c r="T248" s="246">
        <f ca="1">+T249</f>
        <v>0</v>
      </c>
      <c r="U248" s="245">
        <f t="shared" si="14"/>
        <v>1</v>
      </c>
      <c r="V248" s="348" t="str">
        <f>+VLOOKUP(A248,bd_lista!$A$3:$E$590,5,FALSE)</f>
        <v>Instituciones Descentralizadas</v>
      </c>
      <c r="W248" s="444" t="str">
        <f>+V248</f>
        <v>Instituciones Descentralizadas</v>
      </c>
      <c r="X248" s="245">
        <f>+VLOOKUP(A248,[2]Sheet1!$A$13:$D$744,4,FALSE)</f>
        <v>16</v>
      </c>
      <c r="Y248" s="245" t="str">
        <f>+VLOOKUP(X248,bd_lista!$A$3:$C$590,3,FALSE)</f>
        <v>Ministerio de Educación</v>
      </c>
      <c r="Z248" s="305">
        <f>+X248</f>
        <v>16</v>
      </c>
      <c r="AA248" s="334" t="str">
        <f>+Y248</f>
        <v>Ministerio de Educación</v>
      </c>
    </row>
    <row r="249" spans="1:27" ht="15" hidden="1" customHeight="1">
      <c r="A249" s="32">
        <v>272</v>
      </c>
      <c r="B249" s="447"/>
      <c r="C249" s="348" t="str">
        <f>+VLOOKUP(A249,bd_lista!$A$3:$C$590,3,FALSE)</f>
        <v>Direc. Dptal. de Educación Beni</v>
      </c>
      <c r="D249" s="443"/>
      <c r="E249" s="348" t="s">
        <v>1312</v>
      </c>
      <c r="F249" s="248">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48">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8">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8">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8">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8">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8">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8">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8">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8">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8">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8">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8">
        <f t="shared" ca="1" si="13"/>
        <v>0</v>
      </c>
      <c r="S249" s="248">
        <f ca="1">+R248+R249</f>
        <v>0</v>
      </c>
      <c r="T249" s="248">
        <f ca="1">+S249</f>
        <v>0</v>
      </c>
      <c r="U249" s="247">
        <f t="shared" si="14"/>
        <v>2</v>
      </c>
      <c r="V249" s="348" t="str">
        <f>+VLOOKUP(A249,bd_lista!$A$3:$E$590,5,FALSE)</f>
        <v>Instituciones Descentralizadas</v>
      </c>
      <c r="W249" s="445"/>
      <c r="X249" s="245">
        <f>+VLOOKUP(A249,[2]Sheet1!$A$13:$D$744,4,FALSE)</f>
        <v>16</v>
      </c>
      <c r="Y249" s="245" t="str">
        <f>+VLOOKUP(X249,bd_lista!$A$3:$C$590,3,FALSE)</f>
        <v>Ministerio de Educación</v>
      </c>
      <c r="Z249" s="303"/>
      <c r="AA249" s="336"/>
    </row>
    <row r="250" spans="1:27" ht="15" hidden="1" customHeight="1">
      <c r="A250" s="255">
        <v>201</v>
      </c>
      <c r="B250" s="446">
        <f>+A250</f>
        <v>201</v>
      </c>
      <c r="C250" s="250" t="str">
        <f>+VLOOKUP(A250,bd_lista!$A$3:$C$590,3,FALSE)</f>
        <v>Agencia para el Des. de las Macroreg. y Zonas Fronterizas</v>
      </c>
      <c r="D250" s="442" t="str">
        <f>+C250</f>
        <v>Agencia para el Des. de las Macroreg. y Zonas Fronterizas</v>
      </c>
      <c r="E250" s="250" t="s">
        <v>1311</v>
      </c>
      <c r="F250" s="246">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6">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6">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6">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6">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6">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6">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6">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6">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6">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6">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6">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6">
        <f t="shared" ca="1" si="13"/>
        <v>0</v>
      </c>
      <c r="S250" s="246"/>
      <c r="T250" s="246">
        <f ca="1">+T251</f>
        <v>0</v>
      </c>
      <c r="U250" s="245">
        <f t="shared" si="14"/>
        <v>1</v>
      </c>
      <c r="V250" s="348" t="str">
        <f>+VLOOKUP(A250,bd_lista!$A$3:$E$590,5,FALSE)</f>
        <v>Instituciones Descentralizadas</v>
      </c>
      <c r="W250" s="444" t="str">
        <f>+V250</f>
        <v>Instituciones Descentralizadas</v>
      </c>
      <c r="X250" s="245">
        <f>+VLOOKUP(A250,[2]Sheet1!$A$13:$D$744,4,FALSE)</f>
        <v>66</v>
      </c>
      <c r="Y250" s="245" t="str">
        <f>+VLOOKUP(X250,bd_lista!$A$3:$C$590,3,FALSE)</f>
        <v>Ministerio de Planificación del Desarrollo</v>
      </c>
      <c r="Z250" s="305">
        <f>+X250</f>
        <v>66</v>
      </c>
      <c r="AA250" s="306" t="str">
        <f>+Y250</f>
        <v>Ministerio de Planificación del Desarrollo</v>
      </c>
    </row>
    <row r="251" spans="1:27" ht="15" hidden="1" customHeight="1">
      <c r="A251" s="32">
        <v>201</v>
      </c>
      <c r="B251" s="447"/>
      <c r="C251" s="348" t="str">
        <f>+VLOOKUP(A251,bd_lista!$A$3:$C$590,3,FALSE)</f>
        <v>Agencia para el Des. de las Macroreg. y Zonas Fronterizas</v>
      </c>
      <c r="D251" s="443"/>
      <c r="E251" s="348" t="s">
        <v>1312</v>
      </c>
      <c r="F251" s="248">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8">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8">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8">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8">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8">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8">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8">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8">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8">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8">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8">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8">
        <f t="shared" ca="1" si="13"/>
        <v>0</v>
      </c>
      <c r="S251" s="248">
        <f ca="1">+R250+R251</f>
        <v>0</v>
      </c>
      <c r="T251" s="248">
        <f ca="1">+S251</f>
        <v>0</v>
      </c>
      <c r="U251" s="247">
        <f t="shared" si="14"/>
        <v>2</v>
      </c>
      <c r="V251" s="348" t="str">
        <f>+VLOOKUP(A251,bd_lista!$A$3:$E$590,5,FALSE)</f>
        <v>Instituciones Descentralizadas</v>
      </c>
      <c r="W251" s="445"/>
      <c r="X251" s="245">
        <f>+VLOOKUP(A251,[2]Sheet1!$A$13:$D$744,4,FALSE)</f>
        <v>66</v>
      </c>
      <c r="Y251" s="245" t="str">
        <f>+VLOOKUP(X251,bd_lista!$A$3:$C$590,3,FALSE)</f>
        <v>Ministerio de Planificación del Desarrollo</v>
      </c>
      <c r="Z251" s="303"/>
      <c r="AA251" s="304"/>
    </row>
    <row r="252" spans="1:27" customFormat="1" ht="15" hidden="1" customHeight="1">
      <c r="A252" s="255">
        <v>253</v>
      </c>
      <c r="B252" s="446">
        <f>+A252</f>
        <v>253</v>
      </c>
      <c r="C252" s="250" t="str">
        <f>+VLOOKUP(A252,bd_lista!$A$3:$C$590,3,FALSE)</f>
        <v>Entidad Ejecutora de Medio Ambiente y Agua</v>
      </c>
      <c r="D252" s="442" t="str">
        <f>+C252</f>
        <v>Entidad Ejecutora de Medio Ambiente y Agua</v>
      </c>
      <c r="E252" s="250" t="s">
        <v>1311</v>
      </c>
      <c r="F252" s="246">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6">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6">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6">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6">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6">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6">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6">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6">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6">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6">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6">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6">
        <f t="shared" ca="1" si="13"/>
        <v>0</v>
      </c>
      <c r="S252" s="246"/>
      <c r="T252" s="246">
        <f ca="1">+T253</f>
        <v>0</v>
      </c>
      <c r="U252" s="245">
        <f t="shared" si="14"/>
        <v>1</v>
      </c>
      <c r="V252" s="348" t="str">
        <f>+VLOOKUP(A252,bd_lista!$A$3:$E$590,5,FALSE)</f>
        <v>Instituciones Descentralizadas</v>
      </c>
      <c r="W252" s="444" t="str">
        <f>+V252</f>
        <v>Instituciones Descentralizadas</v>
      </c>
      <c r="X252" s="245">
        <f>+VLOOKUP(A252,[2]Sheet1!$A$13:$D$744,4,FALSE)</f>
        <v>86</v>
      </c>
      <c r="Y252" s="245" t="str">
        <f>+VLOOKUP(X252,bd_lista!$A$3:$C$590,3,FALSE)</f>
        <v>Ministerio de Medio Ambiente y Agua</v>
      </c>
      <c r="Z252" s="305">
        <f>+X252</f>
        <v>86</v>
      </c>
      <c r="AA252" s="334" t="str">
        <f>+Y252</f>
        <v>Ministerio de Medio Ambiente y Agua</v>
      </c>
    </row>
    <row r="253" spans="1:27" customFormat="1" ht="15" hidden="1" customHeight="1">
      <c r="A253" s="32">
        <v>253</v>
      </c>
      <c r="B253" s="447"/>
      <c r="C253" s="348" t="str">
        <f>+VLOOKUP(A253,bd_lista!$A$3:$C$590,3,FALSE)</f>
        <v>Entidad Ejecutora de Medio Ambiente y Agua</v>
      </c>
      <c r="D253" s="443"/>
      <c r="E253" s="348" t="s">
        <v>1312</v>
      </c>
      <c r="F253" s="248">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8">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8">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8">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8">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8">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8">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8">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8">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8">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8">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8">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8">
        <f t="shared" ca="1" si="13"/>
        <v>0</v>
      </c>
      <c r="S253" s="248">
        <f ca="1">+R252+R253</f>
        <v>0</v>
      </c>
      <c r="T253" s="248">
        <f ca="1">+S253</f>
        <v>0</v>
      </c>
      <c r="U253" s="247">
        <f t="shared" si="14"/>
        <v>2</v>
      </c>
      <c r="V253" s="348" t="str">
        <f>+VLOOKUP(A253,bd_lista!$A$3:$E$590,5,FALSE)</f>
        <v>Instituciones Descentralizadas</v>
      </c>
      <c r="W253" s="445"/>
      <c r="X253" s="245">
        <f>+VLOOKUP(A253,[2]Sheet1!$A$13:$D$744,4,FALSE)</f>
        <v>86</v>
      </c>
      <c r="Y253" s="245" t="str">
        <f>+VLOOKUP(X253,bd_lista!$A$3:$C$590,3,FALSE)</f>
        <v>Ministerio de Medio Ambiente y Agua</v>
      </c>
      <c r="Z253" s="303"/>
      <c r="AA253" s="336"/>
    </row>
    <row r="254" spans="1:27" ht="15" customHeight="1">
      <c r="A254" s="32">
        <v>343</v>
      </c>
      <c r="B254" s="446">
        <f>+A254</f>
        <v>343</v>
      </c>
      <c r="C254" s="250" t="str">
        <f>+VLOOKUP(A254,bd_lista!$A$3:$C$590,3,FALSE)</f>
        <v>Escuela de Jueces del Estado</v>
      </c>
      <c r="D254" s="442" t="str">
        <f>+C254</f>
        <v>Escuela de Jueces del Estado</v>
      </c>
      <c r="E254" s="250" t="s">
        <v>1311</v>
      </c>
      <c r="F254" s="246">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6">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6">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6">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6">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6">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6">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6">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6">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6">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6">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6">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6">
        <f t="shared" ca="1" si="13"/>
        <v>0</v>
      </c>
      <c r="S254" s="246"/>
      <c r="T254" s="246">
        <f ca="1">+T255</f>
        <v>1589864</v>
      </c>
      <c r="U254" s="245">
        <f t="shared" si="14"/>
        <v>1</v>
      </c>
      <c r="V254" s="348" t="str">
        <f>+VLOOKUP(A254,bd_lista!$A$3:$E$590,5,FALSE)</f>
        <v>Instituciones Descentralizadas</v>
      </c>
      <c r="W254" s="444" t="str">
        <f>+V254</f>
        <v>Instituciones Descentralizadas</v>
      </c>
      <c r="X254" s="245">
        <f>+VLOOKUP(A254,[2]Sheet1!$A$13:$D$744,4,FALSE)</f>
        <v>660</v>
      </c>
      <c r="Y254" s="245" t="str">
        <f>+VLOOKUP(X254,bd_lista!$A$3:$C$590,3,FALSE)</f>
        <v>Órgano Judicial</v>
      </c>
      <c r="Z254" s="305">
        <f>+X254</f>
        <v>660</v>
      </c>
      <c r="AA254" s="306" t="str">
        <f>+Y254</f>
        <v>Órgano Judicial</v>
      </c>
    </row>
    <row r="255" spans="1:27" ht="15" customHeight="1">
      <c r="A255" s="32">
        <v>343</v>
      </c>
      <c r="B255" s="447"/>
      <c r="C255" s="348" t="str">
        <f>+VLOOKUP(A255,bd_lista!$A$3:$C$590,3,FALSE)</f>
        <v>Escuela de Jueces del Estado</v>
      </c>
      <c r="D255" s="443"/>
      <c r="E255" s="348" t="s">
        <v>1312</v>
      </c>
      <c r="F255" s="248">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8">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8">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8">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1589864</v>
      </c>
      <c r="J255" s="248">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8">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8">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8">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8">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8">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8">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8">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8">
        <f t="shared" ca="1" si="13"/>
        <v>1589864</v>
      </c>
      <c r="S255" s="248">
        <f ca="1">+R254+R255</f>
        <v>1589864</v>
      </c>
      <c r="T255" s="248">
        <f ca="1">+S255</f>
        <v>1589864</v>
      </c>
      <c r="U255" s="247">
        <f t="shared" si="14"/>
        <v>2</v>
      </c>
      <c r="V255" s="348" t="str">
        <f>+VLOOKUP(A255,bd_lista!$A$3:$E$590,5,FALSE)</f>
        <v>Instituciones Descentralizadas</v>
      </c>
      <c r="W255" s="445"/>
      <c r="X255" s="245">
        <f>+VLOOKUP(A255,[2]Sheet1!$A$13:$D$744,4,FALSE)</f>
        <v>660</v>
      </c>
      <c r="Y255" s="245" t="str">
        <f>+VLOOKUP(X255,bd_lista!$A$3:$C$590,3,FALSE)</f>
        <v>Órgano Judicial</v>
      </c>
      <c r="Z255" s="303"/>
      <c r="AA255" s="304"/>
    </row>
    <row r="256" spans="1:27" ht="15" customHeight="1">
      <c r="A256" s="255">
        <v>344</v>
      </c>
      <c r="B256" s="446">
        <f>+A256</f>
        <v>344</v>
      </c>
      <c r="C256" s="250" t="str">
        <f>+VLOOKUP(A256,bd_lista!$A$3:$C$590,3,FALSE)</f>
        <v>Instituto Plurinacional de Estudio de Lenguas y Culturas</v>
      </c>
      <c r="D256" s="442" t="str">
        <f>+C256</f>
        <v>Instituto Plurinacional de Estudio de Lenguas y Culturas</v>
      </c>
      <c r="E256" s="250" t="s">
        <v>1311</v>
      </c>
      <c r="F256" s="246">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6">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6">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6">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6">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6">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6">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6">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6">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6">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6">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6">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6">
        <f t="shared" ca="1" si="13"/>
        <v>0</v>
      </c>
      <c r="S256" s="246"/>
      <c r="T256" s="246">
        <f ca="1">+T257</f>
        <v>1806222.72</v>
      </c>
      <c r="U256" s="245">
        <f t="shared" si="14"/>
        <v>1</v>
      </c>
      <c r="V256" s="348" t="str">
        <f>+VLOOKUP(A256,bd_lista!$A$3:$E$590,5,FALSE)</f>
        <v>Instituciones Descentralizadas</v>
      </c>
      <c r="W256" s="444" t="str">
        <f>+V256</f>
        <v>Instituciones Descentralizadas</v>
      </c>
      <c r="X256" s="245">
        <f>+VLOOKUP(A256,[2]Sheet1!$A$13:$D$744,4,FALSE)</f>
        <v>16</v>
      </c>
      <c r="Y256" s="245" t="str">
        <f>+VLOOKUP(X256,bd_lista!$A$3:$C$590,3,FALSE)</f>
        <v>Ministerio de Educación</v>
      </c>
      <c r="Z256" s="305">
        <f>+X256</f>
        <v>16</v>
      </c>
      <c r="AA256" s="306" t="str">
        <f>+Y256</f>
        <v>Ministerio de Educación</v>
      </c>
    </row>
    <row r="257" spans="1:27" ht="15" customHeight="1">
      <c r="A257" s="32">
        <v>344</v>
      </c>
      <c r="B257" s="447"/>
      <c r="C257" s="348" t="str">
        <f>+VLOOKUP(A257,bd_lista!$A$3:$C$590,3,FALSE)</f>
        <v>Instituto Plurinacional de Estudio de Lenguas y Culturas</v>
      </c>
      <c r="D257" s="443"/>
      <c r="E257" s="348" t="s">
        <v>1312</v>
      </c>
      <c r="F257" s="248">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990.68</v>
      </c>
      <c r="G257" s="248">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8">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2232.04</v>
      </c>
      <c r="I257" s="248">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1803000</v>
      </c>
      <c r="J257" s="248">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8">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8">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8">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8">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8">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8">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8">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8">
        <f t="shared" ca="1" si="13"/>
        <v>1806222.72</v>
      </c>
      <c r="S257" s="248">
        <f ca="1">+R256+R257</f>
        <v>1806222.72</v>
      </c>
      <c r="T257" s="248">
        <f ca="1">+S257</f>
        <v>1806222.72</v>
      </c>
      <c r="U257" s="247">
        <f t="shared" si="14"/>
        <v>2</v>
      </c>
      <c r="V257" s="348" t="str">
        <f>+VLOOKUP(A257,bd_lista!$A$3:$E$590,5,FALSE)</f>
        <v>Instituciones Descentralizadas</v>
      </c>
      <c r="W257" s="445"/>
      <c r="X257" s="245">
        <f>+VLOOKUP(A257,[2]Sheet1!$A$13:$D$744,4,FALSE)</f>
        <v>16</v>
      </c>
      <c r="Y257" s="245" t="str">
        <f>+VLOOKUP(X257,bd_lista!$A$3:$C$590,3,FALSE)</f>
        <v>Ministerio de Educación</v>
      </c>
      <c r="Z257" s="303"/>
      <c r="AA257" s="304"/>
    </row>
    <row r="258" spans="1:27" ht="15" hidden="1" customHeight="1">
      <c r="A258" s="255">
        <v>301</v>
      </c>
      <c r="B258" s="446">
        <f>+A258</f>
        <v>301</v>
      </c>
      <c r="C258" s="250" t="str">
        <f>+VLOOKUP(A258,bd_lista!$A$3:$C$590,3,FALSE)</f>
        <v>Servicio Departamental de Riego - Oruro</v>
      </c>
      <c r="D258" s="442" t="str">
        <f>+C258</f>
        <v>Servicio Departamental de Riego - Oruro</v>
      </c>
      <c r="E258" s="250" t="s">
        <v>1311</v>
      </c>
      <c r="F258" s="246">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6">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6">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6">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6">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6">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6">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6">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6">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6">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6">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6">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6">
        <f t="shared" ca="1" si="13"/>
        <v>0</v>
      </c>
      <c r="S258" s="246"/>
      <c r="T258" s="246">
        <f ca="1">+T259</f>
        <v>0</v>
      </c>
      <c r="U258" s="245">
        <f t="shared" si="14"/>
        <v>1</v>
      </c>
      <c r="V258" s="348" t="str">
        <f>+VLOOKUP(A258,bd_lista!$A$3:$E$590,5,FALSE)</f>
        <v>Instituciones Descentralizadas</v>
      </c>
      <c r="W258" s="444" t="str">
        <f>+V258</f>
        <v>Instituciones Descentralizadas</v>
      </c>
      <c r="X258" s="245">
        <f>+VLOOKUP(A258,[2]Sheet1!$A$13:$D$744,4,FALSE)</f>
        <v>86</v>
      </c>
      <c r="Y258" s="245" t="str">
        <f>+VLOOKUP(X258,bd_lista!$A$3:$C$590,3,FALSE)</f>
        <v>Ministerio de Medio Ambiente y Agua</v>
      </c>
      <c r="Z258" s="305">
        <f>+X258</f>
        <v>86</v>
      </c>
      <c r="AA258" s="306" t="str">
        <f>+Y258</f>
        <v>Ministerio de Medio Ambiente y Agua</v>
      </c>
    </row>
    <row r="259" spans="1:27" ht="15" hidden="1" customHeight="1">
      <c r="A259" s="32">
        <v>301</v>
      </c>
      <c r="B259" s="447"/>
      <c r="C259" s="348" t="str">
        <f>+VLOOKUP(A259,bd_lista!$A$3:$C$590,3,FALSE)</f>
        <v>Servicio Departamental de Riego - Oruro</v>
      </c>
      <c r="D259" s="443"/>
      <c r="E259" s="348" t="s">
        <v>1312</v>
      </c>
      <c r="F259" s="248">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8">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8">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8">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8">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8">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8">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8">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8">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8">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8">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8">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8">
        <f t="shared" ca="1" si="13"/>
        <v>0</v>
      </c>
      <c r="S259" s="248">
        <f ca="1">+R258+R259</f>
        <v>0</v>
      </c>
      <c r="T259" s="248">
        <f ca="1">+S259</f>
        <v>0</v>
      </c>
      <c r="U259" s="247">
        <f t="shared" si="14"/>
        <v>2</v>
      </c>
      <c r="V259" s="348" t="str">
        <f>+VLOOKUP(A259,bd_lista!$A$3:$E$590,5,FALSE)</f>
        <v>Instituciones Descentralizadas</v>
      </c>
      <c r="W259" s="445"/>
      <c r="X259" s="245">
        <f>+VLOOKUP(A259,[2]Sheet1!$A$13:$D$744,4,FALSE)</f>
        <v>86</v>
      </c>
      <c r="Y259" s="245" t="str">
        <f>+VLOOKUP(X259,bd_lista!$A$3:$C$590,3,FALSE)</f>
        <v>Ministerio de Medio Ambiente y Agua</v>
      </c>
      <c r="Z259" s="303"/>
      <c r="AA259" s="304"/>
    </row>
    <row r="260" spans="1:27" ht="15" hidden="1" customHeight="1">
      <c r="A260" s="255">
        <v>109</v>
      </c>
      <c r="B260" s="446">
        <f>+A260</f>
        <v>109</v>
      </c>
      <c r="C260" s="250" t="str">
        <f>+VLOOKUP(A260,bd_lista!$A$3:$C$590,3,FALSE)</f>
        <v>Conservatorio Plurinacional de Musica</v>
      </c>
      <c r="D260" s="442" t="str">
        <f>+C260</f>
        <v>Conservatorio Plurinacional de Musica</v>
      </c>
      <c r="E260" s="250" t="s">
        <v>1311</v>
      </c>
      <c r="F260" s="246">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6">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6">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6">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6">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6">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6">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6">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6">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6">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6">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6">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6">
        <f t="shared" ca="1" si="13"/>
        <v>0</v>
      </c>
      <c r="S260" s="246"/>
      <c r="T260" s="246">
        <f ca="1">+T261</f>
        <v>0</v>
      </c>
      <c r="U260" s="245">
        <f t="shared" si="14"/>
        <v>1</v>
      </c>
      <c r="V260" s="348" t="str">
        <f>+VLOOKUP(A260,bd_lista!$A$3:$E$590,5,FALSE)</f>
        <v>Instituciones Descentralizadas</v>
      </c>
      <c r="W260" s="444" t="str">
        <f>+V260</f>
        <v>Instituciones Descentralizadas</v>
      </c>
      <c r="X260" s="245">
        <f>+VLOOKUP(A260,[2]Sheet1!$A$13:$D$744,4,FALSE)</f>
        <v>16</v>
      </c>
      <c r="Y260" s="245" t="str">
        <f>+VLOOKUP(X260,bd_lista!$A$3:$C$590,3,FALSE)</f>
        <v>Ministerio de Educación</v>
      </c>
      <c r="Z260" s="305">
        <f>+X260</f>
        <v>16</v>
      </c>
      <c r="AA260" s="334" t="str">
        <f>+Y260</f>
        <v>Ministerio de Educación</v>
      </c>
    </row>
    <row r="261" spans="1:27" ht="15" hidden="1" customHeight="1">
      <c r="A261" s="32">
        <v>109</v>
      </c>
      <c r="B261" s="447"/>
      <c r="C261" s="348" t="str">
        <f>+VLOOKUP(A261,bd_lista!$A$3:$C$590,3,FALSE)</f>
        <v>Conservatorio Plurinacional de Musica</v>
      </c>
      <c r="D261" s="443"/>
      <c r="E261" s="348" t="s">
        <v>1312</v>
      </c>
      <c r="F261" s="248">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8">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8">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8">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8">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8">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8">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8">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8">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8">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8">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8">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8">
        <f t="shared" ca="1" si="13"/>
        <v>0</v>
      </c>
      <c r="S261" s="248">
        <f ca="1">+R260+R261</f>
        <v>0</v>
      </c>
      <c r="T261" s="248">
        <f ca="1">+S261</f>
        <v>0</v>
      </c>
      <c r="U261" s="247">
        <f t="shared" si="14"/>
        <v>2</v>
      </c>
      <c r="V261" s="348" t="str">
        <f>+VLOOKUP(A261,bd_lista!$A$3:$E$590,5,FALSE)</f>
        <v>Instituciones Descentralizadas</v>
      </c>
      <c r="W261" s="445"/>
      <c r="X261" s="245">
        <f>+VLOOKUP(A261,[2]Sheet1!$A$13:$D$744,4,FALSE)</f>
        <v>16</v>
      </c>
      <c r="Y261" s="245" t="str">
        <f>+VLOOKUP(X261,bd_lista!$A$3:$C$590,3,FALSE)</f>
        <v>Ministerio de Educación</v>
      </c>
      <c r="Z261" s="303"/>
      <c r="AA261" s="336"/>
    </row>
    <row r="262" spans="1:27" ht="15" hidden="1" customHeight="1">
      <c r="A262" s="255">
        <v>385</v>
      </c>
      <c r="B262" s="446">
        <f>+A262</f>
        <v>385</v>
      </c>
      <c r="C262" s="250" t="str">
        <f>+VLOOKUP(A262,bd_lista!$A$3:$C$590,3,FALSE)</f>
        <v>Autoridad de Supervisión de la Seguridad Social de Corto Plazo</v>
      </c>
      <c r="D262" s="442" t="str">
        <f>+C262</f>
        <v>Autoridad de Supervisión de la Seguridad Social de Corto Plazo</v>
      </c>
      <c r="E262" s="250" t="s">
        <v>1311</v>
      </c>
      <c r="F262" s="246">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6">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6">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6">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6">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6">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6">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6">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6">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6">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6">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6">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6">
        <f t="shared" ca="1" si="13"/>
        <v>0</v>
      </c>
      <c r="S262" s="269"/>
      <c r="T262" s="246">
        <f ca="1">+T263</f>
        <v>0</v>
      </c>
      <c r="U262" s="245">
        <f t="shared" si="14"/>
        <v>1</v>
      </c>
      <c r="V262" s="348" t="str">
        <f>+VLOOKUP(A262,bd_lista!$A$3:$E$590,5,FALSE)</f>
        <v>Instituciones Descentralizadas</v>
      </c>
      <c r="W262" s="444" t="str">
        <f>+V262</f>
        <v>Instituciones Descentralizadas</v>
      </c>
      <c r="X262" s="245">
        <f>+VLOOKUP(A262,[2]Sheet1!$A$13:$D$744,4,FALSE)</f>
        <v>46</v>
      </c>
      <c r="Y262" s="245" t="str">
        <f>+VLOOKUP(X262,bd_lista!$A$3:$C$590,3,FALSE)</f>
        <v>Ministerio de Salud y Deportes</v>
      </c>
      <c r="Z262" s="305">
        <f>+X262</f>
        <v>46</v>
      </c>
      <c r="AA262" s="306" t="str">
        <f>+Y262</f>
        <v>Ministerio de Salud y Deportes</v>
      </c>
    </row>
    <row r="263" spans="1:27" ht="15" hidden="1" customHeight="1">
      <c r="A263" s="32">
        <v>385</v>
      </c>
      <c r="B263" s="447"/>
      <c r="C263" s="348" t="str">
        <f>+VLOOKUP(A263,bd_lista!$A$3:$C$590,3,FALSE)</f>
        <v>Autoridad de Supervisión de la Seguridad Social de Corto Plazo</v>
      </c>
      <c r="D263" s="443"/>
      <c r="E263" s="348" t="s">
        <v>1312</v>
      </c>
      <c r="F263" s="248">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8">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8">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8">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8">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8">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8">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8">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8">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8">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8">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8">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8">
        <f t="shared" ca="1" si="13"/>
        <v>0</v>
      </c>
      <c r="S263" s="268">
        <f ca="1">+R262+R263</f>
        <v>0</v>
      </c>
      <c r="T263" s="248">
        <f ca="1">+S263</f>
        <v>0</v>
      </c>
      <c r="U263" s="247">
        <f t="shared" si="14"/>
        <v>2</v>
      </c>
      <c r="V263" s="348" t="str">
        <f>+VLOOKUP(A263,bd_lista!$A$3:$E$590,5,FALSE)</f>
        <v>Instituciones Descentralizadas</v>
      </c>
      <c r="W263" s="445"/>
      <c r="X263" s="245">
        <f>+VLOOKUP(A263,[2]Sheet1!$A$13:$D$744,4,FALSE)</f>
        <v>46</v>
      </c>
      <c r="Y263" s="245" t="str">
        <f>+VLOOKUP(X263,bd_lista!$A$3:$C$590,3,FALSE)</f>
        <v>Ministerio de Salud y Deportes</v>
      </c>
      <c r="Z263" s="303"/>
      <c r="AA263" s="304"/>
    </row>
    <row r="264" spans="1:27" customFormat="1" ht="15" hidden="1" customHeight="1">
      <c r="A264" s="255">
        <v>267</v>
      </c>
      <c r="B264" s="446">
        <f>+A264</f>
        <v>267</v>
      </c>
      <c r="C264" s="250" t="str">
        <f>+VLOOKUP(A264,bd_lista!$A$3:$C$590,3,FALSE)</f>
        <v>Direc. Dptal. de Educación Cochabamba</v>
      </c>
      <c r="D264" s="442" t="str">
        <f>+C264</f>
        <v>Direc. Dptal. de Educación Cochabamba</v>
      </c>
      <c r="E264" s="250" t="s">
        <v>1311</v>
      </c>
      <c r="F264" s="246">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6">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6">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6">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6">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6">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6">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6">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6">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6">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6">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6">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6">
        <f t="shared" ca="1" si="13"/>
        <v>0</v>
      </c>
      <c r="S264" s="246"/>
      <c r="T264" s="246">
        <f ca="1">+T265</f>
        <v>0</v>
      </c>
      <c r="U264" s="245">
        <f t="shared" si="14"/>
        <v>1</v>
      </c>
      <c r="V264" s="348" t="str">
        <f>+VLOOKUP(A264,bd_lista!$A$3:$E$590,5,FALSE)</f>
        <v>Instituciones Descentralizadas</v>
      </c>
      <c r="W264" s="444" t="str">
        <f>+V264</f>
        <v>Instituciones Descentralizadas</v>
      </c>
      <c r="X264" s="245">
        <f>+VLOOKUP(A264,[2]Sheet1!$A$13:$D$744,4,FALSE)</f>
        <v>16</v>
      </c>
      <c r="Y264" s="245" t="str">
        <f>+VLOOKUP(X264,bd_lista!$A$3:$C$590,3,FALSE)</f>
        <v>Ministerio de Educación</v>
      </c>
      <c r="Z264" s="305">
        <f>+X264</f>
        <v>16</v>
      </c>
      <c r="AA264" s="306" t="str">
        <f>+Y264</f>
        <v>Ministerio de Educación</v>
      </c>
    </row>
    <row r="265" spans="1:27" customFormat="1" ht="15" hidden="1" customHeight="1">
      <c r="A265" s="32">
        <v>267</v>
      </c>
      <c r="B265" s="447"/>
      <c r="C265" s="348" t="str">
        <f>+VLOOKUP(A265,bd_lista!$A$3:$C$590,3,FALSE)</f>
        <v>Direc. Dptal. de Educación Cochabamba</v>
      </c>
      <c r="D265" s="443"/>
      <c r="E265" s="348" t="s">
        <v>1312</v>
      </c>
      <c r="F265" s="248">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8">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48">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8">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8">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8">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8">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8">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8">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8">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8">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8">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8">
        <f t="shared" ca="1" si="13"/>
        <v>0</v>
      </c>
      <c r="S265" s="248">
        <f ca="1">+R264+R265</f>
        <v>0</v>
      </c>
      <c r="T265" s="248">
        <f ca="1">+S265</f>
        <v>0</v>
      </c>
      <c r="U265" s="247">
        <f t="shared" si="14"/>
        <v>2</v>
      </c>
      <c r="V265" s="348" t="str">
        <f>+VLOOKUP(A265,bd_lista!$A$3:$E$590,5,FALSE)</f>
        <v>Instituciones Descentralizadas</v>
      </c>
      <c r="W265" s="445"/>
      <c r="X265" s="245">
        <f>+VLOOKUP(A265,[2]Sheet1!$A$13:$D$744,4,FALSE)</f>
        <v>16</v>
      </c>
      <c r="Y265" s="245" t="str">
        <f>+VLOOKUP(X265,bd_lista!$A$3:$C$590,3,FALSE)</f>
        <v>Ministerio de Educación</v>
      </c>
      <c r="Z265" s="303"/>
      <c r="AA265" s="304"/>
    </row>
    <row r="266" spans="1:27" ht="15" customHeight="1">
      <c r="A266" s="32">
        <v>345</v>
      </c>
      <c r="B266" s="446">
        <f>+A266</f>
        <v>345</v>
      </c>
      <c r="C266" s="250" t="str">
        <f>+VLOOKUP(A266,bd_lista!$A$3:$C$590,3,FALSE)</f>
        <v>Mutual de Servicios al Policía</v>
      </c>
      <c r="D266" s="442" t="str">
        <f>+C266</f>
        <v>Mutual de Servicios al Policía</v>
      </c>
      <c r="E266" s="250" t="s">
        <v>1311</v>
      </c>
      <c r="F266" s="246">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6">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6">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6">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6">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6">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6">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6">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6">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6">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6">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6">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6">
        <f t="shared" ca="1" si="13"/>
        <v>0</v>
      </c>
      <c r="S266" s="246"/>
      <c r="T266" s="246">
        <f ca="1">+T267</f>
        <v>345</v>
      </c>
      <c r="U266" s="245">
        <f t="shared" si="14"/>
        <v>1</v>
      </c>
      <c r="V266" s="348" t="str">
        <f>+VLOOKUP(A266,bd_lista!$A$3:$E$590,5,FALSE)</f>
        <v>Instituciones Descentralizadas</v>
      </c>
      <c r="W266" s="444" t="str">
        <f>+V266</f>
        <v>Instituciones Descentralizadas</v>
      </c>
      <c r="X266" s="245">
        <f>+VLOOKUP(A266,[2]Sheet1!$A$13:$D$744,4,FALSE)</f>
        <v>15</v>
      </c>
      <c r="Y266" s="245" t="str">
        <f>+VLOOKUP(X266,bd_lista!$A$3:$C$590,3,FALSE)</f>
        <v>Ministerio de Gobierno</v>
      </c>
      <c r="Z266" s="305">
        <f>+X266</f>
        <v>15</v>
      </c>
      <c r="AA266" s="334" t="str">
        <f>+Y266</f>
        <v>Ministerio de Gobierno</v>
      </c>
    </row>
    <row r="267" spans="1:27" ht="15" customHeight="1">
      <c r="A267" s="32">
        <v>345</v>
      </c>
      <c r="B267" s="447"/>
      <c r="C267" s="348" t="str">
        <f>+VLOOKUP(A267,bd_lista!$A$3:$C$590,3,FALSE)</f>
        <v>Mutual de Servicios al Policía</v>
      </c>
      <c r="D267" s="443"/>
      <c r="E267" s="348" t="s">
        <v>1312</v>
      </c>
      <c r="F267" s="248">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8">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8">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8">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345</v>
      </c>
      <c r="J267" s="248">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8">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8">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8">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8">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8">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8">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8">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8">
        <f t="shared" ca="1" si="13"/>
        <v>345</v>
      </c>
      <c r="S267" s="248">
        <f ca="1">+R266+R267</f>
        <v>345</v>
      </c>
      <c r="T267" s="248">
        <f ca="1">+S267</f>
        <v>345</v>
      </c>
      <c r="U267" s="247">
        <f t="shared" si="14"/>
        <v>2</v>
      </c>
      <c r="V267" s="348" t="str">
        <f>+VLOOKUP(A267,bd_lista!$A$3:$E$590,5,FALSE)</f>
        <v>Instituciones Descentralizadas</v>
      </c>
      <c r="W267" s="445"/>
      <c r="X267" s="245">
        <f>+VLOOKUP(A267,[2]Sheet1!$A$13:$D$744,4,FALSE)</f>
        <v>15</v>
      </c>
      <c r="Y267" s="245" t="str">
        <f>+VLOOKUP(X267,bd_lista!$A$3:$C$590,3,FALSE)</f>
        <v>Ministerio de Gobierno</v>
      </c>
      <c r="Z267" s="303"/>
      <c r="AA267" s="336"/>
    </row>
    <row r="268" spans="1:27" customFormat="1" ht="15" hidden="1" customHeight="1">
      <c r="A268" s="255">
        <v>379</v>
      </c>
      <c r="B268" s="446">
        <f>+A268</f>
        <v>379</v>
      </c>
      <c r="C268" s="250" t="str">
        <f>+VLOOKUP(A268,bd_lista!$A$3:$C$590,3,FALSE)</f>
        <v xml:space="preserve">Escuela Boliviana Intercultural de Danza </v>
      </c>
      <c r="D268" s="442" t="str">
        <f>+C268</f>
        <v xml:space="preserve">Escuela Boliviana Intercultural de Danza </v>
      </c>
      <c r="E268" s="250" t="s">
        <v>1311</v>
      </c>
      <c r="F268" s="246">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6">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6">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6">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6">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6">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6">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6">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6">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6">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6">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6">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6">
        <f t="shared" ca="1" si="13"/>
        <v>0</v>
      </c>
      <c r="S268" s="269"/>
      <c r="T268" s="246">
        <f ca="1">+T269</f>
        <v>0</v>
      </c>
      <c r="U268" s="245">
        <f t="shared" si="14"/>
        <v>1</v>
      </c>
      <c r="V268" s="348" t="str">
        <f>+VLOOKUP(A268,bd_lista!$A$3:$E$590,5,FALSE)</f>
        <v>Instituciones Descentralizadas</v>
      </c>
      <c r="W268" s="444" t="str">
        <f>+V268</f>
        <v>Instituciones Descentralizadas</v>
      </c>
      <c r="X268" s="245">
        <f>+VLOOKUP(A268,[2]Sheet1!$A$13:$D$744,4,FALSE)</f>
        <v>16</v>
      </c>
      <c r="Y268" s="245" t="str">
        <f>+VLOOKUP(X268,bd_lista!$A$3:$C$590,3,FALSE)</f>
        <v>Ministerio de Educación</v>
      </c>
      <c r="Z268" s="305">
        <f>+X268</f>
        <v>16</v>
      </c>
      <c r="AA268" s="306" t="str">
        <f>+Y268</f>
        <v>Ministerio de Educación</v>
      </c>
    </row>
    <row r="269" spans="1:27" customFormat="1" ht="15" hidden="1" customHeight="1">
      <c r="A269" s="32">
        <v>379</v>
      </c>
      <c r="B269" s="447"/>
      <c r="C269" s="348" t="str">
        <f>+VLOOKUP(A269,bd_lista!$A$3:$C$590,3,FALSE)</f>
        <v xml:space="preserve">Escuela Boliviana Intercultural de Danza </v>
      </c>
      <c r="D269" s="443"/>
      <c r="E269" s="348" t="s">
        <v>1312</v>
      </c>
      <c r="F269" s="248">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8">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8">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8">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8">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8">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8">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8">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8">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8">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8">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8">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8">
        <f t="shared" ca="1" si="13"/>
        <v>0</v>
      </c>
      <c r="S269" s="268">
        <f ca="1">+R268+R269</f>
        <v>0</v>
      </c>
      <c r="T269" s="248">
        <f ca="1">+S269</f>
        <v>0</v>
      </c>
      <c r="U269" s="247">
        <f t="shared" si="14"/>
        <v>2</v>
      </c>
      <c r="V269" s="348" t="str">
        <f>+VLOOKUP(A269,bd_lista!$A$3:$E$590,5,FALSE)</f>
        <v>Instituciones Descentralizadas</v>
      </c>
      <c r="W269" s="445"/>
      <c r="X269" s="245">
        <f>+VLOOKUP(A269,[2]Sheet1!$A$13:$D$744,4,FALSE)</f>
        <v>16</v>
      </c>
      <c r="Y269" s="245" t="str">
        <f>+VLOOKUP(X269,bd_lista!$A$3:$C$590,3,FALSE)</f>
        <v>Ministerio de Educación</v>
      </c>
      <c r="Z269" s="303"/>
      <c r="AA269" s="304"/>
    </row>
    <row r="270" spans="1:27" customFormat="1" ht="15" customHeight="1">
      <c r="A270" s="32">
        <v>374</v>
      </c>
      <c r="B270" s="446">
        <f>+A270</f>
        <v>374</v>
      </c>
      <c r="C270" s="250" t="str">
        <f>+VLOOKUP(A270,bd_lista!$A$3:$C$590,3,FALSE)</f>
        <v>Agencia de Gobierno Electrónico y Tecnologías de Información y Comunicación</v>
      </c>
      <c r="D270" s="442" t="str">
        <f>+C270</f>
        <v>Agencia de Gobierno Electrónico y Tecnologías de Información y Comunicación</v>
      </c>
      <c r="E270" s="250" t="s">
        <v>1311</v>
      </c>
      <c r="F270" s="246">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6">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6">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6">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6">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6">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6">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6">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6">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6">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6">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6">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6">
        <f t="shared" ca="1" si="13"/>
        <v>0</v>
      </c>
      <c r="S270" s="245"/>
      <c r="T270" s="246">
        <f ca="1">+T271</f>
        <v>54</v>
      </c>
      <c r="U270" s="245">
        <f t="shared" si="14"/>
        <v>1</v>
      </c>
      <c r="V270" s="348" t="str">
        <f>+VLOOKUP(A270,bd_lista!$A$3:$E$590,5,FALSE)</f>
        <v>Instituciones Descentralizadas</v>
      </c>
      <c r="W270" s="444" t="str">
        <f>+V270</f>
        <v>Instituciones Descentralizadas</v>
      </c>
      <c r="X270" s="245">
        <f>+VLOOKUP(A270,[2]Sheet1!$A$13:$D$744,4,FALSE)</f>
        <v>25</v>
      </c>
      <c r="Y270" s="245" t="str">
        <f>+VLOOKUP(X270,bd_lista!$A$3:$C$590,3,FALSE)</f>
        <v>Ministerio de la Presidencia</v>
      </c>
      <c r="Z270" s="305">
        <f>+X270</f>
        <v>25</v>
      </c>
      <c r="AA270" s="334" t="str">
        <f>+Y270</f>
        <v>Ministerio de la Presidencia</v>
      </c>
    </row>
    <row r="271" spans="1:27" customFormat="1" ht="15" customHeight="1">
      <c r="A271" s="32">
        <v>374</v>
      </c>
      <c r="B271" s="447"/>
      <c r="C271" s="348" t="str">
        <f>+VLOOKUP(A271,bd_lista!$A$3:$C$590,3,FALSE)</f>
        <v>Agencia de Gobierno Electrónico y Tecnologías de Información y Comunicación</v>
      </c>
      <c r="D271" s="443"/>
      <c r="E271" s="348" t="s">
        <v>1312</v>
      </c>
      <c r="F271" s="248">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8">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54</v>
      </c>
      <c r="H271" s="248">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48">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8">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8">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8">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8">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8">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8">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8">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8">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8">
        <f t="shared" ca="1" si="13"/>
        <v>54</v>
      </c>
      <c r="S271" s="268">
        <f ca="1">+R270+R271</f>
        <v>54</v>
      </c>
      <c r="T271" s="246">
        <f ca="1">+S271</f>
        <v>54</v>
      </c>
      <c r="U271" s="245">
        <f t="shared" si="14"/>
        <v>2</v>
      </c>
      <c r="V271" s="348" t="str">
        <f>+VLOOKUP(A271,bd_lista!$A$3:$E$590,5,FALSE)</f>
        <v>Instituciones Descentralizadas</v>
      </c>
      <c r="W271" s="445"/>
      <c r="X271" s="245">
        <f>+VLOOKUP(A271,[2]Sheet1!$A$13:$D$744,4,FALSE)</f>
        <v>25</v>
      </c>
      <c r="Y271" s="245" t="str">
        <f>+VLOOKUP(X271,bd_lista!$A$3:$C$590,3,FALSE)</f>
        <v>Ministerio de la Presidencia</v>
      </c>
      <c r="Z271" s="303"/>
      <c r="AA271" s="336"/>
    </row>
    <row r="272" spans="1:27" customFormat="1" ht="15" hidden="1" customHeight="1">
      <c r="A272" s="32">
        <v>270</v>
      </c>
      <c r="B272" s="446">
        <f>+A272</f>
        <v>270</v>
      </c>
      <c r="C272" s="250" t="str">
        <f>+VLOOKUP(A272,bd_lista!$A$3:$C$590,3,FALSE)</f>
        <v>Direc. Dptal. de Educación Tarija</v>
      </c>
      <c r="D272" s="442" t="str">
        <f>+C272</f>
        <v>Direc. Dptal. de Educación Tarija</v>
      </c>
      <c r="E272" s="250" t="s">
        <v>1311</v>
      </c>
      <c r="F272" s="246">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6">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6">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6">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6">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6">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6">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6">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6">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6">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6">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6">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6">
        <f t="shared" ca="1" si="13"/>
        <v>0</v>
      </c>
      <c r="S272" s="246"/>
      <c r="T272" s="246">
        <f ca="1">+T273</f>
        <v>0</v>
      </c>
      <c r="U272" s="245">
        <f t="shared" si="14"/>
        <v>1</v>
      </c>
      <c r="V272" s="348" t="str">
        <f>+VLOOKUP(A272,bd_lista!$A$3:$E$590,5,FALSE)</f>
        <v>Instituciones Descentralizadas</v>
      </c>
      <c r="W272" s="444" t="str">
        <f>+V272</f>
        <v>Instituciones Descentralizadas</v>
      </c>
      <c r="X272" s="245">
        <f>+VLOOKUP(A272,[2]Sheet1!$A$13:$D$744,4,FALSE)</f>
        <v>16</v>
      </c>
      <c r="Y272" s="245" t="str">
        <f>+VLOOKUP(X272,bd_lista!$A$3:$C$590,3,FALSE)</f>
        <v>Ministerio de Educación</v>
      </c>
      <c r="Z272" s="305">
        <f>+X272</f>
        <v>16</v>
      </c>
      <c r="AA272" s="334" t="str">
        <f>+Y272</f>
        <v>Ministerio de Educación</v>
      </c>
    </row>
    <row r="273" spans="1:27" customFormat="1" ht="15" hidden="1" customHeight="1">
      <c r="A273" s="32">
        <v>270</v>
      </c>
      <c r="B273" s="447"/>
      <c r="C273" s="348" t="str">
        <f>+VLOOKUP(A273,bd_lista!$A$3:$C$590,3,FALSE)</f>
        <v>Direc. Dptal. de Educación Tarija</v>
      </c>
      <c r="D273" s="443"/>
      <c r="E273" s="348" t="s">
        <v>1312</v>
      </c>
      <c r="F273" s="248">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8">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8">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8">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8">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8">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8">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8">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8">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8">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8">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8">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8">
        <f t="shared" ca="1" si="13"/>
        <v>0</v>
      </c>
      <c r="S273" s="248">
        <f ca="1">+R272+R273</f>
        <v>0</v>
      </c>
      <c r="T273" s="246">
        <f ca="1">+S273</f>
        <v>0</v>
      </c>
      <c r="U273" s="245">
        <f t="shared" si="14"/>
        <v>2</v>
      </c>
      <c r="V273" s="348" t="str">
        <f>+VLOOKUP(A273,bd_lista!$A$3:$E$590,5,FALSE)</f>
        <v>Instituciones Descentralizadas</v>
      </c>
      <c r="W273" s="445"/>
      <c r="X273" s="245">
        <f>+VLOOKUP(A273,[2]Sheet1!$A$13:$D$744,4,FALSE)</f>
        <v>16</v>
      </c>
      <c r="Y273" s="245" t="str">
        <f>+VLOOKUP(X273,bd_lista!$A$3:$C$590,3,FALSE)</f>
        <v>Ministerio de Educación</v>
      </c>
      <c r="Z273" s="303"/>
      <c r="AA273" s="336"/>
    </row>
    <row r="274" spans="1:27" ht="15" customHeight="1">
      <c r="A274" s="32">
        <v>376</v>
      </c>
      <c r="B274" s="446">
        <f>+A274</f>
        <v>376</v>
      </c>
      <c r="C274" s="250" t="str">
        <f>+VLOOKUP(A274,bd_lista!$A$3:$C$590,3,FALSE)</f>
        <v>Agencia Boliviana de Energía Nuclear</v>
      </c>
      <c r="D274" s="442" t="str">
        <f>+C274</f>
        <v>Agencia Boliviana de Energía Nuclear</v>
      </c>
      <c r="E274" s="250" t="s">
        <v>1311</v>
      </c>
      <c r="F274" s="246">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6">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6">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50</v>
      </c>
      <c r="I274" s="246">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6">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6">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6">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6">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6">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6">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6">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6">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6">
        <f t="shared" ca="1" si="13"/>
        <v>50</v>
      </c>
      <c r="S274" s="269"/>
      <c r="T274" s="246">
        <f ca="1">+T275</f>
        <v>314745.3</v>
      </c>
      <c r="U274" s="245">
        <f t="shared" si="14"/>
        <v>1</v>
      </c>
      <c r="V274" s="348" t="str">
        <f>+VLOOKUP(A274,bd_lista!$A$3:$E$590,5,FALSE)</f>
        <v>Instituciones Descentralizadas</v>
      </c>
      <c r="W274" s="444" t="str">
        <f>+V274</f>
        <v>Instituciones Descentralizadas</v>
      </c>
      <c r="X274" s="245">
        <v>78</v>
      </c>
      <c r="Y274" s="245" t="str">
        <f>+VLOOKUP(X274,bd_lista!$A$3:$C$590,3,FALSE)</f>
        <v>Ministerio de Hidrocarburos y Energías</v>
      </c>
      <c r="Z274" s="305">
        <f>+X274</f>
        <v>78</v>
      </c>
      <c r="AA274" s="334" t="str">
        <f>+Y274</f>
        <v>Ministerio de Hidrocarburos y Energías</v>
      </c>
    </row>
    <row r="275" spans="1:27" ht="15" customHeight="1">
      <c r="A275" s="32">
        <v>376</v>
      </c>
      <c r="B275" s="447"/>
      <c r="C275" s="348" t="str">
        <f>+VLOOKUP(A275,bd_lista!$A$3:$C$590,3,FALSE)</f>
        <v>Agencia Boliviana de Energía Nuclear</v>
      </c>
      <c r="D275" s="443"/>
      <c r="E275" s="348" t="s">
        <v>1312</v>
      </c>
      <c r="F275" s="248">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8">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8">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314695.3</v>
      </c>
      <c r="I275" s="248">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8">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8">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8">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8">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8">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8">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8">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8">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8">
        <f t="shared" ca="1" si="13"/>
        <v>314695.3</v>
      </c>
      <c r="S275" s="268">
        <f ca="1">+R274+R275</f>
        <v>314745.3</v>
      </c>
      <c r="T275" s="248">
        <f ca="1">+S275</f>
        <v>314745.3</v>
      </c>
      <c r="U275" s="247">
        <f t="shared" si="14"/>
        <v>2</v>
      </c>
      <c r="V275" s="348" t="str">
        <f>+VLOOKUP(A275,bd_lista!$A$3:$E$590,5,FALSE)</f>
        <v>Instituciones Descentralizadas</v>
      </c>
      <c r="W275" s="445"/>
      <c r="X275" s="245">
        <v>78</v>
      </c>
      <c r="Y275" s="245" t="str">
        <f>+VLOOKUP(X275,bd_lista!$A$3:$C$590,3,FALSE)</f>
        <v>Ministerio de Hidrocarburos y Energías</v>
      </c>
      <c r="Z275" s="303"/>
      <c r="AA275" s="336"/>
    </row>
    <row r="276" spans="1:27" customFormat="1" ht="15" customHeight="1">
      <c r="A276" s="255">
        <v>382</v>
      </c>
      <c r="B276" s="446">
        <f>+A276</f>
        <v>382</v>
      </c>
      <c r="C276" s="250" t="str">
        <f>+VLOOKUP(A276,bd_lista!$A$3:$C$590,3,FALSE)</f>
        <v>Agencia de Infraestructura en Salud y Equipamiento Médico</v>
      </c>
      <c r="D276" s="442" t="str">
        <f>+C276</f>
        <v>Agencia de Infraestructura en Salud y Equipamiento Médico</v>
      </c>
      <c r="E276" s="250" t="s">
        <v>1311</v>
      </c>
      <c r="F276" s="246">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6">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6">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6">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6">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6">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6">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6">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6">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6">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6">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6">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6">
        <f t="shared" ca="1" si="13"/>
        <v>0</v>
      </c>
      <c r="S276" s="269"/>
      <c r="T276" s="246">
        <f ca="1">+T277</f>
        <v>1989.13</v>
      </c>
      <c r="U276" s="245">
        <f t="shared" si="14"/>
        <v>1</v>
      </c>
      <c r="V276" s="348" t="str">
        <f>+VLOOKUP(A276,bd_lista!$A$3:$E$590,5,FALSE)</f>
        <v>Instituciones Descentralizadas</v>
      </c>
      <c r="W276" s="444" t="str">
        <f>+V276</f>
        <v>Instituciones Descentralizadas</v>
      </c>
      <c r="X276" s="245">
        <f>+VLOOKUP(A276,[2]Sheet1!$A$13:$D$744,4,FALSE)</f>
        <v>46</v>
      </c>
      <c r="Y276" s="245" t="str">
        <f>+VLOOKUP(X276,bd_lista!$A$3:$C$590,3,FALSE)</f>
        <v>Ministerio de Salud y Deportes</v>
      </c>
      <c r="Z276" s="305">
        <f>+X276</f>
        <v>46</v>
      </c>
      <c r="AA276" s="306" t="str">
        <f>+Y276</f>
        <v>Ministerio de Salud y Deportes</v>
      </c>
    </row>
    <row r="277" spans="1:27" customFormat="1" ht="15" customHeight="1">
      <c r="A277" s="32">
        <v>382</v>
      </c>
      <c r="B277" s="447"/>
      <c r="C277" s="348" t="str">
        <f>+VLOOKUP(A277,bd_lista!$A$3:$C$590,3,FALSE)</f>
        <v>Agencia de Infraestructura en Salud y Equipamiento Médico</v>
      </c>
      <c r="D277" s="443"/>
      <c r="E277" s="348" t="s">
        <v>1312</v>
      </c>
      <c r="F277" s="248">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48">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1401.49</v>
      </c>
      <c r="H277" s="248">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587.64</v>
      </c>
      <c r="I277" s="248">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8">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8">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8">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8">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8">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8">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8">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8">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8">
        <f t="shared" ca="1" si="13"/>
        <v>1989.13</v>
      </c>
      <c r="S277" s="268">
        <f ca="1">+R276+R277</f>
        <v>1989.13</v>
      </c>
      <c r="T277" s="246">
        <f ca="1">+S277</f>
        <v>1989.13</v>
      </c>
      <c r="U277" s="245">
        <f t="shared" si="14"/>
        <v>2</v>
      </c>
      <c r="V277" s="348" t="str">
        <f>+VLOOKUP(A277,bd_lista!$A$3:$E$590,5,FALSE)</f>
        <v>Instituciones Descentralizadas</v>
      </c>
      <c r="W277" s="445"/>
      <c r="X277" s="245">
        <f>+VLOOKUP(A277,[2]Sheet1!$A$13:$D$744,4,FALSE)</f>
        <v>46</v>
      </c>
      <c r="Y277" s="245" t="str">
        <f>+VLOOKUP(X277,bd_lista!$A$3:$C$590,3,FALSE)</f>
        <v>Ministerio de Salud y Deportes</v>
      </c>
      <c r="Z277" s="303"/>
      <c r="AA277" s="304"/>
    </row>
    <row r="278" spans="1:27" customFormat="1" ht="15" customHeight="1">
      <c r="A278" s="32">
        <v>383</v>
      </c>
      <c r="B278" s="446">
        <f>+A278</f>
        <v>383</v>
      </c>
      <c r="C278" s="250" t="str">
        <f>+VLOOKUP(A278,bd_lista!$A$3:$C$590,3,FALSE)</f>
        <v>Agencia Boliviana de Correos "Correos de Bolivia"</v>
      </c>
      <c r="D278" s="442" t="str">
        <f>+C278</f>
        <v>Agencia Boliviana de Correos "Correos de Bolivia"</v>
      </c>
      <c r="E278" s="250" t="s">
        <v>1311</v>
      </c>
      <c r="F278" s="246">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6">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6">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50</v>
      </c>
      <c r="I278" s="246">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6">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6">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6">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6">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6">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6">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6">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6">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6">
        <f t="shared" ca="1" si="13"/>
        <v>50</v>
      </c>
      <c r="S278" s="269"/>
      <c r="T278" s="246">
        <f ca="1">+T279</f>
        <v>207632.16</v>
      </c>
      <c r="U278" s="245">
        <f t="shared" si="14"/>
        <v>1</v>
      </c>
      <c r="V278" s="348" t="str">
        <f>+VLOOKUP(A278,bd_lista!$A$3:$E$590,5,FALSE)</f>
        <v>Instituciones Descentralizadas</v>
      </c>
      <c r="W278" s="444" t="str">
        <f>+V278</f>
        <v>Instituciones Descentralizadas</v>
      </c>
      <c r="X278" s="245">
        <f>+VLOOKUP(A278,[2]Sheet1!$A$13:$D$744,4,FALSE)</f>
        <v>81</v>
      </c>
      <c r="Y278" s="245" t="str">
        <f>+VLOOKUP(X278,bd_lista!$A$3:$C$590,3,FALSE)</f>
        <v>Ministerio de Obras Públicas, Servicios y Vivienda</v>
      </c>
      <c r="Z278" s="305">
        <f>+X278</f>
        <v>81</v>
      </c>
      <c r="AA278" s="334" t="str">
        <f>+Y278</f>
        <v>Ministerio de Obras Públicas, Servicios y Vivienda</v>
      </c>
    </row>
    <row r="279" spans="1:27" customFormat="1" ht="15" customHeight="1">
      <c r="A279" s="32">
        <v>383</v>
      </c>
      <c r="B279" s="447"/>
      <c r="C279" s="348" t="str">
        <f>+VLOOKUP(A279,bd_lista!$A$3:$C$590,3,FALSE)</f>
        <v>Agencia Boliviana de Correos "Correos de Bolivia"</v>
      </c>
      <c r="D279" s="443"/>
      <c r="E279" s="348" t="s">
        <v>1312</v>
      </c>
      <c r="F279" s="248">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8">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8">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207582.16</v>
      </c>
      <c r="I279" s="248">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8">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8">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48">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8">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8">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8">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8">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8">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8">
        <f t="shared" ca="1" si="13"/>
        <v>207582.16</v>
      </c>
      <c r="S279" s="268">
        <f ca="1">+R278+R279</f>
        <v>207632.16</v>
      </c>
      <c r="T279" s="246">
        <f ca="1">+S279</f>
        <v>207632.16</v>
      </c>
      <c r="U279" s="245">
        <f t="shared" si="14"/>
        <v>2</v>
      </c>
      <c r="V279" s="348" t="str">
        <f>+VLOOKUP(A279,bd_lista!$A$3:$E$590,5,FALSE)</f>
        <v>Instituciones Descentralizadas</v>
      </c>
      <c r="W279" s="445"/>
      <c r="X279" s="245">
        <f>+VLOOKUP(A279,[2]Sheet1!$A$13:$D$744,4,FALSE)</f>
        <v>81</v>
      </c>
      <c r="Y279" s="245" t="str">
        <f>+VLOOKUP(X279,bd_lista!$A$3:$C$590,3,FALSE)</f>
        <v>Ministerio de Obras Públicas, Servicios y Vivienda</v>
      </c>
      <c r="Z279" s="303"/>
      <c r="AA279" s="336"/>
    </row>
    <row r="280" spans="1:27" customFormat="1" ht="15" hidden="1" customHeight="1">
      <c r="A280" s="32">
        <v>226</v>
      </c>
      <c r="B280" s="446">
        <f>+A280</f>
        <v>226</v>
      </c>
      <c r="C280" s="250" t="str">
        <f>+VLOOKUP(A280,bd_lista!$A$3:$C$590,3,FALSE)</f>
        <v>Servicio Estatal de Autonomías</v>
      </c>
      <c r="D280" s="442" t="str">
        <f>+C280</f>
        <v>Servicio Estatal de Autonomías</v>
      </c>
      <c r="E280" s="250" t="s">
        <v>1311</v>
      </c>
      <c r="F280" s="246">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6">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6">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6">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6">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6">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6">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6">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6">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6">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6">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6">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6">
        <f t="shared" ca="1" si="13"/>
        <v>0</v>
      </c>
      <c r="S280" s="246"/>
      <c r="T280" s="246">
        <f ca="1">+T281</f>
        <v>0</v>
      </c>
      <c r="U280" s="245">
        <f t="shared" si="14"/>
        <v>1</v>
      </c>
      <c r="V280" s="348" t="str">
        <f>+VLOOKUP(A280,bd_lista!$A$3:$E$590,5,FALSE)</f>
        <v>Instituciones Descentralizadas</v>
      </c>
      <c r="W280" s="444" t="str">
        <f>+V280</f>
        <v>Instituciones Descentralizadas</v>
      </c>
      <c r="X280" s="245">
        <f>+VLOOKUP(A280,[2]Sheet1!$A$13:$D$744,4,FALSE)</f>
        <v>25</v>
      </c>
      <c r="Y280" s="245" t="str">
        <f>+VLOOKUP(X280,bd_lista!$A$3:$C$590,3,FALSE)</f>
        <v>Ministerio de la Presidencia</v>
      </c>
      <c r="Z280" s="305">
        <f>+X280</f>
        <v>25</v>
      </c>
      <c r="AA280" s="334" t="str">
        <f>+Y280</f>
        <v>Ministerio de la Presidencia</v>
      </c>
    </row>
    <row r="281" spans="1:27" customFormat="1" ht="15" hidden="1" customHeight="1">
      <c r="A281" s="32">
        <v>226</v>
      </c>
      <c r="B281" s="447"/>
      <c r="C281" s="348" t="str">
        <f>+VLOOKUP(A281,bd_lista!$A$3:$C$590,3,FALSE)</f>
        <v>Servicio Estatal de Autonomías</v>
      </c>
      <c r="D281" s="443"/>
      <c r="E281" s="250" t="s">
        <v>1312</v>
      </c>
      <c r="F281" s="246">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46">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6">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6">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6">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6">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6">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6">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6">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6">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6">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6">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6">
        <f t="shared" ca="1" si="13"/>
        <v>0</v>
      </c>
      <c r="S281" s="246">
        <f ca="1">+R280+R281</f>
        <v>0</v>
      </c>
      <c r="T281" s="246">
        <f ca="1">+S281</f>
        <v>0</v>
      </c>
      <c r="U281" s="245">
        <f t="shared" si="14"/>
        <v>2</v>
      </c>
      <c r="V281" s="348" t="str">
        <f>+VLOOKUP(A281,bd_lista!$A$3:$E$590,5,FALSE)</f>
        <v>Instituciones Descentralizadas</v>
      </c>
      <c r="W281" s="445"/>
      <c r="X281" s="245">
        <f>+VLOOKUP(A281,[2]Sheet1!$A$13:$D$744,4,FALSE)</f>
        <v>25</v>
      </c>
      <c r="Y281" s="245" t="str">
        <f>+VLOOKUP(X281,bd_lista!$A$3:$C$590,3,FALSE)</f>
        <v>Ministerio de la Presidencia</v>
      </c>
      <c r="Z281" s="303"/>
      <c r="AA281" s="336"/>
    </row>
    <row r="282" spans="1:27" customFormat="1" ht="15" hidden="1" customHeight="1">
      <c r="A282" s="32">
        <v>227</v>
      </c>
      <c r="B282" s="446">
        <f>+A282</f>
        <v>227</v>
      </c>
      <c r="C282" s="250" t="str">
        <f>+VLOOKUP(A282,bd_lista!$A$3:$C$590,3,FALSE)</f>
        <v>Zona Franca Comercial e Industrial de Cobija</v>
      </c>
      <c r="D282" s="442" t="str">
        <f>+C282</f>
        <v>Zona Franca Comercial e Industrial de Cobija</v>
      </c>
      <c r="E282" s="250" t="s">
        <v>1311</v>
      </c>
      <c r="F282" s="246">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6">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6">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6">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6">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6">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6">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6">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6">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6">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6">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6">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6">
        <f t="shared" ca="1" si="13"/>
        <v>0</v>
      </c>
      <c r="S282" s="246"/>
      <c r="T282" s="246">
        <f ca="1">+T283</f>
        <v>0</v>
      </c>
      <c r="U282" s="245">
        <f t="shared" si="14"/>
        <v>1</v>
      </c>
      <c r="V282" s="348" t="str">
        <f>+VLOOKUP(A282,bd_lista!$A$3:$E$590,5,FALSE)</f>
        <v>Instituciones Descentralizadas</v>
      </c>
      <c r="W282" s="444" t="str">
        <f>+V282</f>
        <v>Instituciones Descentralizadas</v>
      </c>
      <c r="X282" s="245">
        <f>+VLOOKUP(A282,[2]Sheet1!$A$13:$D$744,4,FALSE)</f>
        <v>41</v>
      </c>
      <c r="Y282" s="245" t="str">
        <f>+VLOOKUP(X282,bd_lista!$A$3:$C$590,3,FALSE)</f>
        <v>Ministerio de Desarrollo Productivo y Economía Plural</v>
      </c>
      <c r="Z282" s="305">
        <f>+X282</f>
        <v>41</v>
      </c>
      <c r="AA282" s="334" t="str">
        <f>+Y282</f>
        <v>Ministerio de Desarrollo Productivo y Economía Plural</v>
      </c>
    </row>
    <row r="283" spans="1:27" customFormat="1" ht="15" hidden="1" customHeight="1">
      <c r="A283" s="32">
        <v>227</v>
      </c>
      <c r="B283" s="447"/>
      <c r="C283" s="348" t="str">
        <f>+VLOOKUP(A283,bd_lista!$A$3:$C$590,3,FALSE)</f>
        <v>Zona Franca Comercial e Industrial de Cobija</v>
      </c>
      <c r="D283" s="443"/>
      <c r="E283" s="348" t="s">
        <v>1312</v>
      </c>
      <c r="F283" s="248">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8">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8">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8">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8">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8">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8">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8">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8">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8">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8">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8">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8">
        <f t="shared" ca="1" si="13"/>
        <v>0</v>
      </c>
      <c r="S283" s="248">
        <f ca="1">+R282+R283</f>
        <v>0</v>
      </c>
      <c r="T283" s="248">
        <f ca="1">+S283</f>
        <v>0</v>
      </c>
      <c r="U283" s="247">
        <f t="shared" si="14"/>
        <v>2</v>
      </c>
      <c r="V283" s="348" t="str">
        <f>+VLOOKUP(A283,bd_lista!$A$3:$E$590,5,FALSE)</f>
        <v>Instituciones Descentralizadas</v>
      </c>
      <c r="W283" s="445"/>
      <c r="X283" s="245">
        <f>+VLOOKUP(A283,[2]Sheet1!$A$13:$D$744,4,FALSE)</f>
        <v>41</v>
      </c>
      <c r="Y283" s="245" t="str">
        <f>+VLOOKUP(X283,bd_lista!$A$3:$C$590,3,FALSE)</f>
        <v>Ministerio de Desarrollo Productivo y Economía Plural</v>
      </c>
      <c r="Z283" s="303"/>
      <c r="AA283" s="336"/>
    </row>
    <row r="284" spans="1:27" customFormat="1" ht="15" hidden="1" customHeight="1">
      <c r="A284" s="32">
        <v>108</v>
      </c>
      <c r="B284" s="446">
        <f>+A284</f>
        <v>108</v>
      </c>
      <c r="C284" s="250" t="str">
        <f>+VLOOKUP(A284,bd_lista!$A$3:$C$590,3,FALSE)</f>
        <v>Orquesta Sinfónica Nacional</v>
      </c>
      <c r="D284" s="442" t="str">
        <f>+C284</f>
        <v>Orquesta Sinfónica Nacional</v>
      </c>
      <c r="E284" s="250" t="s">
        <v>1311</v>
      </c>
      <c r="F284" s="246">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6">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6">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6">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6">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6">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6">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6">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6">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6">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6">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6">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6">
        <f t="shared" ca="1" si="13"/>
        <v>0</v>
      </c>
      <c r="S284" s="246"/>
      <c r="T284" s="246">
        <f ca="1">+T285</f>
        <v>0</v>
      </c>
      <c r="U284" s="245">
        <f t="shared" si="14"/>
        <v>1</v>
      </c>
      <c r="V284" s="348" t="str">
        <f>+VLOOKUP(A284,bd_lista!$A$3:$E$590,5,FALSE)</f>
        <v>Instituciones Descentralizadas</v>
      </c>
      <c r="W284" s="444" t="str">
        <f>+V284</f>
        <v>Instituciones Descentralizadas</v>
      </c>
      <c r="X284" s="245">
        <v>53</v>
      </c>
      <c r="Y284" s="245" t="str">
        <f>+VLOOKUP(X284,bd_lista!$A$3:$C$590,3,FALSE)</f>
        <v>Ministerio de Culturas, Descolonización y Despatriarcalización</v>
      </c>
      <c r="Z284" s="305">
        <f>+X284</f>
        <v>53</v>
      </c>
      <c r="AA284" s="334" t="str">
        <f>+Y284</f>
        <v>Ministerio de Culturas, Descolonización y Despatriarcalización</v>
      </c>
    </row>
    <row r="285" spans="1:27" customFormat="1" ht="15" hidden="1" customHeight="1">
      <c r="A285" s="32">
        <v>108</v>
      </c>
      <c r="B285" s="447"/>
      <c r="C285" s="348" t="str">
        <f>+VLOOKUP(A285,bd_lista!$A$3:$C$590,3,FALSE)</f>
        <v>Orquesta Sinfónica Nacional</v>
      </c>
      <c r="D285" s="443"/>
      <c r="E285" s="250" t="s">
        <v>1312</v>
      </c>
      <c r="F285" s="246">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6">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6">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6">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6">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6">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6">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6">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6">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6">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6">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6">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6">
        <f t="shared" ca="1" si="13"/>
        <v>0</v>
      </c>
      <c r="S285" s="246">
        <f ca="1">+R284+R285</f>
        <v>0</v>
      </c>
      <c r="T285" s="246">
        <f ca="1">+S285</f>
        <v>0</v>
      </c>
      <c r="U285" s="245">
        <f t="shared" si="14"/>
        <v>2</v>
      </c>
      <c r="V285" s="348" t="str">
        <f>+VLOOKUP(A285,bd_lista!$A$3:$E$590,5,FALSE)</f>
        <v>Instituciones Descentralizadas</v>
      </c>
      <c r="W285" s="445"/>
      <c r="X285" s="245">
        <v>53</v>
      </c>
      <c r="Y285" s="245" t="str">
        <f>+VLOOKUP(X285,bd_lista!$A$3:$C$590,3,FALSE)</f>
        <v>Ministerio de Culturas, Descolonización y Despatriarcalización</v>
      </c>
      <c r="Z285" s="303"/>
      <c r="AA285" s="336"/>
    </row>
    <row r="286" spans="1:27" customFormat="1" ht="15" hidden="1" customHeight="1">
      <c r="A286" s="32">
        <v>378</v>
      </c>
      <c r="B286" s="446">
        <f>+A286</f>
        <v>378</v>
      </c>
      <c r="C286" s="250" t="str">
        <f>+VLOOKUP(A286,bd_lista!$A$3:$C$590,3,FALSE)</f>
        <v>Servicio Nacional Textil</v>
      </c>
      <c r="D286" s="442" t="str">
        <f>+C286</f>
        <v>Servicio Nacional Textil</v>
      </c>
      <c r="E286" s="250" t="s">
        <v>1311</v>
      </c>
      <c r="F286" s="246">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6">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6">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6">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6">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6">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6">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6">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6">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6">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6">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6">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6">
        <f t="shared" ref="R286:R349" ca="1" si="15">+SUM(F286:Q286)</f>
        <v>0</v>
      </c>
      <c r="S286" s="269"/>
      <c r="T286" s="246">
        <f ca="1">+T287</f>
        <v>0</v>
      </c>
      <c r="U286" s="245">
        <f t="shared" ref="U286:U349" si="16">+IF(E286="Débitos",1,2)</f>
        <v>1</v>
      </c>
      <c r="V286" s="348" t="str">
        <f>+VLOOKUP(A286,bd_lista!$A$3:$E$590,5,FALSE)</f>
        <v>Instituciones Descentralizadas</v>
      </c>
      <c r="W286" s="444" t="str">
        <f>+V286</f>
        <v>Instituciones Descentralizadas</v>
      </c>
      <c r="X286" s="245">
        <f>+VLOOKUP(A286,[2]Sheet1!$A$13:$D$744,4,FALSE)</f>
        <v>41</v>
      </c>
      <c r="Y286" s="245" t="str">
        <f>+VLOOKUP(X286,bd_lista!$A$3:$C$590,3,FALSE)</f>
        <v>Ministerio de Desarrollo Productivo y Economía Plural</v>
      </c>
      <c r="Z286" s="305">
        <f>+X286</f>
        <v>41</v>
      </c>
      <c r="AA286" s="334" t="str">
        <f>+Y286</f>
        <v>Ministerio de Desarrollo Productivo y Economía Plural</v>
      </c>
    </row>
    <row r="287" spans="1:27" customFormat="1" ht="15" hidden="1" customHeight="1">
      <c r="A287" s="32">
        <v>378</v>
      </c>
      <c r="B287" s="447"/>
      <c r="C287" s="348" t="str">
        <f>+VLOOKUP(A287,bd_lista!$A$3:$C$590,3,FALSE)</f>
        <v>Servicio Nacional Textil</v>
      </c>
      <c r="D287" s="443"/>
      <c r="E287" s="348" t="s">
        <v>1312</v>
      </c>
      <c r="F287" s="248">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8">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48">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8">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48">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8">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8">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8">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8">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8">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8">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8">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8">
        <f t="shared" ca="1" si="15"/>
        <v>0</v>
      </c>
      <c r="S287" s="268">
        <f ca="1">+R286+R287</f>
        <v>0</v>
      </c>
      <c r="T287" s="246">
        <f ca="1">+S287</f>
        <v>0</v>
      </c>
      <c r="U287" s="245">
        <f t="shared" si="16"/>
        <v>2</v>
      </c>
      <c r="V287" s="348" t="str">
        <f>+VLOOKUP(A287,bd_lista!$A$3:$E$590,5,FALSE)</f>
        <v>Instituciones Descentralizadas</v>
      </c>
      <c r="W287" s="445"/>
      <c r="X287" s="245">
        <f>+VLOOKUP(A287,[2]Sheet1!$A$13:$D$744,4,FALSE)</f>
        <v>41</v>
      </c>
      <c r="Y287" s="245" t="str">
        <f>+VLOOKUP(X287,bd_lista!$A$3:$C$590,3,FALSE)</f>
        <v>Ministerio de Desarrollo Productivo y Economía Plural</v>
      </c>
      <c r="Z287" s="303"/>
      <c r="AA287" s="336"/>
    </row>
    <row r="288" spans="1:27" customFormat="1" ht="15" hidden="1" customHeight="1">
      <c r="A288" s="32">
        <v>387</v>
      </c>
      <c r="B288" s="446">
        <f>+A288</f>
        <v>387</v>
      </c>
      <c r="C288" s="250" t="str">
        <f>+VLOOKUP(A288,bd_lista!$A$3:$C$590,3,FALSE)</f>
        <v>Agencia del Desarrollo del Cine y Audiovisual Bolivianos</v>
      </c>
      <c r="D288" s="442" t="str">
        <f>+C288</f>
        <v>Agencia del Desarrollo del Cine y Audiovisual Bolivianos</v>
      </c>
      <c r="E288" s="250" t="s">
        <v>1311</v>
      </c>
      <c r="F288" s="246">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6">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6">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6">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6">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6">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6">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6">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6">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6">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6">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6">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6">
        <f t="shared" ca="1" si="15"/>
        <v>0</v>
      </c>
      <c r="S288" s="269"/>
      <c r="T288" s="246">
        <f ca="1">+T289</f>
        <v>0</v>
      </c>
      <c r="U288" s="245">
        <f t="shared" si="16"/>
        <v>1</v>
      </c>
      <c r="V288" s="348" t="str">
        <f>+VLOOKUP(A288,bd_lista!$A$3:$E$590,5,FALSE)</f>
        <v>Instituciones Descentralizadas</v>
      </c>
      <c r="W288" s="444" t="str">
        <f>+V288</f>
        <v>Instituciones Descentralizadas</v>
      </c>
      <c r="X288" s="245">
        <v>53</v>
      </c>
      <c r="Y288" s="245" t="str">
        <f>+VLOOKUP(X288,bd_lista!$A$3:$C$590,3,FALSE)</f>
        <v>Ministerio de Culturas, Descolonización y Despatriarcalización</v>
      </c>
      <c r="Z288" s="305">
        <f>+X288</f>
        <v>53</v>
      </c>
      <c r="AA288" s="306" t="str">
        <f>+Y288</f>
        <v>Ministerio de Culturas, Descolonización y Despatriarcalización</v>
      </c>
    </row>
    <row r="289" spans="1:27" customFormat="1" ht="15" hidden="1" customHeight="1">
      <c r="A289" s="32">
        <v>387</v>
      </c>
      <c r="B289" s="447"/>
      <c r="C289" s="348" t="str">
        <f>+VLOOKUP(A289,bd_lista!$A$3:$C$590,3,FALSE)</f>
        <v>Agencia del Desarrollo del Cine y Audiovisual Bolivianos</v>
      </c>
      <c r="D289" s="443"/>
      <c r="E289" s="348" t="s">
        <v>1312</v>
      </c>
      <c r="F289" s="248">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8">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8">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8">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8">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8">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8">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8">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8">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8">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8">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8">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8">
        <f t="shared" ca="1" si="15"/>
        <v>0</v>
      </c>
      <c r="S289" s="268">
        <f ca="1">+R288+R289</f>
        <v>0</v>
      </c>
      <c r="T289" s="246">
        <f ca="1">+S289</f>
        <v>0</v>
      </c>
      <c r="U289" s="245">
        <f t="shared" si="16"/>
        <v>2</v>
      </c>
      <c r="V289" s="348" t="str">
        <f>+VLOOKUP(A289,bd_lista!$A$3:$E$590,5,FALSE)</f>
        <v>Instituciones Descentralizadas</v>
      </c>
      <c r="W289" s="445"/>
      <c r="X289" s="245">
        <v>53</v>
      </c>
      <c r="Y289" s="245" t="str">
        <f>+VLOOKUP(X289,bd_lista!$A$3:$C$590,3,FALSE)</f>
        <v>Ministerio de Culturas, Descolonización y Despatriarcalización</v>
      </c>
      <c r="Z289" s="303"/>
      <c r="AA289" s="304"/>
    </row>
    <row r="290" spans="1:27" customFormat="1" ht="15" hidden="1" customHeight="1">
      <c r="A290" s="32">
        <v>159</v>
      </c>
      <c r="B290" s="446">
        <f>+A290</f>
        <v>159</v>
      </c>
      <c r="C290" s="250" t="str">
        <f>+VLOOKUP(A290,bd_lista!$A$3:$C$590,3,FALSE)</f>
        <v>OficinaTécnica para el Fortalecimiento de la Empresa Pública</v>
      </c>
      <c r="D290" s="442" t="str">
        <f>+C290</f>
        <v>OficinaTécnica para el Fortalecimiento de la Empresa Pública</v>
      </c>
      <c r="E290" s="250" t="s">
        <v>1311</v>
      </c>
      <c r="F290" s="246">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6">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6">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6">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6">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6">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6">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6">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6">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6">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6">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6">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6">
        <f t="shared" ca="1" si="15"/>
        <v>0</v>
      </c>
      <c r="S290" s="246"/>
      <c r="T290" s="246">
        <f ca="1">+T291</f>
        <v>0</v>
      </c>
      <c r="U290" s="245">
        <f t="shared" si="16"/>
        <v>1</v>
      </c>
      <c r="V290" s="348" t="str">
        <f>+VLOOKUP(A290,bd_lista!$A$3:$E$590,5,FALSE)</f>
        <v>Instituciones Descentralizadas</v>
      </c>
      <c r="W290" s="444" t="str">
        <f>+V290</f>
        <v>Instituciones Descentralizadas</v>
      </c>
      <c r="X290" s="245">
        <f>+VLOOKUP(A290,[2]Sheet1!$A$13:$D$744,4,FALSE)</f>
        <v>25</v>
      </c>
      <c r="Y290" s="245" t="str">
        <f>+VLOOKUP(X290,bd_lista!$A$3:$C$590,3,FALSE)</f>
        <v>Ministerio de la Presidencia</v>
      </c>
      <c r="Z290" s="305">
        <f>+X290</f>
        <v>25</v>
      </c>
      <c r="AA290" s="306" t="str">
        <f>+Y290</f>
        <v>Ministerio de la Presidencia</v>
      </c>
    </row>
    <row r="291" spans="1:27" customFormat="1" ht="15" hidden="1" customHeight="1">
      <c r="A291" s="32">
        <v>159</v>
      </c>
      <c r="B291" s="447"/>
      <c r="C291" s="348" t="str">
        <f>+VLOOKUP(A291,bd_lista!$A$3:$C$590,3,FALSE)</f>
        <v>OficinaTécnica para el Fortalecimiento de la Empresa Pública</v>
      </c>
      <c r="D291" s="443"/>
      <c r="E291" s="250" t="s">
        <v>1312</v>
      </c>
      <c r="F291" s="246">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6">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6">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6">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6">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6">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6">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6">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6">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6">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6">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6">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6">
        <f t="shared" ca="1" si="15"/>
        <v>0</v>
      </c>
      <c r="S291" s="246">
        <f ca="1">+R290+R291</f>
        <v>0</v>
      </c>
      <c r="T291" s="246">
        <f ca="1">+S291</f>
        <v>0</v>
      </c>
      <c r="U291" s="245">
        <f t="shared" si="16"/>
        <v>2</v>
      </c>
      <c r="V291" s="348" t="str">
        <f>+VLOOKUP(A291,bd_lista!$A$3:$E$590,5,FALSE)</f>
        <v>Instituciones Descentralizadas</v>
      </c>
      <c r="W291" s="445"/>
      <c r="X291" s="245">
        <f>+VLOOKUP(A291,[2]Sheet1!$A$13:$D$744,4,FALSE)</f>
        <v>25</v>
      </c>
      <c r="Y291" s="245" t="str">
        <f>+VLOOKUP(X291,bd_lista!$A$3:$C$590,3,FALSE)</f>
        <v>Ministerio de la Presidencia</v>
      </c>
      <c r="Z291" s="303"/>
      <c r="AA291" s="304"/>
    </row>
    <row r="292" spans="1:27" customFormat="1" ht="15" hidden="1" customHeight="1">
      <c r="A292" s="32">
        <v>680</v>
      </c>
      <c r="B292" s="446">
        <f>+A292</f>
        <v>680</v>
      </c>
      <c r="C292" s="250" t="str">
        <f>+VLOOKUP(A292,bd_lista!$A$3:$C$590,3,FALSE)</f>
        <v>Contraloria General del Estado</v>
      </c>
      <c r="D292" s="442" t="str">
        <f>+C292</f>
        <v>Contraloria General del Estado</v>
      </c>
      <c r="E292" s="250" t="s">
        <v>1311</v>
      </c>
      <c r="F292" s="246">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6">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6">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6">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6">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6">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6">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6">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6">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6">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6">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6">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6">
        <f t="shared" ca="1" si="15"/>
        <v>0</v>
      </c>
      <c r="S292" s="269"/>
      <c r="T292" s="246">
        <f ca="1">+T293</f>
        <v>0</v>
      </c>
      <c r="U292" s="245">
        <f t="shared" si="16"/>
        <v>1</v>
      </c>
      <c r="V292" s="348" t="str">
        <f>+VLOOKUP(A292,bd_lista!$A$3:$E$590,5,FALSE)</f>
        <v>Instituciones Descentralizadas</v>
      </c>
      <c r="W292" s="444" t="str">
        <f>+V292</f>
        <v>Instituciones Descentralizadas</v>
      </c>
      <c r="X292" s="245">
        <f>+VLOOKUP(A292,[2]Sheet1!$A$13:$D$744,4,FALSE)</f>
        <v>0</v>
      </c>
      <c r="Y292" s="245" t="e">
        <f>+VLOOKUP(X292,bd_lista!$A$3:$C$590,3,FALSE)</f>
        <v>#N/A</v>
      </c>
      <c r="Z292" s="305">
        <f>+X292</f>
        <v>0</v>
      </c>
      <c r="AA292" s="334" t="e">
        <f>+Y292</f>
        <v>#N/A</v>
      </c>
    </row>
    <row r="293" spans="1:27" customFormat="1" ht="15" hidden="1" customHeight="1">
      <c r="A293" s="32">
        <v>680</v>
      </c>
      <c r="B293" s="447"/>
      <c r="C293" s="348" t="str">
        <f>+VLOOKUP(A293,bd_lista!$A$3:$C$590,3,FALSE)</f>
        <v>Contraloria General del Estado</v>
      </c>
      <c r="D293" s="443"/>
      <c r="E293" s="348" t="s">
        <v>1312</v>
      </c>
      <c r="F293" s="248">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8">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8">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6">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6">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6">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6">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6">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6">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6">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6">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6">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8">
        <f t="shared" ca="1" si="15"/>
        <v>0</v>
      </c>
      <c r="S293" s="268">
        <f ca="1">+R292+R293</f>
        <v>0</v>
      </c>
      <c r="T293" s="246">
        <f ca="1">+S293</f>
        <v>0</v>
      </c>
      <c r="U293" s="245">
        <f t="shared" si="16"/>
        <v>2</v>
      </c>
      <c r="V293" s="348" t="str">
        <f>+VLOOKUP(A293,bd_lista!$A$3:$E$590,5,FALSE)</f>
        <v>Instituciones Descentralizadas</v>
      </c>
      <c r="W293" s="445"/>
      <c r="X293" s="245">
        <f>+VLOOKUP(A293,[2]Sheet1!$A$13:$D$744,4,FALSE)</f>
        <v>0</v>
      </c>
      <c r="Y293" s="245" t="e">
        <f>+VLOOKUP(X293,bd_lista!$A$3:$C$590,3,FALSE)</f>
        <v>#N/A</v>
      </c>
      <c r="Z293" s="303"/>
      <c r="AA293" s="336"/>
    </row>
    <row r="294" spans="1:27" customFormat="1" ht="27" hidden="1" customHeight="1">
      <c r="A294" s="32">
        <v>243</v>
      </c>
      <c r="B294" s="446">
        <f>+A294</f>
        <v>243</v>
      </c>
      <c r="C294" s="250" t="str">
        <f>+VLOOKUP(A294,bd_lista!$A$3:$C$590,3,FALSE)</f>
        <v>Servicio Nacional de Hidrografía Naval</v>
      </c>
      <c r="D294" s="442" t="str">
        <f>+C294</f>
        <v>Servicio Nacional de Hidrografía Naval</v>
      </c>
      <c r="E294" s="250" t="s">
        <v>1311</v>
      </c>
      <c r="F294" s="246">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6">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6">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6">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6">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6">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6">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6">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6">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6">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6">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6">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6">
        <f t="shared" ca="1" si="15"/>
        <v>0</v>
      </c>
      <c r="S294" s="246"/>
      <c r="T294" s="246">
        <f ca="1">+T295</f>
        <v>0</v>
      </c>
      <c r="U294" s="245">
        <f t="shared" si="16"/>
        <v>1</v>
      </c>
      <c r="V294" s="348" t="str">
        <f>+VLOOKUP(A294,bd_lista!$A$3:$E$590,5,FALSE)</f>
        <v>Instituciones Descentralizadas</v>
      </c>
      <c r="W294" s="444" t="str">
        <f>+V294</f>
        <v>Instituciones Descentralizadas</v>
      </c>
      <c r="X294" s="245">
        <f>+VLOOKUP(A294,[2]Sheet1!$A$13:$D$744,4,FALSE)</f>
        <v>20</v>
      </c>
      <c r="Y294" s="245" t="str">
        <f>+VLOOKUP(X294,bd_lista!$A$3:$C$590,3,FALSE)</f>
        <v>Ministerio de Defensa</v>
      </c>
      <c r="Z294" s="305">
        <f>+X294</f>
        <v>20</v>
      </c>
      <c r="AA294" s="306" t="str">
        <f>+Y294</f>
        <v>Ministerio de Defensa</v>
      </c>
    </row>
    <row r="295" spans="1:27" customFormat="1" ht="15" hidden="1" customHeight="1">
      <c r="A295" s="32">
        <v>243</v>
      </c>
      <c r="B295" s="447"/>
      <c r="C295" s="348" t="str">
        <f>+VLOOKUP(A295,bd_lista!$A$3:$C$590,3,FALSE)</f>
        <v>Servicio Nacional de Hidrografía Naval</v>
      </c>
      <c r="D295" s="443"/>
      <c r="E295" s="250" t="s">
        <v>1312</v>
      </c>
      <c r="F295" s="246">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6">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6">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6">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6">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6">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6">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6">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6">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6">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6">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6">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6">
        <f t="shared" ca="1" si="15"/>
        <v>0</v>
      </c>
      <c r="S295" s="246">
        <f ca="1">+R294+R295</f>
        <v>0</v>
      </c>
      <c r="T295" s="246">
        <f ca="1">+S295</f>
        <v>0</v>
      </c>
      <c r="U295" s="245">
        <f t="shared" si="16"/>
        <v>2</v>
      </c>
      <c r="V295" s="348" t="str">
        <f>+VLOOKUP(A295,bd_lista!$A$3:$E$590,5,FALSE)</f>
        <v>Instituciones Descentralizadas</v>
      </c>
      <c r="W295" s="445"/>
      <c r="X295" s="245">
        <f>+VLOOKUP(A295,[2]Sheet1!$A$13:$D$744,4,FALSE)</f>
        <v>20</v>
      </c>
      <c r="Y295" s="245" t="str">
        <f>+VLOOKUP(X295,bd_lista!$A$3:$C$590,3,FALSE)</f>
        <v>Ministerio de Defensa</v>
      </c>
      <c r="Z295" s="303"/>
      <c r="AA295" s="304"/>
    </row>
    <row r="296" spans="1:27" customFormat="1" ht="15" hidden="1" customHeight="1">
      <c r="A296" s="32">
        <v>157</v>
      </c>
      <c r="B296" s="446">
        <f>+A296</f>
        <v>157</v>
      </c>
      <c r="C296" s="250" t="str">
        <f>+VLOOKUP(A296,bd_lista!$A$3:$C$590,3,FALSE)</f>
        <v>Servicio para la Prevención de la Tortura</v>
      </c>
      <c r="D296" s="442" t="str">
        <f>+C296</f>
        <v>Servicio para la Prevención de la Tortura</v>
      </c>
      <c r="E296" s="250" t="s">
        <v>1311</v>
      </c>
      <c r="F296" s="246">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6">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6">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6">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6">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6">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6">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6">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6">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6">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6">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6">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6">
        <f t="shared" ca="1" si="15"/>
        <v>0</v>
      </c>
      <c r="S296" s="246"/>
      <c r="T296" s="246">
        <f ca="1">+T297</f>
        <v>0</v>
      </c>
      <c r="U296" s="245">
        <f t="shared" si="16"/>
        <v>1</v>
      </c>
      <c r="V296" s="348" t="str">
        <f>+VLOOKUP(A296,bd_lista!$A$3:$E$590,5,FALSE)</f>
        <v>Instituciones Descentralizadas</v>
      </c>
      <c r="W296" s="444" t="str">
        <f>+V296</f>
        <v>Instituciones Descentralizadas</v>
      </c>
      <c r="X296" s="245">
        <f>+VLOOKUP(A296,[2]Sheet1!$A$13:$D$744,4,FALSE)</f>
        <v>30</v>
      </c>
      <c r="Y296" s="245" t="str">
        <f>+VLOOKUP(X296,bd_lista!$A$3:$C$590,3,FALSE)</f>
        <v>Ministerio de Justicia y Transparencia Institucional</v>
      </c>
      <c r="Z296" s="305">
        <f>+X296</f>
        <v>30</v>
      </c>
      <c r="AA296" s="306" t="str">
        <f>+Y296</f>
        <v>Ministerio de Justicia y Transparencia Institucional</v>
      </c>
    </row>
    <row r="297" spans="1:27" customFormat="1" ht="15" hidden="1" customHeight="1">
      <c r="A297" s="32">
        <v>157</v>
      </c>
      <c r="B297" s="447"/>
      <c r="C297" s="348" t="str">
        <f>+VLOOKUP(A297,bd_lista!$A$3:$C$590,3,FALSE)</f>
        <v>Servicio para la Prevención de la Tortura</v>
      </c>
      <c r="D297" s="443"/>
      <c r="E297" s="250" t="s">
        <v>1312</v>
      </c>
      <c r="F297" s="246">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46">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6">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6">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6">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6">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6">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6">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6">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6">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6">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6">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6">
        <f t="shared" ca="1" si="15"/>
        <v>0</v>
      </c>
      <c r="S297" s="246">
        <f ca="1">+R296+R297</f>
        <v>0</v>
      </c>
      <c r="T297" s="246">
        <f ca="1">+S297</f>
        <v>0</v>
      </c>
      <c r="U297" s="245">
        <f t="shared" si="16"/>
        <v>2</v>
      </c>
      <c r="V297" s="348" t="str">
        <f>+VLOOKUP(A297,bd_lista!$A$3:$E$590,5,FALSE)</f>
        <v>Instituciones Descentralizadas</v>
      </c>
      <c r="W297" s="445"/>
      <c r="X297" s="245">
        <f>+VLOOKUP(A297,[2]Sheet1!$A$13:$D$744,4,FALSE)</f>
        <v>30</v>
      </c>
      <c r="Y297" s="245" t="str">
        <f>+VLOOKUP(X297,bd_lista!$A$3:$C$590,3,FALSE)</f>
        <v>Ministerio de Justicia y Transparencia Institucional</v>
      </c>
      <c r="Z297" s="303"/>
      <c r="AA297" s="304"/>
    </row>
    <row r="298" spans="1:27" customFormat="1" ht="15" customHeight="1">
      <c r="A298" s="32">
        <v>389</v>
      </c>
      <c r="B298" s="446">
        <f>+A298</f>
        <v>389</v>
      </c>
      <c r="C298" s="250" t="str">
        <f>+VLOOKUP(A298,bd_lista!$A$3:$C$590,3,FALSE)</f>
        <v>Navegación Aérea y Aeropuertos Bolivianos</v>
      </c>
      <c r="D298" s="442" t="str">
        <f>+C298</f>
        <v>Navegación Aérea y Aeropuertos Bolivianos</v>
      </c>
      <c r="E298" s="250" t="s">
        <v>1311</v>
      </c>
      <c r="F298" s="246">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6">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6">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6">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6">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6">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6">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6">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6">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6">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6">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6">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6">
        <f t="shared" ca="1" si="15"/>
        <v>0</v>
      </c>
      <c r="S298" s="246"/>
      <c r="T298" s="246">
        <f ca="1">+T299</f>
        <v>6090731.1800000006</v>
      </c>
      <c r="U298" s="245">
        <f t="shared" si="16"/>
        <v>1</v>
      </c>
      <c r="V298" s="348" t="str">
        <f>+VLOOKUP(A298,bd_lista!$A$3:$E$590,5,FALSE)</f>
        <v>Instituciones Descentralizadas</v>
      </c>
      <c r="W298" s="444" t="str">
        <f>+V298</f>
        <v>Instituciones Descentralizadas</v>
      </c>
      <c r="X298" s="245" t="e">
        <f>+VLOOKUP(A298,[2]Sheet1!$A$13:$D$744,4,FALSE)</f>
        <v>#N/A</v>
      </c>
      <c r="Y298" s="245" t="e">
        <f>+VLOOKUP(X298,bd_lista!$A$3:$C$590,3,FALSE)</f>
        <v>#N/A</v>
      </c>
      <c r="Z298" s="305" t="e">
        <f>+X298</f>
        <v>#N/A</v>
      </c>
      <c r="AA298" s="333" t="e">
        <f>+Y298</f>
        <v>#N/A</v>
      </c>
    </row>
    <row r="299" spans="1:27" customFormat="1" ht="15" customHeight="1">
      <c r="A299" s="32">
        <v>389</v>
      </c>
      <c r="B299" s="447"/>
      <c r="C299" s="348" t="str">
        <f>+VLOOKUP(A299,bd_lista!$A$3:$C$590,3,FALSE)</f>
        <v>Navegación Aérea y Aeropuertos Bolivianos</v>
      </c>
      <c r="D299" s="443"/>
      <c r="E299" s="348" t="s">
        <v>1312</v>
      </c>
      <c r="F299" s="248">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39388.959999999999</v>
      </c>
      <c r="G299" s="248">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409.75</v>
      </c>
      <c r="H299" s="248">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2184849.46</v>
      </c>
      <c r="I299" s="248">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3866083.0100000007</v>
      </c>
      <c r="J299" s="248">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8">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8">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8">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8">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8">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8">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8">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8">
        <f t="shared" ca="1" si="15"/>
        <v>6090731.1800000006</v>
      </c>
      <c r="S299" s="248">
        <f ca="1">+R298+R299</f>
        <v>6090731.1800000006</v>
      </c>
      <c r="T299" s="246">
        <f ca="1">+S299</f>
        <v>6090731.1800000006</v>
      </c>
      <c r="U299" s="245">
        <f t="shared" si="16"/>
        <v>2</v>
      </c>
      <c r="V299" s="348" t="str">
        <f>+VLOOKUP(A299,bd_lista!$A$3:$E$590,5,FALSE)</f>
        <v>Instituciones Descentralizadas</v>
      </c>
      <c r="W299" s="445"/>
      <c r="X299" s="245" t="e">
        <f>+VLOOKUP(A299,[2]Sheet1!$A$13:$D$744,4,FALSE)</f>
        <v>#N/A</v>
      </c>
      <c r="Y299" s="245" t="e">
        <f>+VLOOKUP(X299,bd_lista!$A$3:$C$590,3,FALSE)</f>
        <v>#N/A</v>
      </c>
      <c r="Z299" s="303"/>
      <c r="AA299" s="335"/>
    </row>
    <row r="300" spans="1:27" customFormat="1" ht="15" hidden="1" customHeight="1">
      <c r="A300" s="32">
        <v>154</v>
      </c>
      <c r="B300" s="446">
        <f>+A300</f>
        <v>154</v>
      </c>
      <c r="C300" s="250" t="str">
        <f>+VLOOKUP(A300,bd_lista!$A$3:$C$590,3,FALSE)</f>
        <v>Museo Nacional de Historia Natural</v>
      </c>
      <c r="D300" s="442" t="str">
        <f>+C300</f>
        <v>Museo Nacional de Historia Natural</v>
      </c>
      <c r="E300" s="250" t="s">
        <v>1311</v>
      </c>
      <c r="F300" s="246">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6">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6">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6">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6">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6">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6">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6">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6">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6">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6">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6">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6">
        <f t="shared" ca="1" si="15"/>
        <v>0</v>
      </c>
      <c r="S300" s="246"/>
      <c r="T300" s="246">
        <f ca="1">+T301</f>
        <v>0</v>
      </c>
      <c r="U300" s="245">
        <f t="shared" si="16"/>
        <v>1</v>
      </c>
      <c r="V300" s="348" t="str">
        <f>+VLOOKUP(A300,bd_lista!$A$3:$E$590,5,FALSE)</f>
        <v>Instituciones Descentralizadas</v>
      </c>
      <c r="W300" s="444" t="str">
        <f>+V300</f>
        <v>Instituciones Descentralizadas</v>
      </c>
      <c r="X300" s="245">
        <f>+VLOOKUP(A300,[2]Sheet1!$A$13:$D$744,4,FALSE)</f>
        <v>86</v>
      </c>
      <c r="Y300" s="245" t="str">
        <f>+VLOOKUP(X300,bd_lista!$A$3:$C$590,3,FALSE)</f>
        <v>Ministerio de Medio Ambiente y Agua</v>
      </c>
      <c r="Z300" s="305">
        <f>+X300</f>
        <v>86</v>
      </c>
      <c r="AA300" s="306" t="str">
        <f>+Y300</f>
        <v>Ministerio de Medio Ambiente y Agua</v>
      </c>
    </row>
    <row r="301" spans="1:27" customFormat="1" ht="15" hidden="1" customHeight="1">
      <c r="A301" s="32">
        <v>154</v>
      </c>
      <c r="B301" s="447"/>
      <c r="C301" s="348" t="str">
        <f>+VLOOKUP(A301,bd_lista!$A$3:$C$590,3,FALSE)</f>
        <v>Museo Nacional de Historia Natural</v>
      </c>
      <c r="D301" s="443"/>
      <c r="E301" s="250" t="s">
        <v>1312</v>
      </c>
      <c r="F301" s="246">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6">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6">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6">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6">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6">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6">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6">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6">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6">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6">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6">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6">
        <f t="shared" ca="1" si="15"/>
        <v>0</v>
      </c>
      <c r="S301" s="246">
        <f ca="1">+R300+R301</f>
        <v>0</v>
      </c>
      <c r="T301" s="246">
        <f ca="1">+S301</f>
        <v>0</v>
      </c>
      <c r="U301" s="245">
        <f t="shared" si="16"/>
        <v>2</v>
      </c>
      <c r="V301" s="348" t="str">
        <f>+VLOOKUP(A301,bd_lista!$A$3:$E$590,5,FALSE)</f>
        <v>Instituciones Descentralizadas</v>
      </c>
      <c r="W301" s="445"/>
      <c r="X301" s="245">
        <f>+VLOOKUP(A301,[2]Sheet1!$A$13:$D$744,4,FALSE)</f>
        <v>86</v>
      </c>
      <c r="Y301" s="245" t="str">
        <f>+VLOOKUP(X301,bd_lista!$A$3:$C$590,3,FALSE)</f>
        <v>Ministerio de Medio Ambiente y Agua</v>
      </c>
      <c r="Z301" s="303"/>
      <c r="AA301" s="304"/>
    </row>
    <row r="302" spans="1:27" customFormat="1" ht="15" customHeight="1">
      <c r="A302" s="32">
        <v>417</v>
      </c>
      <c r="B302" s="446">
        <f>+A302</f>
        <v>417</v>
      </c>
      <c r="C302" s="250" t="str">
        <f>+VLOOKUP(A302,bd_lista!$A$3:$C$590,3,FALSE)</f>
        <v>Caja Nacional de Salud</v>
      </c>
      <c r="D302" s="442" t="str">
        <f>+C302</f>
        <v>Caja Nacional de Salud</v>
      </c>
      <c r="E302" s="250" t="s">
        <v>1311</v>
      </c>
      <c r="F302" s="246">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6">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6">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6">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6">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6">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6">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6">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6">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6">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6">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6">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6">
        <f t="shared" ca="1" si="15"/>
        <v>0</v>
      </c>
      <c r="S302" s="253"/>
      <c r="T302" s="246">
        <f ca="1">+T303</f>
        <v>114696.83000000002</v>
      </c>
      <c r="U302" s="245">
        <f t="shared" si="16"/>
        <v>1</v>
      </c>
      <c r="V302" s="348" t="str">
        <f>+VLOOKUP(A302,bd_lista!$A$3:$E$590,5,FALSE)</f>
        <v>Instituciones de Seguridad Social</v>
      </c>
      <c r="W302" s="444" t="str">
        <f>+V302</f>
        <v>Instituciones de Seguridad Social</v>
      </c>
      <c r="X302" s="245">
        <f>+VLOOKUP(A302,[2]Sheet1!$A$13:$D$744,4,FALSE)</f>
        <v>46</v>
      </c>
      <c r="Y302" s="245" t="str">
        <f>+VLOOKUP(X302,bd_lista!$A$3:$C$590,3,FALSE)</f>
        <v>Ministerio de Salud y Deportes</v>
      </c>
      <c r="Z302" s="305">
        <f>+X302</f>
        <v>46</v>
      </c>
      <c r="AA302" s="306" t="str">
        <f>+Y302</f>
        <v>Ministerio de Salud y Deportes</v>
      </c>
    </row>
    <row r="303" spans="1:27" customFormat="1" ht="15" customHeight="1">
      <c r="A303" s="32">
        <v>417</v>
      </c>
      <c r="B303" s="447"/>
      <c r="C303" s="348" t="str">
        <f>+VLOOKUP(A303,bd_lista!$A$3:$C$590,3,FALSE)</f>
        <v>Caja Nacional de Salud</v>
      </c>
      <c r="D303" s="443"/>
      <c r="E303" s="348" t="s">
        <v>1312</v>
      </c>
      <c r="F303" s="248">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61876.08</v>
      </c>
      <c r="G303" s="248">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19064.46</v>
      </c>
      <c r="H303" s="248">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33756.29</v>
      </c>
      <c r="I303" s="248">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8">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8">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8">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8">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8">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8">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8">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8">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8">
        <f t="shared" ca="1" si="15"/>
        <v>114696.83000000002</v>
      </c>
      <c r="S303" s="265">
        <f ca="1">+R302+R303</f>
        <v>114696.83000000002</v>
      </c>
      <c r="T303" s="246">
        <f ca="1">+S303</f>
        <v>114696.83000000002</v>
      </c>
      <c r="U303" s="245">
        <f t="shared" si="16"/>
        <v>2</v>
      </c>
      <c r="V303" s="348" t="str">
        <f>+VLOOKUP(A303,bd_lista!$A$3:$E$590,5,FALSE)</f>
        <v>Instituciones de Seguridad Social</v>
      </c>
      <c r="W303" s="445"/>
      <c r="X303" s="245">
        <f>+VLOOKUP(A303,[2]Sheet1!$A$13:$D$744,4,FALSE)</f>
        <v>46</v>
      </c>
      <c r="Y303" s="245" t="str">
        <f>+VLOOKUP(X303,bd_lista!$A$3:$C$590,3,FALSE)</f>
        <v>Ministerio de Salud y Deportes</v>
      </c>
      <c r="Z303" s="303"/>
      <c r="AA303" s="304"/>
    </row>
    <row r="304" spans="1:27" customFormat="1" ht="15" hidden="1" customHeight="1">
      <c r="A304" s="32">
        <v>200</v>
      </c>
      <c r="B304" s="446">
        <f>+A304</f>
        <v>200</v>
      </c>
      <c r="C304" s="250" t="str">
        <f>+VLOOKUP(A304,bd_lista!$A$3:$C$590,3,FALSE)</f>
        <v>Registro Único para la Administración Tributaria Municipal</v>
      </c>
      <c r="D304" s="442" t="str">
        <f>+C304</f>
        <v>Registro Único para la Administración Tributaria Municipal</v>
      </c>
      <c r="E304" s="250" t="s">
        <v>1311</v>
      </c>
      <c r="F304" s="246">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6">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6">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6">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6">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6">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6">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6">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6">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6">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6">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6">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6">
        <f t="shared" ca="1" si="15"/>
        <v>0</v>
      </c>
      <c r="S304" s="246"/>
      <c r="T304" s="246">
        <f ca="1">+T305</f>
        <v>0</v>
      </c>
      <c r="U304" s="245">
        <f t="shared" si="16"/>
        <v>1</v>
      </c>
      <c r="V304" s="348" t="str">
        <f>+VLOOKUP(A304,bd_lista!$A$3:$E$590,5,FALSE)</f>
        <v>Instituciones Descentralizadas</v>
      </c>
      <c r="W304" s="444" t="str">
        <f>+V304</f>
        <v>Instituciones Descentralizadas</v>
      </c>
      <c r="X304" s="245">
        <f>+VLOOKUP(A304,[2]Sheet1!$A$13:$D$744,4,FALSE)</f>
        <v>35</v>
      </c>
      <c r="Y304" s="245" t="str">
        <f>+VLOOKUP(X304,bd_lista!$A$3:$C$590,3,FALSE)</f>
        <v>Ministerio de Economía y Finanzas Públicas</v>
      </c>
      <c r="Z304" s="305">
        <f>+X304</f>
        <v>35</v>
      </c>
      <c r="AA304" s="334" t="str">
        <f>+Y304</f>
        <v>Ministerio de Economía y Finanzas Públicas</v>
      </c>
    </row>
    <row r="305" spans="1:27" customFormat="1" ht="15" hidden="1" customHeight="1">
      <c r="A305" s="32">
        <v>200</v>
      </c>
      <c r="B305" s="447"/>
      <c r="C305" s="348" t="str">
        <f>+VLOOKUP(A305,bd_lista!$A$3:$C$590,3,FALSE)</f>
        <v>Registro Único para la Administración Tributaria Municipal</v>
      </c>
      <c r="D305" s="443"/>
      <c r="E305" s="348" t="s">
        <v>1312</v>
      </c>
      <c r="F305" s="248">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8">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8">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6">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6">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6">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6">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6">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6">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6">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6">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6">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8">
        <f t="shared" ca="1" si="15"/>
        <v>0</v>
      </c>
      <c r="S305" s="248">
        <f ca="1">+R304+R305</f>
        <v>0</v>
      </c>
      <c r="T305" s="246">
        <f ca="1">+S305</f>
        <v>0</v>
      </c>
      <c r="U305" s="245">
        <f t="shared" si="16"/>
        <v>2</v>
      </c>
      <c r="V305" s="348" t="str">
        <f>+VLOOKUP(A305,bd_lista!$A$3:$E$590,5,FALSE)</f>
        <v>Instituciones Descentralizadas</v>
      </c>
      <c r="W305" s="445"/>
      <c r="X305" s="245">
        <f>+VLOOKUP(A305,[2]Sheet1!$A$13:$D$744,4,FALSE)</f>
        <v>35</v>
      </c>
      <c r="Y305" s="245" t="str">
        <f>+VLOOKUP(X305,bd_lista!$A$3:$C$590,3,FALSE)</f>
        <v>Ministerio de Economía y Finanzas Públicas</v>
      </c>
      <c r="Z305" s="303"/>
      <c r="AA305" s="336"/>
    </row>
    <row r="306" spans="1:27" customFormat="1" ht="15" hidden="1" customHeight="1">
      <c r="A306" s="32">
        <v>112</v>
      </c>
      <c r="B306" s="446">
        <f>+A306</f>
        <v>112</v>
      </c>
      <c r="C306" s="250" t="str">
        <f>+VLOOKUP(A306,bd_lista!$A$3:$C$590,3,FALSE)</f>
        <v>Comité Nacional de la Persona con Discapacidad</v>
      </c>
      <c r="D306" s="442" t="str">
        <f>+C306</f>
        <v>Comité Nacional de la Persona con Discapacidad</v>
      </c>
      <c r="E306" s="250" t="s">
        <v>1311</v>
      </c>
      <c r="F306" s="246">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6">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6">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6">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6">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6">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6">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6">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6">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6">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6">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6">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6">
        <f t="shared" ca="1" si="15"/>
        <v>0</v>
      </c>
      <c r="S306" s="246"/>
      <c r="T306" s="246">
        <f ca="1">+T307</f>
        <v>0</v>
      </c>
      <c r="U306" s="245">
        <f t="shared" si="16"/>
        <v>1</v>
      </c>
      <c r="V306" s="348" t="str">
        <f>+VLOOKUP(A306,bd_lista!$A$3:$E$590,5,FALSE)</f>
        <v>Instituciones Descentralizadas</v>
      </c>
      <c r="W306" s="444" t="str">
        <f>+V306</f>
        <v>Instituciones Descentralizadas</v>
      </c>
      <c r="X306" s="245">
        <f>+VLOOKUP(A306,[2]Sheet1!$A$13:$D$744,4,FALSE)</f>
        <v>30</v>
      </c>
      <c r="Y306" s="245" t="str">
        <f>+VLOOKUP(X306,bd_lista!$A$3:$C$590,3,FALSE)</f>
        <v>Ministerio de Justicia y Transparencia Institucional</v>
      </c>
      <c r="Z306" s="305">
        <f>+X306</f>
        <v>30</v>
      </c>
      <c r="AA306" s="306" t="str">
        <f>+Y306</f>
        <v>Ministerio de Justicia y Transparencia Institucional</v>
      </c>
    </row>
    <row r="307" spans="1:27" customFormat="1" ht="15" hidden="1" customHeight="1">
      <c r="A307" s="32">
        <v>112</v>
      </c>
      <c r="B307" s="447"/>
      <c r="C307" s="348" t="str">
        <f>+VLOOKUP(A307,bd_lista!$A$3:$C$590,3,FALSE)</f>
        <v>Comité Nacional de la Persona con Discapacidad</v>
      </c>
      <c r="D307" s="443"/>
      <c r="E307" s="250" t="s">
        <v>1312</v>
      </c>
      <c r="F307" s="246">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6">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6">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6">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6">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6">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6">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6">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6">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6">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6">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6">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6">
        <f t="shared" ca="1" si="15"/>
        <v>0</v>
      </c>
      <c r="S307" s="246">
        <f ca="1">+R306+R307</f>
        <v>0</v>
      </c>
      <c r="T307" s="246">
        <f ca="1">+S307</f>
        <v>0</v>
      </c>
      <c r="U307" s="245">
        <f t="shared" si="16"/>
        <v>2</v>
      </c>
      <c r="V307" s="348" t="str">
        <f>+VLOOKUP(A307,bd_lista!$A$3:$E$590,5,FALSE)</f>
        <v>Instituciones Descentralizadas</v>
      </c>
      <c r="W307" s="445"/>
      <c r="X307" s="245">
        <f>+VLOOKUP(A307,[2]Sheet1!$A$13:$D$744,4,FALSE)</f>
        <v>30</v>
      </c>
      <c r="Y307" s="245" t="str">
        <f>+VLOOKUP(X307,bd_lista!$A$3:$C$590,3,FALSE)</f>
        <v>Ministerio de Justicia y Transparencia Institucional</v>
      </c>
      <c r="Z307" s="303"/>
      <c r="AA307" s="304"/>
    </row>
    <row r="308" spans="1:27" customFormat="1" ht="15" hidden="1" customHeight="1">
      <c r="A308" s="32">
        <v>111</v>
      </c>
      <c r="B308" s="446">
        <f>+A308</f>
        <v>111</v>
      </c>
      <c r="C308" s="250" t="str">
        <f>+VLOOKUP(A308,bd_lista!$A$3:$C$590,3,FALSE)</f>
        <v>Instituto Boliviano de la Ceguera</v>
      </c>
      <c r="D308" s="442" t="str">
        <f>+C308</f>
        <v>Instituto Boliviano de la Ceguera</v>
      </c>
      <c r="E308" s="250" t="s">
        <v>1311</v>
      </c>
      <c r="F308" s="246">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6">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6">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6">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6">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6">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6">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6">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6">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6">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6">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6">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6">
        <f t="shared" ca="1" si="15"/>
        <v>0</v>
      </c>
      <c r="S308" s="246"/>
      <c r="T308" s="246">
        <f ca="1">+T309</f>
        <v>0</v>
      </c>
      <c r="U308" s="245">
        <f t="shared" si="16"/>
        <v>1</v>
      </c>
      <c r="V308" s="348" t="str">
        <f>+VLOOKUP(A308,bd_lista!$A$3:$E$590,5,FALSE)</f>
        <v>Instituciones Descentralizadas</v>
      </c>
      <c r="W308" s="444" t="str">
        <f>+V308</f>
        <v>Instituciones Descentralizadas</v>
      </c>
      <c r="X308" s="245">
        <f>+VLOOKUP(A308,[2]Sheet1!$A$13:$D$744,4,FALSE)</f>
        <v>46</v>
      </c>
      <c r="Y308" s="245" t="str">
        <f>+VLOOKUP(X308,bd_lista!$A$3:$C$590,3,FALSE)</f>
        <v>Ministerio de Salud y Deportes</v>
      </c>
      <c r="Z308" s="305">
        <f>+X308</f>
        <v>46</v>
      </c>
      <c r="AA308" s="306" t="str">
        <f>+Y308</f>
        <v>Ministerio de Salud y Deportes</v>
      </c>
    </row>
    <row r="309" spans="1:27" customFormat="1" ht="15" hidden="1" customHeight="1">
      <c r="A309" s="32">
        <v>111</v>
      </c>
      <c r="B309" s="447"/>
      <c r="C309" s="348" t="str">
        <f>+VLOOKUP(A309,bd_lista!$A$3:$C$590,3,FALSE)</f>
        <v>Instituto Boliviano de la Ceguera</v>
      </c>
      <c r="D309" s="443"/>
      <c r="E309" s="250" t="s">
        <v>1312</v>
      </c>
      <c r="F309" s="246">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6">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6">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6">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6">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6">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6">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6">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6">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6">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6">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6">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6">
        <f t="shared" ca="1" si="15"/>
        <v>0</v>
      </c>
      <c r="S309" s="246">
        <f ca="1">+R308+R309</f>
        <v>0</v>
      </c>
      <c r="T309" s="246">
        <f ca="1">+S309</f>
        <v>0</v>
      </c>
      <c r="U309" s="245">
        <f t="shared" si="16"/>
        <v>2</v>
      </c>
      <c r="V309" s="348" t="str">
        <f>+VLOOKUP(A309,bd_lista!$A$3:$E$590,5,FALSE)</f>
        <v>Instituciones Descentralizadas</v>
      </c>
      <c r="W309" s="445"/>
      <c r="X309" s="245">
        <f>+VLOOKUP(A309,[2]Sheet1!$A$13:$D$744,4,FALSE)</f>
        <v>46</v>
      </c>
      <c r="Y309" s="245" t="str">
        <f>+VLOOKUP(X309,bd_lista!$A$3:$C$590,3,FALSE)</f>
        <v>Ministerio de Salud y Deportes</v>
      </c>
      <c r="Z309" s="303"/>
      <c r="AA309" s="304"/>
    </row>
    <row r="310" spans="1:27" customFormat="1" ht="15" customHeight="1">
      <c r="A310" s="32">
        <v>418</v>
      </c>
      <c r="B310" s="446">
        <f>+A310</f>
        <v>418</v>
      </c>
      <c r="C310" s="250" t="str">
        <f>+VLOOKUP(A310,bd_lista!$A$3:$C$590,3,FALSE)</f>
        <v>Caja Petrolera de Salud</v>
      </c>
      <c r="D310" s="442" t="str">
        <f>+C310</f>
        <v>Caja Petrolera de Salud</v>
      </c>
      <c r="E310" s="250" t="s">
        <v>1311</v>
      </c>
      <c r="F310" s="246">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6">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6">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6">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6">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6">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6">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6">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6">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6">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6">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6">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6">
        <f t="shared" ca="1" si="15"/>
        <v>0</v>
      </c>
      <c r="S310" s="253"/>
      <c r="T310" s="246">
        <f ca="1">+T311</f>
        <v>400</v>
      </c>
      <c r="U310" s="245">
        <f t="shared" si="16"/>
        <v>1</v>
      </c>
      <c r="V310" s="348" t="str">
        <f>+VLOOKUP(A310,bd_lista!$A$3:$E$590,5,FALSE)</f>
        <v>Instituciones de Seguridad Social</v>
      </c>
      <c r="W310" s="444" t="str">
        <f>+V310</f>
        <v>Instituciones de Seguridad Social</v>
      </c>
      <c r="X310" s="245">
        <f>+VLOOKUP(A310,[2]Sheet1!$A$13:$D$744,4,FALSE)</f>
        <v>46</v>
      </c>
      <c r="Y310" s="245" t="str">
        <f>+VLOOKUP(X310,bd_lista!$A$3:$C$590,3,FALSE)</f>
        <v>Ministerio de Salud y Deportes</v>
      </c>
      <c r="Z310" s="305">
        <f>+X310</f>
        <v>46</v>
      </c>
      <c r="AA310" s="306" t="str">
        <f>+Y310</f>
        <v>Ministerio de Salud y Deportes</v>
      </c>
    </row>
    <row r="311" spans="1:27" customFormat="1" ht="15" customHeight="1">
      <c r="A311" s="32">
        <v>418</v>
      </c>
      <c r="B311" s="447"/>
      <c r="C311" s="348" t="str">
        <f>+VLOOKUP(A311,bd_lista!$A$3:$C$590,3,FALSE)</f>
        <v>Caja Petrolera de Salud</v>
      </c>
      <c r="D311" s="443"/>
      <c r="E311" s="250" t="s">
        <v>1312</v>
      </c>
      <c r="F311" s="246">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6">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6">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400</v>
      </c>
      <c r="I311" s="246">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6">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6">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6">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6">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6">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6">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6">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6">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6">
        <f t="shared" ca="1" si="15"/>
        <v>400</v>
      </c>
      <c r="S311" s="253">
        <f ca="1">+R310+R311</f>
        <v>400</v>
      </c>
      <c r="T311" s="246">
        <f ca="1">+S311</f>
        <v>400</v>
      </c>
      <c r="U311" s="245">
        <f t="shared" si="16"/>
        <v>2</v>
      </c>
      <c r="V311" s="348" t="str">
        <f>+VLOOKUP(A311,bd_lista!$A$3:$E$590,5,FALSE)</f>
        <v>Instituciones de Seguridad Social</v>
      </c>
      <c r="W311" s="445"/>
      <c r="X311" s="245">
        <f>+VLOOKUP(A311,[2]Sheet1!$A$13:$D$744,4,FALSE)</f>
        <v>46</v>
      </c>
      <c r="Y311" s="245" t="str">
        <f>+VLOOKUP(X311,bd_lista!$A$3:$C$590,3,FALSE)</f>
        <v>Ministerio de Salud y Deportes</v>
      </c>
      <c r="Z311" s="303"/>
      <c r="AA311" s="304"/>
    </row>
    <row r="312" spans="1:27" customFormat="1" ht="15" customHeight="1">
      <c r="A312" s="32">
        <v>422</v>
      </c>
      <c r="B312" s="446">
        <f>+A312</f>
        <v>422</v>
      </c>
      <c r="C312" s="250" t="str">
        <f>+VLOOKUP(A312,bd_lista!$A$3:$C$590,3,FALSE)</f>
        <v>Caja Bancaria Estatal de Salud</v>
      </c>
      <c r="D312" s="442" t="str">
        <f>+C312</f>
        <v>Caja Bancaria Estatal de Salud</v>
      </c>
      <c r="E312" s="250" t="s">
        <v>1311</v>
      </c>
      <c r="F312" s="246">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6">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6">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6">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6">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6">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6">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6">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6">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6">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6">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6">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6">
        <f t="shared" ca="1" si="15"/>
        <v>0</v>
      </c>
      <c r="S312" s="253"/>
      <c r="T312" s="246">
        <f ca="1">+T313</f>
        <v>2894</v>
      </c>
      <c r="U312" s="245">
        <f t="shared" si="16"/>
        <v>1</v>
      </c>
      <c r="V312" s="348" t="str">
        <f>+VLOOKUP(A312,bd_lista!$A$3:$E$590,5,FALSE)</f>
        <v>Instituciones de Seguridad Social</v>
      </c>
      <c r="W312" s="444" t="str">
        <f>+V312</f>
        <v>Instituciones de Seguridad Social</v>
      </c>
      <c r="X312" s="245">
        <f>+VLOOKUP(A312,[2]Sheet1!$A$13:$D$744,4,FALSE)</f>
        <v>46</v>
      </c>
      <c r="Y312" s="245" t="str">
        <f>+VLOOKUP(X312,bd_lista!$A$3:$C$590,3,FALSE)</f>
        <v>Ministerio de Salud y Deportes</v>
      </c>
      <c r="Z312" s="305">
        <f>+X312</f>
        <v>46</v>
      </c>
      <c r="AA312" s="306" t="str">
        <f>+Y312</f>
        <v>Ministerio de Salud y Deportes</v>
      </c>
    </row>
    <row r="313" spans="1:27" customFormat="1" ht="15" customHeight="1">
      <c r="A313" s="32">
        <v>422</v>
      </c>
      <c r="B313" s="447"/>
      <c r="C313" s="348" t="str">
        <f>+VLOOKUP(A313,bd_lista!$A$3:$C$590,3,FALSE)</f>
        <v>Caja Bancaria Estatal de Salud</v>
      </c>
      <c r="D313" s="443"/>
      <c r="E313" s="348" t="s">
        <v>1312</v>
      </c>
      <c r="F313" s="248">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8">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8">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2894</v>
      </c>
      <c r="I313" s="246">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6">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6">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6">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6">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6">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6">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6">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6">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8">
        <f t="shared" ca="1" si="15"/>
        <v>2894</v>
      </c>
      <c r="S313" s="265">
        <f ca="1">+R312+R313</f>
        <v>2894</v>
      </c>
      <c r="T313" s="246">
        <f ca="1">+S313</f>
        <v>2894</v>
      </c>
      <c r="U313" s="245">
        <f t="shared" si="16"/>
        <v>2</v>
      </c>
      <c r="V313" s="348" t="str">
        <f>+VLOOKUP(A313,bd_lista!$A$3:$E$590,5,FALSE)</f>
        <v>Instituciones de Seguridad Social</v>
      </c>
      <c r="W313" s="445"/>
      <c r="X313" s="245">
        <f>+VLOOKUP(A313,[2]Sheet1!$A$13:$D$744,4,FALSE)</f>
        <v>46</v>
      </c>
      <c r="Y313" s="245" t="str">
        <f>+VLOOKUP(X313,bd_lista!$A$3:$C$590,3,FALSE)</f>
        <v>Ministerio de Salud y Deportes</v>
      </c>
      <c r="Z313" s="303"/>
      <c r="AA313" s="304"/>
    </row>
    <row r="314" spans="1:27" customFormat="1" ht="15" hidden="1" customHeight="1">
      <c r="A314" s="32">
        <v>124</v>
      </c>
      <c r="B314" s="446">
        <f>+A314</f>
        <v>124</v>
      </c>
      <c r="C314" s="250" t="str">
        <f>+VLOOKUP(A314,bd_lista!$A$3:$C$590,3,FALSE)</f>
        <v>Academia Nacional de Ciencias</v>
      </c>
      <c r="D314" s="442" t="str">
        <f>+C314</f>
        <v>Academia Nacional de Ciencias</v>
      </c>
      <c r="E314" s="250" t="s">
        <v>1311</v>
      </c>
      <c r="F314" s="246">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6">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6">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6">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6">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6">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6">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6">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6">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6">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6">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6">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6">
        <f t="shared" ca="1" si="15"/>
        <v>0</v>
      </c>
      <c r="S314" s="246"/>
      <c r="T314" s="246">
        <f ca="1">+T315</f>
        <v>0</v>
      </c>
      <c r="U314" s="245">
        <f t="shared" si="16"/>
        <v>1</v>
      </c>
      <c r="V314" s="348" t="str">
        <f>+VLOOKUP(A314,bd_lista!$A$3:$E$590,5,FALSE)</f>
        <v>Instituciones Descentralizadas</v>
      </c>
      <c r="W314" s="444" t="str">
        <f>+V314</f>
        <v>Instituciones Descentralizadas</v>
      </c>
      <c r="X314" s="245">
        <f>+VLOOKUP(A314,[2]Sheet1!$A$13:$D$744,4,FALSE)</f>
        <v>16</v>
      </c>
      <c r="Y314" s="245" t="str">
        <f>+VLOOKUP(X314,bd_lista!$A$3:$C$590,3,FALSE)</f>
        <v>Ministerio de Educación</v>
      </c>
      <c r="Z314" s="305">
        <f>+X314</f>
        <v>16</v>
      </c>
      <c r="AA314" s="306" t="str">
        <f>+Y314</f>
        <v>Ministerio de Educación</v>
      </c>
    </row>
    <row r="315" spans="1:27" customFormat="1" ht="15" hidden="1" customHeight="1">
      <c r="A315" s="32">
        <v>124</v>
      </c>
      <c r="B315" s="447"/>
      <c r="C315" s="348" t="str">
        <f>+VLOOKUP(A315,bd_lista!$A$3:$C$590,3,FALSE)</f>
        <v>Academia Nacional de Ciencias</v>
      </c>
      <c r="D315" s="443"/>
      <c r="E315" s="250" t="s">
        <v>1312</v>
      </c>
      <c r="F315" s="246">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6">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6">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6">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6">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6">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6">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6">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6">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6">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6">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6">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6">
        <f t="shared" ca="1" si="15"/>
        <v>0</v>
      </c>
      <c r="S315" s="246">
        <f ca="1">+R314+R315</f>
        <v>0</v>
      </c>
      <c r="T315" s="246">
        <f ca="1">+S315</f>
        <v>0</v>
      </c>
      <c r="U315" s="245">
        <f t="shared" si="16"/>
        <v>2</v>
      </c>
      <c r="V315" s="348" t="str">
        <f>+VLOOKUP(A315,bd_lista!$A$3:$E$590,5,FALSE)</f>
        <v>Instituciones Descentralizadas</v>
      </c>
      <c r="W315" s="445"/>
      <c r="X315" s="245">
        <f>+VLOOKUP(A315,[2]Sheet1!$A$13:$D$744,4,FALSE)</f>
        <v>16</v>
      </c>
      <c r="Y315" s="245" t="str">
        <f>+VLOOKUP(X315,bd_lista!$A$3:$C$590,3,FALSE)</f>
        <v>Ministerio de Educación</v>
      </c>
      <c r="Z315" s="303"/>
      <c r="AA315" s="304"/>
    </row>
    <row r="316" spans="1:27" customFormat="1" ht="27" customHeight="1">
      <c r="A316" s="32">
        <v>423</v>
      </c>
      <c r="B316" s="446">
        <f>+A316</f>
        <v>423</v>
      </c>
      <c r="C316" s="250" t="str">
        <f>+VLOOKUP(A316,bd_lista!$A$3:$C$590,3,FALSE)</f>
        <v>Caja de Salud del Servicio Nal. de Caminos y Ramas Anexas</v>
      </c>
      <c r="D316" s="442" t="str">
        <f>+C316</f>
        <v>Caja de Salud del Servicio Nal. de Caminos y Ramas Anexas</v>
      </c>
      <c r="E316" s="250" t="s">
        <v>1311</v>
      </c>
      <c r="F316" s="246">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6">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6">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6">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6">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6">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6">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6">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6">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6">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6">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6">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6">
        <f t="shared" ca="1" si="15"/>
        <v>0</v>
      </c>
      <c r="S316" s="253"/>
      <c r="T316" s="246">
        <f ca="1">+T317</f>
        <v>2333.9899999999998</v>
      </c>
      <c r="U316" s="245">
        <f t="shared" si="16"/>
        <v>1</v>
      </c>
      <c r="V316" s="348" t="str">
        <f>+VLOOKUP(A316,bd_lista!$A$3:$E$590,5,FALSE)</f>
        <v>Instituciones de Seguridad Social</v>
      </c>
      <c r="W316" s="444" t="str">
        <f>+V316</f>
        <v>Instituciones de Seguridad Social</v>
      </c>
      <c r="X316" s="245">
        <f>+VLOOKUP(A316,[2]Sheet1!$A$13:$D$744,4,FALSE)</f>
        <v>46</v>
      </c>
      <c r="Y316" s="245" t="str">
        <f>+VLOOKUP(X316,bd_lista!$A$3:$C$590,3,FALSE)</f>
        <v>Ministerio de Salud y Deportes</v>
      </c>
      <c r="Z316" s="305">
        <f>+X316</f>
        <v>46</v>
      </c>
      <c r="AA316" s="306" t="str">
        <f>+Y316</f>
        <v>Ministerio de Salud y Deportes</v>
      </c>
    </row>
    <row r="317" spans="1:27" customFormat="1" ht="15" customHeight="1">
      <c r="A317" s="32">
        <v>423</v>
      </c>
      <c r="B317" s="447"/>
      <c r="C317" s="348" t="str">
        <f>+VLOOKUP(A317,bd_lista!$A$3:$C$590,3,FALSE)</f>
        <v>Caja de Salud del Servicio Nal. de Caminos y Ramas Anexas</v>
      </c>
      <c r="D317" s="443"/>
      <c r="E317" s="250" t="s">
        <v>1312</v>
      </c>
      <c r="F317" s="246">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6">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0.99</v>
      </c>
      <c r="H317" s="246">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2333</v>
      </c>
      <c r="I317" s="246">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46">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46">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6">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6">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6">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6">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6">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6">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6">
        <f t="shared" ca="1" si="15"/>
        <v>2333.9899999999998</v>
      </c>
      <c r="S317" s="253">
        <f ca="1">+R316+R317</f>
        <v>2333.9899999999998</v>
      </c>
      <c r="T317" s="246">
        <f ca="1">+S317</f>
        <v>2333.9899999999998</v>
      </c>
      <c r="U317" s="245">
        <f t="shared" si="16"/>
        <v>2</v>
      </c>
      <c r="V317" s="348" t="str">
        <f>+VLOOKUP(A317,bd_lista!$A$3:$E$590,5,FALSE)</f>
        <v>Instituciones de Seguridad Social</v>
      </c>
      <c r="W317" s="445"/>
      <c r="X317" s="245">
        <f>+VLOOKUP(A317,[2]Sheet1!$A$13:$D$744,4,FALSE)</f>
        <v>46</v>
      </c>
      <c r="Y317" s="245" t="str">
        <f>+VLOOKUP(X317,bd_lista!$A$3:$C$590,3,FALSE)</f>
        <v>Ministerio de Salud y Deportes</v>
      </c>
      <c r="Z317" s="303"/>
      <c r="AA317" s="304"/>
    </row>
    <row r="318" spans="1:27" customFormat="1" ht="15" hidden="1" customHeight="1">
      <c r="A318" s="32">
        <v>170</v>
      </c>
      <c r="B318" s="446">
        <f>+A318</f>
        <v>170</v>
      </c>
      <c r="C318" s="250" t="str">
        <f>+VLOOKUP(A318,bd_lista!$A$3:$C$590,3,FALSE)</f>
        <v>Escuela Militar de Ingeniería</v>
      </c>
      <c r="D318" s="442" t="str">
        <f>+C318</f>
        <v>Escuela Militar de Ingeniería</v>
      </c>
      <c r="E318" s="250" t="s">
        <v>1311</v>
      </c>
      <c r="F318" s="246">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6">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6">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6">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6">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6">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6">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6">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6">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6">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6">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6">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6">
        <f t="shared" ca="1" si="15"/>
        <v>0</v>
      </c>
      <c r="S318" s="246"/>
      <c r="T318" s="246">
        <f ca="1">+T319</f>
        <v>0</v>
      </c>
      <c r="U318" s="245">
        <f t="shared" si="16"/>
        <v>1</v>
      </c>
      <c r="V318" s="348" t="str">
        <f>+VLOOKUP(A318,bd_lista!$A$3:$E$590,5,FALSE)</f>
        <v>Instituciones Descentralizadas</v>
      </c>
      <c r="W318" s="444" t="str">
        <f>+V318</f>
        <v>Instituciones Descentralizadas</v>
      </c>
      <c r="X318" s="245">
        <f>+VLOOKUP(A318,[2]Sheet1!$A$13:$D$744,4,FALSE)</f>
        <v>20</v>
      </c>
      <c r="Y318" s="245" t="str">
        <f>+VLOOKUP(X318,bd_lista!$A$3:$C$590,3,FALSE)</f>
        <v>Ministerio de Defensa</v>
      </c>
      <c r="Z318" s="305">
        <f>+X318</f>
        <v>20</v>
      </c>
      <c r="AA318" s="306" t="str">
        <f>+Y318</f>
        <v>Ministerio de Defensa</v>
      </c>
    </row>
    <row r="319" spans="1:27" customFormat="1" ht="15" hidden="1" customHeight="1">
      <c r="A319" s="32">
        <v>170</v>
      </c>
      <c r="B319" s="447"/>
      <c r="C319" s="348" t="str">
        <f>+VLOOKUP(A319,bd_lista!$A$3:$C$590,3,FALSE)</f>
        <v>Escuela Militar de Ingeniería</v>
      </c>
      <c r="D319" s="443"/>
      <c r="E319" s="250" t="s">
        <v>1312</v>
      </c>
      <c r="F319" s="246">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6">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6">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6">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6">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6">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6">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6">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6">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6">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6">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6">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6">
        <f t="shared" ca="1" si="15"/>
        <v>0</v>
      </c>
      <c r="S319" s="246">
        <f ca="1">+R318+R319</f>
        <v>0</v>
      </c>
      <c r="T319" s="246">
        <f ca="1">+S319</f>
        <v>0</v>
      </c>
      <c r="U319" s="245">
        <f t="shared" si="16"/>
        <v>2</v>
      </c>
      <c r="V319" s="348" t="str">
        <f>+VLOOKUP(A319,bd_lista!$A$3:$E$590,5,FALSE)</f>
        <v>Instituciones Descentralizadas</v>
      </c>
      <c r="W319" s="445"/>
      <c r="X319" s="245">
        <f>+VLOOKUP(A319,[2]Sheet1!$A$13:$D$744,4,FALSE)</f>
        <v>20</v>
      </c>
      <c r="Y319" s="245" t="str">
        <f>+VLOOKUP(X319,bd_lista!$A$3:$C$590,3,FALSE)</f>
        <v>Ministerio de Defensa</v>
      </c>
      <c r="Z319" s="303"/>
      <c r="AA319" s="304"/>
    </row>
    <row r="320" spans="1:27" ht="15" hidden="1" customHeight="1">
      <c r="A320" s="32">
        <v>251</v>
      </c>
      <c r="B320" s="446">
        <f>+A320</f>
        <v>251</v>
      </c>
      <c r="C320" s="250" t="str">
        <f>+VLOOKUP(A320,bd_lista!$A$3:$C$590,3,FALSE)</f>
        <v>Instituto Nacional de Salud Ocupacional</v>
      </c>
      <c r="D320" s="442" t="str">
        <f>+C320</f>
        <v>Instituto Nacional de Salud Ocupacional</v>
      </c>
      <c r="E320" s="347" t="s">
        <v>1311</v>
      </c>
      <c r="F320" s="274">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74">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74">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74">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74">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74">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74">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74">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74">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74">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74">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74">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74">
        <f t="shared" ca="1" si="15"/>
        <v>0</v>
      </c>
      <c r="S320" s="274"/>
      <c r="T320" s="246">
        <f ca="1">+T321</f>
        <v>0</v>
      </c>
      <c r="U320" s="245">
        <f t="shared" si="16"/>
        <v>1</v>
      </c>
      <c r="V320" s="348" t="str">
        <f>+VLOOKUP(A320,bd_lista!$A$3:$E$590,5,FALSE)</f>
        <v>Instituciones Descentralizadas</v>
      </c>
      <c r="W320" s="444" t="str">
        <f>+V320</f>
        <v>Instituciones Descentralizadas</v>
      </c>
      <c r="X320" s="245">
        <f>+VLOOKUP(A320,[2]Sheet1!$A$13:$D$744,4,FALSE)</f>
        <v>46</v>
      </c>
      <c r="Y320" s="245" t="str">
        <f>+VLOOKUP(X320,bd_lista!$A$3:$C$590,3,FALSE)</f>
        <v>Ministerio de Salud y Deportes</v>
      </c>
      <c r="Z320" s="305">
        <f>+X320</f>
        <v>46</v>
      </c>
      <c r="AA320" s="334" t="str">
        <f>+Y320</f>
        <v>Ministerio de Salud y Deportes</v>
      </c>
    </row>
    <row r="321" spans="1:27" ht="15" hidden="1" customHeight="1">
      <c r="A321" s="32">
        <v>251</v>
      </c>
      <c r="B321" s="447"/>
      <c r="C321" s="348" t="str">
        <f>+VLOOKUP(A321,bd_lista!$A$3:$C$590,3,FALSE)</f>
        <v>Instituto Nacional de Salud Ocupacional</v>
      </c>
      <c r="D321" s="443"/>
      <c r="E321" s="348" t="s">
        <v>1312</v>
      </c>
      <c r="F321" s="248">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0</v>
      </c>
      <c r="G321" s="248">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248">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248">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48">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8">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8">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8">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8">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8">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8">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8">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8">
        <f t="shared" ca="1" si="15"/>
        <v>0</v>
      </c>
      <c r="S321" s="248">
        <f ca="1">+R320+R321</f>
        <v>0</v>
      </c>
      <c r="T321" s="248">
        <f ca="1">+S321</f>
        <v>0</v>
      </c>
      <c r="U321" s="247">
        <f t="shared" si="16"/>
        <v>2</v>
      </c>
      <c r="V321" s="348" t="str">
        <f>+VLOOKUP(A321,bd_lista!$A$3:$E$590,5,FALSE)</f>
        <v>Instituciones Descentralizadas</v>
      </c>
      <c r="W321" s="445"/>
      <c r="X321" s="245">
        <f>+VLOOKUP(A321,[2]Sheet1!$A$13:$D$744,4,FALSE)</f>
        <v>46</v>
      </c>
      <c r="Y321" s="245" t="str">
        <f>+VLOOKUP(X321,bd_lista!$A$3:$C$590,3,FALSE)</f>
        <v>Ministerio de Salud y Deportes</v>
      </c>
      <c r="Z321" s="303"/>
      <c r="AA321" s="336"/>
    </row>
    <row r="322" spans="1:27" customFormat="1" ht="15" hidden="1" customHeight="1">
      <c r="A322" s="255">
        <v>190</v>
      </c>
      <c r="B322" s="446">
        <f>+A322</f>
        <v>190</v>
      </c>
      <c r="C322" s="250" t="str">
        <f>+VLOOKUP(A322,bd_lista!$A$3:$C$590,3,FALSE)</f>
        <v>Autoridad Jurisdiccional Administrativa Minera</v>
      </c>
      <c r="D322" s="442" t="str">
        <f>+C322</f>
        <v>Autoridad Jurisdiccional Administrativa Minera</v>
      </c>
      <c r="E322" s="250" t="s">
        <v>1311</v>
      </c>
      <c r="F322" s="246">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6">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6">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6">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6">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6">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6">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6">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6">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6">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6">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6">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6">
        <f t="shared" ca="1" si="15"/>
        <v>0</v>
      </c>
      <c r="S322" s="246"/>
      <c r="T322" s="246">
        <f ca="1">+T323</f>
        <v>0</v>
      </c>
      <c r="U322" s="245">
        <f t="shared" si="16"/>
        <v>1</v>
      </c>
      <c r="V322" s="348" t="str">
        <f>+VLOOKUP(A322,bd_lista!$A$3:$E$590,5,FALSE)</f>
        <v>Instituciones Descentralizadas</v>
      </c>
      <c r="W322" s="444" t="str">
        <f>+V322</f>
        <v>Instituciones Descentralizadas</v>
      </c>
      <c r="X322" s="245">
        <f>+VLOOKUP(A322,[2]Sheet1!$A$13:$D$744,4,FALSE)</f>
        <v>76</v>
      </c>
      <c r="Y322" s="245" t="str">
        <f>+VLOOKUP(X322,bd_lista!$A$3:$C$590,3,FALSE)</f>
        <v>Ministerio de Minería y Metalurgia</v>
      </c>
      <c r="Z322" s="305">
        <f>+X322</f>
        <v>76</v>
      </c>
      <c r="AA322" s="334" t="str">
        <f>+Y322</f>
        <v>Ministerio de Minería y Metalurgia</v>
      </c>
    </row>
    <row r="323" spans="1:27" customFormat="1" ht="15" hidden="1" customHeight="1">
      <c r="A323" s="32">
        <v>190</v>
      </c>
      <c r="B323" s="447"/>
      <c r="C323" s="348" t="str">
        <f>+VLOOKUP(A323,bd_lista!$A$3:$C$590,3,FALSE)</f>
        <v>Autoridad Jurisdiccional Administrativa Minera</v>
      </c>
      <c r="D323" s="443"/>
      <c r="E323" s="250" t="s">
        <v>1312</v>
      </c>
      <c r="F323" s="246">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6">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246">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246">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46">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6">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6">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6">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6">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6">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6">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6">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6">
        <f t="shared" ca="1" si="15"/>
        <v>0</v>
      </c>
      <c r="S323" s="246">
        <f ca="1">+R322+R323</f>
        <v>0</v>
      </c>
      <c r="T323" s="246">
        <f ca="1">+S323</f>
        <v>0</v>
      </c>
      <c r="U323" s="245">
        <f t="shared" si="16"/>
        <v>2</v>
      </c>
      <c r="V323" s="348" t="str">
        <f>+VLOOKUP(A323,bd_lista!$A$3:$E$590,5,FALSE)</f>
        <v>Instituciones Descentralizadas</v>
      </c>
      <c r="W323" s="445"/>
      <c r="X323" s="245">
        <f>+VLOOKUP(A323,[2]Sheet1!$A$13:$D$744,4,FALSE)</f>
        <v>76</v>
      </c>
      <c r="Y323" s="245" t="str">
        <f>+VLOOKUP(X323,bd_lista!$A$3:$C$590,3,FALSE)</f>
        <v>Ministerio de Minería y Metalurgia</v>
      </c>
      <c r="Z323" s="303"/>
      <c r="AA323" s="336"/>
    </row>
    <row r="324" spans="1:27" ht="15" hidden="1" customHeight="1">
      <c r="A324" s="32">
        <v>298</v>
      </c>
      <c r="B324" s="446">
        <f>+A324</f>
        <v>298</v>
      </c>
      <c r="C324" s="250" t="str">
        <f>+VLOOKUP(A324,bd_lista!$A$3:$C$590,3,FALSE)</f>
        <v>Servicio Departamental de Riego - Chuquisaca</v>
      </c>
      <c r="D324" s="442" t="str">
        <f>+C324</f>
        <v>Servicio Departamental de Riego - Chuquisaca</v>
      </c>
      <c r="E324" s="250" t="s">
        <v>1311</v>
      </c>
      <c r="F324" s="246">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6">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6">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6">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6">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6">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6">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6">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6">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6">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6">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6">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6">
        <f t="shared" ca="1" si="15"/>
        <v>0</v>
      </c>
      <c r="S324" s="246"/>
      <c r="T324" s="246">
        <f ca="1">+T325</f>
        <v>0</v>
      </c>
      <c r="U324" s="245">
        <f t="shared" si="16"/>
        <v>1</v>
      </c>
      <c r="V324" s="348" t="str">
        <f>+VLOOKUP(A324,bd_lista!$A$3:$E$590,5,FALSE)</f>
        <v>Instituciones Descentralizadas</v>
      </c>
      <c r="W324" s="444" t="str">
        <f>+V324</f>
        <v>Instituciones Descentralizadas</v>
      </c>
      <c r="X324" s="245">
        <f>+VLOOKUP(A324,[2]Sheet1!$A$13:$D$744,4,FALSE)</f>
        <v>86</v>
      </c>
      <c r="Y324" s="245" t="str">
        <f>+VLOOKUP(X324,bd_lista!$A$3:$C$590,3,FALSE)</f>
        <v>Ministerio de Medio Ambiente y Agua</v>
      </c>
      <c r="Z324" s="305">
        <f>+X324</f>
        <v>86</v>
      </c>
      <c r="AA324" s="306" t="str">
        <f>+Y324</f>
        <v>Ministerio de Medio Ambiente y Agua</v>
      </c>
    </row>
    <row r="325" spans="1:27" ht="15" hidden="1" customHeight="1">
      <c r="A325" s="32">
        <v>298</v>
      </c>
      <c r="B325" s="447"/>
      <c r="C325" s="348" t="str">
        <f>+VLOOKUP(A325,bd_lista!$A$3:$C$590,3,FALSE)</f>
        <v>Servicio Departamental de Riego - Chuquisaca</v>
      </c>
      <c r="D325" s="443"/>
      <c r="E325" s="348" t="s">
        <v>1312</v>
      </c>
      <c r="F325" s="248">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8">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8">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8">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8">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8">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8">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8">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8">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8">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8">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8">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8">
        <f t="shared" ca="1" si="15"/>
        <v>0</v>
      </c>
      <c r="S325" s="248">
        <f ca="1">+R324+R325</f>
        <v>0</v>
      </c>
      <c r="T325" s="248">
        <f ca="1">+S325</f>
        <v>0</v>
      </c>
      <c r="U325" s="247">
        <f t="shared" si="16"/>
        <v>2</v>
      </c>
      <c r="V325" s="348" t="str">
        <f>+VLOOKUP(A325,bd_lista!$A$3:$E$590,5,FALSE)</f>
        <v>Instituciones Descentralizadas</v>
      </c>
      <c r="W325" s="445"/>
      <c r="X325" s="245">
        <f>+VLOOKUP(A325,[2]Sheet1!$A$13:$D$744,4,FALSE)</f>
        <v>86</v>
      </c>
      <c r="Y325" s="245" t="str">
        <f>+VLOOKUP(X325,bd_lista!$A$3:$C$590,3,FALSE)</f>
        <v>Ministerio de Medio Ambiente y Agua</v>
      </c>
      <c r="Z325" s="303"/>
      <c r="AA325" s="304"/>
    </row>
    <row r="326" spans="1:27" customFormat="1" ht="15" customHeight="1">
      <c r="A326" s="255">
        <v>513</v>
      </c>
      <c r="B326" s="446">
        <f>+A326</f>
        <v>513</v>
      </c>
      <c r="C326" s="250" t="str">
        <f>+VLOOKUP(A326,bd_lista!$A$3:$C$590,3,FALSE)</f>
        <v>Yacimientos Petrolíferos Fiscales Bolivianos</v>
      </c>
      <c r="D326" s="442" t="str">
        <f>+C326</f>
        <v>Yacimientos Petrolíferos Fiscales Bolivianos</v>
      </c>
      <c r="E326" s="250" t="s">
        <v>1311</v>
      </c>
      <c r="F326" s="246">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216593812.59</v>
      </c>
      <c r="G326" s="246">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1232.46</v>
      </c>
      <c r="H326" s="246">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1370.34</v>
      </c>
      <c r="I326" s="246">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6">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6">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6">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6">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6">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6">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6">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6">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6">
        <f t="shared" ca="1" si="15"/>
        <v>216596415.39000002</v>
      </c>
      <c r="S326" s="269"/>
      <c r="T326" s="246">
        <f ca="1">+T327</f>
        <v>217026543.39000002</v>
      </c>
      <c r="U326" s="245">
        <f t="shared" si="16"/>
        <v>1</v>
      </c>
      <c r="V326" s="348" t="str">
        <f>+VLOOKUP(A326,bd_lista!$A$3:$E$590,5,FALSE)</f>
        <v>Empresas Nacionales</v>
      </c>
      <c r="W326" s="444" t="str">
        <f>+V326</f>
        <v>Empresas Nacionales</v>
      </c>
      <c r="X326" s="245">
        <v>78</v>
      </c>
      <c r="Y326" s="245" t="str">
        <f>+VLOOKUP(X326,bd_lista!$A$3:$C$590,3,FALSE)</f>
        <v>Ministerio de Hidrocarburos y Energías</v>
      </c>
      <c r="Z326" s="305">
        <f>+X326</f>
        <v>78</v>
      </c>
      <c r="AA326" s="334" t="str">
        <f>+Y326</f>
        <v>Ministerio de Hidrocarburos y Energías</v>
      </c>
    </row>
    <row r="327" spans="1:27" customFormat="1" ht="15" customHeight="1">
      <c r="A327" s="32">
        <v>513</v>
      </c>
      <c r="B327" s="447"/>
      <c r="C327" s="348" t="str">
        <f>+VLOOKUP(A327,bd_lista!$A$3:$C$590,3,FALSE)</f>
        <v>Yacimientos Petrolíferos Fiscales Bolivianos</v>
      </c>
      <c r="D327" s="443"/>
      <c r="E327" s="348" t="s">
        <v>1312</v>
      </c>
      <c r="F327" s="248">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8">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8">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430128</v>
      </c>
      <c r="I327" s="248">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8">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8">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8">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8">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8">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8">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8">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8">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8">
        <f t="shared" ca="1" si="15"/>
        <v>430128</v>
      </c>
      <c r="S327" s="268">
        <f ca="1">+R326+R327</f>
        <v>217026543.39000002</v>
      </c>
      <c r="T327" s="246">
        <f ca="1">+S327</f>
        <v>217026543.39000002</v>
      </c>
      <c r="U327" s="245">
        <f t="shared" si="16"/>
        <v>2</v>
      </c>
      <c r="V327" s="348" t="str">
        <f>+VLOOKUP(A327,bd_lista!$A$3:$E$590,5,FALSE)</f>
        <v>Empresas Nacionales</v>
      </c>
      <c r="W327" s="445"/>
      <c r="X327" s="245">
        <v>78</v>
      </c>
      <c r="Y327" s="245" t="str">
        <f>+VLOOKUP(X327,bd_lista!$A$3:$C$590,3,FALSE)</f>
        <v>Ministerio de Hidrocarburos y Energías</v>
      </c>
      <c r="Z327" s="303"/>
      <c r="AA327" s="336"/>
    </row>
    <row r="328" spans="1:27" ht="15" hidden="1" customHeight="1">
      <c r="A328" s="32">
        <v>349</v>
      </c>
      <c r="B328" s="446">
        <f>+A328</f>
        <v>349</v>
      </c>
      <c r="C328" s="250" t="str">
        <f>+VLOOKUP(A328,bd_lista!$A$3:$C$590,3,FALSE)</f>
        <v>Centro de Inv.Arqueológicas,Antropológicas y Adm.de Tiwanaku</v>
      </c>
      <c r="D328" s="442" t="str">
        <f>+C328</f>
        <v>Centro de Inv.Arqueológicas,Antropológicas y Adm.de Tiwanaku</v>
      </c>
      <c r="E328" s="250" t="s">
        <v>1311</v>
      </c>
      <c r="F328" s="246">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6">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6">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6">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6">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6">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6">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6">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6">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6">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6">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6">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6">
        <f t="shared" ca="1" si="15"/>
        <v>0</v>
      </c>
      <c r="S328" s="246"/>
      <c r="T328" s="246">
        <f ca="1">+T329</f>
        <v>0</v>
      </c>
      <c r="U328" s="245">
        <f t="shared" si="16"/>
        <v>1</v>
      </c>
      <c r="V328" s="348" t="str">
        <f>+VLOOKUP(A328,bd_lista!$A$3:$E$590,5,FALSE)</f>
        <v>Instituciones Descentralizadas</v>
      </c>
      <c r="W328" s="444" t="str">
        <f>+V328</f>
        <v>Instituciones Descentralizadas</v>
      </c>
      <c r="X328" s="245">
        <f>+VLOOKUP(A328,[2]Sheet1!$A$13:$D$744,4,FALSE)</f>
        <v>52</v>
      </c>
      <c r="Y328" s="245" t="e">
        <f>+VLOOKUP(X328,bd_lista!$A$3:$C$590,3,FALSE)</f>
        <v>#N/A</v>
      </c>
      <c r="Z328" s="305">
        <f>+X328</f>
        <v>52</v>
      </c>
      <c r="AA328" s="306" t="e">
        <f>+Y328</f>
        <v>#N/A</v>
      </c>
    </row>
    <row r="329" spans="1:27" ht="15" hidden="1" customHeight="1">
      <c r="A329" s="32">
        <v>349</v>
      </c>
      <c r="B329" s="447"/>
      <c r="C329" s="348" t="str">
        <f>+VLOOKUP(A329,bd_lista!$A$3:$C$590,3,FALSE)</f>
        <v>Centro de Inv.Arqueológicas,Antropológicas y Adm.de Tiwanaku</v>
      </c>
      <c r="D329" s="443"/>
      <c r="E329" s="348" t="s">
        <v>1312</v>
      </c>
      <c r="F329" s="248">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8">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8">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8">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8">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8">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8">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8">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8">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8">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8">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8">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8">
        <f t="shared" ca="1" si="15"/>
        <v>0</v>
      </c>
      <c r="S329" s="248">
        <f ca="1">+R328+R329</f>
        <v>0</v>
      </c>
      <c r="T329" s="248">
        <f ca="1">+S329</f>
        <v>0</v>
      </c>
      <c r="U329" s="247">
        <f t="shared" si="16"/>
        <v>2</v>
      </c>
      <c r="V329" s="348" t="str">
        <f>+VLOOKUP(A329,bd_lista!$A$3:$E$590,5,FALSE)</f>
        <v>Instituciones Descentralizadas</v>
      </c>
      <c r="W329" s="445"/>
      <c r="X329" s="245">
        <f>+VLOOKUP(A329,[2]Sheet1!$A$13:$D$744,4,FALSE)</f>
        <v>52</v>
      </c>
      <c r="Y329" s="245" t="e">
        <f>+VLOOKUP(X329,bd_lista!$A$3:$C$590,3,FALSE)</f>
        <v>#N/A</v>
      </c>
      <c r="Z329" s="303"/>
      <c r="AA329" s="304"/>
    </row>
    <row r="330" spans="1:27" ht="15" hidden="1" customHeight="1">
      <c r="A330" s="255">
        <v>171</v>
      </c>
      <c r="B330" s="446">
        <f>+A330</f>
        <v>171</v>
      </c>
      <c r="C330" s="250" t="str">
        <f>+VLOOKUP(A330,bd_lista!$A$3:$C$590,3,FALSE)</f>
        <v>Centro de Investigación Agrícola Tropical</v>
      </c>
      <c r="D330" s="442" t="str">
        <f>+C330</f>
        <v>Centro de Investigación Agrícola Tropical</v>
      </c>
      <c r="E330" s="250" t="s">
        <v>1311</v>
      </c>
      <c r="F330" s="274">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6">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6">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6">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6">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6">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6">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6">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6">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6">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6">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6">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6">
        <f t="shared" ca="1" si="15"/>
        <v>0</v>
      </c>
      <c r="S330" s="246"/>
      <c r="T330" s="274">
        <f ca="1">+T331</f>
        <v>0</v>
      </c>
      <c r="U330" s="281">
        <f t="shared" si="16"/>
        <v>1</v>
      </c>
      <c r="V330" s="348" t="str">
        <f>+VLOOKUP(A330,bd_lista!$A$3:$E$590,5,FALSE)</f>
        <v>Instituciones Descentralizadas</v>
      </c>
      <c r="W330" s="444" t="str">
        <f>+V330</f>
        <v>Instituciones Descentralizadas</v>
      </c>
      <c r="X330" s="245">
        <f>+VLOOKUP(A330,[2]Sheet1!$A$13:$D$744,4,FALSE)</f>
        <v>0</v>
      </c>
      <c r="Y330" s="245" t="e">
        <f>+VLOOKUP(X330,bd_lista!$A$3:$C$590,3,FALSE)</f>
        <v>#N/A</v>
      </c>
      <c r="Z330" s="305">
        <f>+X330</f>
        <v>0</v>
      </c>
      <c r="AA330" s="306" t="e">
        <f>+Y330</f>
        <v>#N/A</v>
      </c>
    </row>
    <row r="331" spans="1:27" ht="15" hidden="1" customHeight="1">
      <c r="A331" s="32">
        <v>171</v>
      </c>
      <c r="B331" s="447"/>
      <c r="C331" s="348" t="str">
        <f>+VLOOKUP(A331,bd_lista!$A$3:$C$590,3,FALSE)</f>
        <v>Centro de Investigación Agrícola Tropical</v>
      </c>
      <c r="D331" s="443"/>
      <c r="E331" s="348" t="s">
        <v>1312</v>
      </c>
      <c r="F331" s="248">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8">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8">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8">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8">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8">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8">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8">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8">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8">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8">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8">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8">
        <f t="shared" ca="1" si="15"/>
        <v>0</v>
      </c>
      <c r="S331" s="248">
        <f ca="1">+R330+R331</f>
        <v>0</v>
      </c>
      <c r="T331" s="248">
        <f ca="1">+S331</f>
        <v>0</v>
      </c>
      <c r="U331" s="247">
        <f t="shared" si="16"/>
        <v>2</v>
      </c>
      <c r="V331" s="348" t="str">
        <f>+VLOOKUP(A331,bd_lista!$A$3:$E$590,5,FALSE)</f>
        <v>Instituciones Descentralizadas</v>
      </c>
      <c r="W331" s="445"/>
      <c r="X331" s="245">
        <f>+VLOOKUP(A331,[2]Sheet1!$A$13:$D$744,4,FALSE)</f>
        <v>0</v>
      </c>
      <c r="Y331" s="245" t="e">
        <f>+VLOOKUP(X331,bd_lista!$A$3:$C$590,3,FALSE)</f>
        <v>#N/A</v>
      </c>
      <c r="Z331" s="303"/>
      <c r="AA331" s="304"/>
    </row>
    <row r="332" spans="1:27" ht="27" hidden="1" customHeight="1">
      <c r="A332" s="255">
        <v>155</v>
      </c>
      <c r="B332" s="446">
        <f>+A332</f>
        <v>155</v>
      </c>
      <c r="C332" s="250" t="str">
        <f>+VLOOKUP(A332,bd_lista!$A$3:$C$590,3,FALSE)</f>
        <v>Dirección del Notariado Plurinacional</v>
      </c>
      <c r="D332" s="442" t="str">
        <f>+C332</f>
        <v>Dirección del Notariado Plurinacional</v>
      </c>
      <c r="E332" s="250" t="s">
        <v>1311</v>
      </c>
      <c r="F332" s="246">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6">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6">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6">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6">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6">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6">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6">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6">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6">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6">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6">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6">
        <f t="shared" ca="1" si="15"/>
        <v>0</v>
      </c>
      <c r="S332" s="246"/>
      <c r="T332" s="246">
        <f ca="1">+T333</f>
        <v>0</v>
      </c>
      <c r="U332" s="245">
        <f t="shared" si="16"/>
        <v>1</v>
      </c>
      <c r="V332" s="348" t="str">
        <f>+VLOOKUP(A332,bd_lista!$A$3:$E$590,5,FALSE)</f>
        <v>Instituciones Descentralizadas</v>
      </c>
      <c r="W332" s="444" t="str">
        <f>+V332</f>
        <v>Instituciones Descentralizadas</v>
      </c>
      <c r="X332" s="245">
        <f>+VLOOKUP(A332,[2]Sheet1!$A$13:$D$744,4,FALSE)</f>
        <v>30</v>
      </c>
      <c r="Y332" s="245" t="str">
        <f>+VLOOKUP(X332,bd_lista!$A$3:$C$590,3,FALSE)</f>
        <v>Ministerio de Justicia y Transparencia Institucional</v>
      </c>
      <c r="Z332" s="305">
        <f>+X332</f>
        <v>30</v>
      </c>
      <c r="AA332" s="334" t="str">
        <f>+Y332</f>
        <v>Ministerio de Justicia y Transparencia Institucional</v>
      </c>
    </row>
    <row r="333" spans="1:27" ht="15" hidden="1" customHeight="1">
      <c r="A333" s="32">
        <v>155</v>
      </c>
      <c r="B333" s="447"/>
      <c r="C333" s="348" t="str">
        <f>+VLOOKUP(A333,bd_lista!$A$3:$C$590,3,FALSE)</f>
        <v>Dirección del Notariado Plurinacional</v>
      </c>
      <c r="D333" s="443"/>
      <c r="E333" s="348" t="s">
        <v>1312</v>
      </c>
      <c r="F333" s="248">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0</v>
      </c>
      <c r="G333" s="248">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248">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0</v>
      </c>
      <c r="I333" s="248">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248">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48">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8">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8">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8">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8">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8">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8">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8">
        <f t="shared" ca="1" si="15"/>
        <v>0</v>
      </c>
      <c r="S333" s="248">
        <f ca="1">+R332+R333</f>
        <v>0</v>
      </c>
      <c r="T333" s="248">
        <f ca="1">+S333</f>
        <v>0</v>
      </c>
      <c r="U333" s="247">
        <f t="shared" si="16"/>
        <v>2</v>
      </c>
      <c r="V333" s="348" t="str">
        <f>+VLOOKUP(A333,bd_lista!$A$3:$E$590,5,FALSE)</f>
        <v>Instituciones Descentralizadas</v>
      </c>
      <c r="W333" s="445"/>
      <c r="X333" s="245">
        <f>+VLOOKUP(A333,[2]Sheet1!$A$13:$D$744,4,FALSE)</f>
        <v>30</v>
      </c>
      <c r="Y333" s="245" t="str">
        <f>+VLOOKUP(X333,bd_lista!$A$3:$C$590,3,FALSE)</f>
        <v>Ministerio de Justicia y Transparencia Institucional</v>
      </c>
      <c r="Z333" s="303"/>
      <c r="AA333" s="336"/>
    </row>
    <row r="334" spans="1:27" customFormat="1" ht="15" customHeight="1">
      <c r="A334" s="255">
        <v>514</v>
      </c>
      <c r="B334" s="446">
        <f>+A334</f>
        <v>514</v>
      </c>
      <c r="C334" s="250" t="str">
        <f>+VLOOKUP(A334,bd_lista!$A$3:$C$590,3,FALSE)</f>
        <v>Empresa Nacional de Electricidad</v>
      </c>
      <c r="D334" s="442" t="str">
        <f>+C334</f>
        <v>Empresa Nacional de Electricidad</v>
      </c>
      <c r="E334" s="245" t="s">
        <v>1311</v>
      </c>
      <c r="F334" s="246">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50.01</v>
      </c>
      <c r="G334" s="246">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6">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101.48</v>
      </c>
      <c r="I334" s="246">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6">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6">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6">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6">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6">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6">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6">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6">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6">
        <f t="shared" ca="1" si="15"/>
        <v>151.49</v>
      </c>
      <c r="S334" s="269"/>
      <c r="T334" s="246">
        <f ca="1">+T335</f>
        <v>201.5</v>
      </c>
      <c r="U334" s="245">
        <f t="shared" si="16"/>
        <v>1</v>
      </c>
      <c r="V334" s="348" t="str">
        <f>+VLOOKUP(A334,bd_lista!$A$3:$E$590,5,FALSE)</f>
        <v>Empresas Nacionales</v>
      </c>
      <c r="W334" s="444" t="str">
        <f>+V334</f>
        <v>Empresas Nacionales</v>
      </c>
      <c r="X334" s="245">
        <v>78</v>
      </c>
      <c r="Y334" s="245" t="str">
        <f>+VLOOKUP(X334,bd_lista!$A$3:$C$590,3,FALSE)</f>
        <v>Ministerio de Hidrocarburos y Energías</v>
      </c>
      <c r="Z334" s="305">
        <f>+X334</f>
        <v>78</v>
      </c>
      <c r="AA334" s="334" t="str">
        <f>+Y334</f>
        <v>Ministerio de Hidrocarburos y Energías</v>
      </c>
    </row>
    <row r="335" spans="1:27" customFormat="1" ht="15" customHeight="1">
      <c r="A335" s="32">
        <v>514</v>
      </c>
      <c r="B335" s="447"/>
      <c r="C335" s="348" t="str">
        <f>+VLOOKUP(A335,bd_lista!$A$3:$C$590,3,FALSE)</f>
        <v>Empresa Nacional de Electricidad</v>
      </c>
      <c r="D335" s="443"/>
      <c r="E335" s="247" t="s">
        <v>1312</v>
      </c>
      <c r="F335" s="248">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8">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8">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50.01</v>
      </c>
      <c r="I335" s="248">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48">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48">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8">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8">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8">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8">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8">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8">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8">
        <f t="shared" ca="1" si="15"/>
        <v>50.01</v>
      </c>
      <c r="S335" s="268">
        <f ca="1">+R334+R335</f>
        <v>201.5</v>
      </c>
      <c r="T335" s="246">
        <f ca="1">+S335</f>
        <v>201.5</v>
      </c>
      <c r="U335" s="245">
        <f t="shared" si="16"/>
        <v>2</v>
      </c>
      <c r="V335" s="348" t="str">
        <f>+VLOOKUP(A335,bd_lista!$A$3:$E$590,5,FALSE)</f>
        <v>Empresas Nacionales</v>
      </c>
      <c r="W335" s="445"/>
      <c r="X335" s="245">
        <v>78</v>
      </c>
      <c r="Y335" s="245" t="str">
        <f>+VLOOKUP(X335,bd_lista!$A$3:$C$590,3,FALSE)</f>
        <v>Ministerio de Hidrocarburos y Energías</v>
      </c>
      <c r="Z335" s="303"/>
      <c r="AA335" s="336"/>
    </row>
    <row r="336" spans="1:27" customFormat="1" ht="15" customHeight="1">
      <c r="A336" s="32">
        <v>520</v>
      </c>
      <c r="B336" s="446">
        <f>+A336</f>
        <v>520</v>
      </c>
      <c r="C336" s="250" t="str">
        <f>+VLOOKUP(A336,bd_lista!$A$3:$C$590,3,FALSE)</f>
        <v>Empresa Metalúrgica VINTO - Nacionalizada</v>
      </c>
      <c r="D336" s="442" t="str">
        <f>+C336</f>
        <v>Empresa Metalúrgica VINTO - Nacionalizada</v>
      </c>
      <c r="E336" s="250" t="s">
        <v>1311</v>
      </c>
      <c r="F336" s="246">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6">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6">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6">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6">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6">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6">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6">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6">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6">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6">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6">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6">
        <f t="shared" ca="1" si="15"/>
        <v>0</v>
      </c>
      <c r="S336" s="253"/>
      <c r="T336" s="246">
        <f ca="1">+T337</f>
        <v>100</v>
      </c>
      <c r="U336" s="245">
        <f t="shared" si="16"/>
        <v>1</v>
      </c>
      <c r="V336" s="348" t="str">
        <f>+VLOOKUP(A336,bd_lista!$A$3:$E$590,5,FALSE)</f>
        <v>Empresas Nacionales</v>
      </c>
      <c r="W336" s="444" t="str">
        <f>+V336</f>
        <v>Empresas Nacionales</v>
      </c>
      <c r="X336" s="245">
        <f>+VLOOKUP(A336,[2]Sheet1!$A$13:$D$744,4,FALSE)</f>
        <v>76</v>
      </c>
      <c r="Y336" s="245" t="str">
        <f>+VLOOKUP(X336,bd_lista!$A$3:$C$590,3,FALSE)</f>
        <v>Ministerio de Minería y Metalurgia</v>
      </c>
      <c r="Z336" s="305">
        <f>+X336</f>
        <v>76</v>
      </c>
      <c r="AA336" s="306" t="str">
        <f>+Y336</f>
        <v>Ministerio de Minería y Metalurgia</v>
      </c>
    </row>
    <row r="337" spans="1:27" customFormat="1" ht="15" customHeight="1">
      <c r="A337" s="32">
        <v>520</v>
      </c>
      <c r="B337" s="447"/>
      <c r="C337" s="348" t="str">
        <f>+VLOOKUP(A337,bd_lista!$A$3:$C$590,3,FALSE)</f>
        <v>Empresa Metalúrgica VINTO - Nacionalizada</v>
      </c>
      <c r="D337" s="443"/>
      <c r="E337" s="348" t="s">
        <v>1312</v>
      </c>
      <c r="F337" s="248">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8">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100</v>
      </c>
      <c r="H337" s="248">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8">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8">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8">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8">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8">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8">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8">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8">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8">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8">
        <f t="shared" ca="1" si="15"/>
        <v>100</v>
      </c>
      <c r="S337" s="248">
        <f ca="1">+R336+R337</f>
        <v>100</v>
      </c>
      <c r="T337" s="246">
        <f ca="1">+S337</f>
        <v>100</v>
      </c>
      <c r="U337" s="245">
        <f t="shared" si="16"/>
        <v>2</v>
      </c>
      <c r="V337" s="348" t="str">
        <f>+VLOOKUP(A337,bd_lista!$A$3:$E$590,5,FALSE)</f>
        <v>Empresas Nacionales</v>
      </c>
      <c r="W337" s="445"/>
      <c r="X337" s="245">
        <f>+VLOOKUP(A337,[2]Sheet1!$A$13:$D$744,4,FALSE)</f>
        <v>76</v>
      </c>
      <c r="Y337" s="245" t="str">
        <f>+VLOOKUP(X337,bd_lista!$A$3:$C$590,3,FALSE)</f>
        <v>Ministerio de Minería y Metalurgia</v>
      </c>
      <c r="Z337" s="303"/>
      <c r="AA337" s="304"/>
    </row>
    <row r="338" spans="1:27" customFormat="1" ht="15" hidden="1" customHeight="1">
      <c r="A338" s="32">
        <v>309</v>
      </c>
      <c r="B338" s="446">
        <f>+A338</f>
        <v>309</v>
      </c>
      <c r="C338" s="250" t="str">
        <f>+VLOOKUP(A338,bd_lista!$A$3:$C$590,3,FALSE)</f>
        <v>Autoridad de Fiscalización del Juego</v>
      </c>
      <c r="D338" s="442" t="str">
        <f>+C338</f>
        <v>Autoridad de Fiscalización del Juego</v>
      </c>
      <c r="E338" s="250" t="s">
        <v>1311</v>
      </c>
      <c r="F338" s="246">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6">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6">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6">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6">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6">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6">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6">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6">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6">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6">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6">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6">
        <f t="shared" ca="1" si="15"/>
        <v>0</v>
      </c>
      <c r="S338" s="246"/>
      <c r="T338" s="246">
        <f ca="1">+T339</f>
        <v>0</v>
      </c>
      <c r="U338" s="245">
        <f t="shared" si="16"/>
        <v>1</v>
      </c>
      <c r="V338" s="348" t="str">
        <f>+VLOOKUP(A338,bd_lista!$A$3:$E$590,5,FALSE)</f>
        <v>Instituciones Descentralizadas</v>
      </c>
      <c r="W338" s="444" t="str">
        <f>+V338</f>
        <v>Instituciones Descentralizadas</v>
      </c>
      <c r="X338" s="245">
        <f>+VLOOKUP(A338,[2]Sheet1!$A$13:$D$744,4,FALSE)</f>
        <v>35</v>
      </c>
      <c r="Y338" s="245" t="str">
        <f>+VLOOKUP(X338,bd_lista!$A$3:$C$590,3,FALSE)</f>
        <v>Ministerio de Economía y Finanzas Públicas</v>
      </c>
      <c r="Z338" s="305">
        <f>+X338</f>
        <v>35</v>
      </c>
      <c r="AA338" s="334" t="str">
        <f>+Y338</f>
        <v>Ministerio de Economía y Finanzas Públicas</v>
      </c>
    </row>
    <row r="339" spans="1:27" customFormat="1" ht="15" hidden="1" customHeight="1">
      <c r="A339" s="32">
        <v>309</v>
      </c>
      <c r="B339" s="447"/>
      <c r="C339" s="348" t="str">
        <f>+VLOOKUP(A339,bd_lista!$A$3:$C$590,3,FALSE)</f>
        <v>Autoridad de Fiscalización del Juego</v>
      </c>
      <c r="D339" s="443"/>
      <c r="E339" s="348" t="s">
        <v>1312</v>
      </c>
      <c r="F339" s="248">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8">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8">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8">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8">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8">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8">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8">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8">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8">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8">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8">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8">
        <f t="shared" ca="1" si="15"/>
        <v>0</v>
      </c>
      <c r="S339" s="248">
        <f ca="1">+R338+R339</f>
        <v>0</v>
      </c>
      <c r="T339" s="246">
        <f ca="1">+S339</f>
        <v>0</v>
      </c>
      <c r="U339" s="245">
        <f t="shared" si="16"/>
        <v>2</v>
      </c>
      <c r="V339" s="348" t="str">
        <f>+VLOOKUP(A339,bd_lista!$A$3:$E$590,5,FALSE)</f>
        <v>Instituciones Descentralizadas</v>
      </c>
      <c r="W339" s="445"/>
      <c r="X339" s="245">
        <f>+VLOOKUP(A339,[2]Sheet1!$A$13:$D$744,4,FALSE)</f>
        <v>35</v>
      </c>
      <c r="Y339" s="245" t="str">
        <f>+VLOOKUP(X339,bd_lista!$A$3:$C$590,3,FALSE)</f>
        <v>Ministerio de Economía y Finanzas Públicas</v>
      </c>
      <c r="Z339" s="303"/>
      <c r="AA339" s="336"/>
    </row>
    <row r="340" spans="1:27" customFormat="1" ht="15" hidden="1" customHeight="1">
      <c r="A340" s="32">
        <v>197</v>
      </c>
      <c r="B340" s="446">
        <f>+A340</f>
        <v>197</v>
      </c>
      <c r="C340" s="250" t="str">
        <f>+VLOOKUP(A340,bd_lista!$A$3:$C$590,3,FALSE)</f>
        <v>DIRECCIÓN ESTRATÉGICA DE REIVINDICACION MARÍTIMA, SILALA Y RECURSOS HÍDRICOS INTERNACIONALES</v>
      </c>
      <c r="D340" s="442" t="str">
        <f>+C340</f>
        <v>DIRECCIÓN ESTRATÉGICA DE REIVINDICACION MARÍTIMA, SILALA Y RECURSOS HÍDRICOS INTERNACIONALES</v>
      </c>
      <c r="E340" s="250" t="s">
        <v>1311</v>
      </c>
      <c r="F340" s="246">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6">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6">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6">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6">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6">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6">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6">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6">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6">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6">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6">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6">
        <f t="shared" ca="1" si="15"/>
        <v>0</v>
      </c>
      <c r="S340" s="246"/>
      <c r="T340" s="246">
        <f ca="1">+T341</f>
        <v>0</v>
      </c>
      <c r="U340" s="245">
        <f t="shared" si="16"/>
        <v>1</v>
      </c>
      <c r="V340" s="348" t="str">
        <f>+VLOOKUP(A340,bd_lista!$A$3:$E$590,5,FALSE)</f>
        <v>Instituciones Descentralizadas</v>
      </c>
      <c r="W340" s="444" t="str">
        <f>+V340</f>
        <v>Instituciones Descentralizadas</v>
      </c>
      <c r="X340" s="245">
        <f>+VLOOKUP(A340,[2]Sheet1!$A$13:$D$744,4,FALSE)</f>
        <v>10</v>
      </c>
      <c r="Y340" s="245" t="str">
        <f>+VLOOKUP(X340,bd_lista!$A$3:$C$590,3,FALSE)</f>
        <v>Ministerio de Relaciones Exteriores</v>
      </c>
      <c r="Z340" s="305">
        <f>+X340</f>
        <v>10</v>
      </c>
      <c r="AA340" s="334" t="str">
        <f>+Y340</f>
        <v>Ministerio de Relaciones Exteriores</v>
      </c>
    </row>
    <row r="341" spans="1:27" customFormat="1" ht="15" hidden="1" customHeight="1">
      <c r="A341" s="32">
        <v>197</v>
      </c>
      <c r="B341" s="447"/>
      <c r="C341" s="348" t="str">
        <f>+VLOOKUP(A341,bd_lista!$A$3:$C$590,3,FALSE)</f>
        <v>DIRECCIÓN ESTRATÉGICA DE REIVINDICACION MARÍTIMA, SILALA Y RECURSOS HÍDRICOS INTERNACIONALES</v>
      </c>
      <c r="D341" s="443"/>
      <c r="E341" s="348" t="s">
        <v>1312</v>
      </c>
      <c r="F341" s="248">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8">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8">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8">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8">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8">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8">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8">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8">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8">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8">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8">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8">
        <f t="shared" ca="1" si="15"/>
        <v>0</v>
      </c>
      <c r="S341" s="248">
        <f ca="1">+R340+R341</f>
        <v>0</v>
      </c>
      <c r="T341" s="248">
        <f ca="1">+S341</f>
        <v>0</v>
      </c>
      <c r="U341" s="245">
        <f t="shared" si="16"/>
        <v>2</v>
      </c>
      <c r="V341" s="348" t="str">
        <f>+VLOOKUP(A341,bd_lista!$A$3:$E$590,5,FALSE)</f>
        <v>Instituciones Descentralizadas</v>
      </c>
      <c r="W341" s="445"/>
      <c r="X341" s="245">
        <f>+VLOOKUP(A341,[2]Sheet1!$A$13:$D$744,4,FALSE)</f>
        <v>10</v>
      </c>
      <c r="Y341" s="245" t="str">
        <f>+VLOOKUP(X341,bd_lista!$A$3:$C$590,3,FALSE)</f>
        <v>Ministerio de Relaciones Exteriores</v>
      </c>
      <c r="Z341" s="303"/>
      <c r="AA341" s="336"/>
    </row>
    <row r="342" spans="1:27" customFormat="1" ht="15" customHeight="1">
      <c r="A342" s="32">
        <v>525</v>
      </c>
      <c r="B342" s="446">
        <f>+A342</f>
        <v>525</v>
      </c>
      <c r="C342" s="250" t="str">
        <f>+VLOOKUP(A342,bd_lista!$A$3:$C$590,3,FALSE)</f>
        <v>Transportes Aéreos Bolivianos</v>
      </c>
      <c r="D342" s="442" t="str">
        <f>+C342</f>
        <v>Transportes Aéreos Bolivianos</v>
      </c>
      <c r="E342" s="250" t="s">
        <v>1311</v>
      </c>
      <c r="F342" s="246">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6">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6">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6">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6">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6">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6">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6">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6">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6">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6">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6">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6">
        <f t="shared" ca="1" si="15"/>
        <v>0</v>
      </c>
      <c r="S342" s="269"/>
      <c r="T342" s="246">
        <f ca="1">+T343</f>
        <v>949664.1</v>
      </c>
      <c r="U342" s="281">
        <f t="shared" si="16"/>
        <v>1</v>
      </c>
      <c r="V342" s="348" t="str">
        <f>+VLOOKUP(A342,bd_lista!$A$3:$E$590,5,FALSE)</f>
        <v>Empresas Nacionales</v>
      </c>
      <c r="W342" s="444" t="str">
        <f>+V342</f>
        <v>Empresas Nacionales</v>
      </c>
      <c r="X342" s="245">
        <f>+VLOOKUP(A342,[2]Sheet1!$A$13:$D$744,4,FALSE)</f>
        <v>20</v>
      </c>
      <c r="Y342" s="245" t="str">
        <f>+VLOOKUP(X342,bd_lista!$A$3:$C$590,3,FALSE)</f>
        <v>Ministerio de Defensa</v>
      </c>
      <c r="Z342" s="305">
        <f>+X342</f>
        <v>20</v>
      </c>
      <c r="AA342" s="306" t="str">
        <f>+Y342</f>
        <v>Ministerio de Defensa</v>
      </c>
    </row>
    <row r="343" spans="1:27" customFormat="1" ht="15" customHeight="1">
      <c r="A343" s="32">
        <v>525</v>
      </c>
      <c r="B343" s="447"/>
      <c r="C343" s="348" t="str">
        <f>+VLOOKUP(A343,bd_lista!$A$3:$C$590,3,FALSE)</f>
        <v>Transportes Aéreos Bolivianos</v>
      </c>
      <c r="D343" s="443"/>
      <c r="E343" s="250" t="s">
        <v>1312</v>
      </c>
      <c r="F343" s="248">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6">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48">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949664.1</v>
      </c>
      <c r="I343" s="248">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8">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8">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8">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8">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8">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8">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8">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8">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8">
        <f t="shared" ca="1" si="15"/>
        <v>949664.1</v>
      </c>
      <c r="S343" s="269">
        <f ca="1">+R342+R343</f>
        <v>949664.1</v>
      </c>
      <c r="T343" s="248">
        <f ca="1">+S343</f>
        <v>949664.1</v>
      </c>
      <c r="U343" s="247">
        <f t="shared" si="16"/>
        <v>2</v>
      </c>
      <c r="V343" s="348" t="str">
        <f>+VLOOKUP(A343,bd_lista!$A$3:$E$590,5,FALSE)</f>
        <v>Empresas Nacionales</v>
      </c>
      <c r="W343" s="445"/>
      <c r="X343" s="245">
        <f>+VLOOKUP(A343,[2]Sheet1!$A$13:$D$744,4,FALSE)</f>
        <v>20</v>
      </c>
      <c r="Y343" s="245" t="str">
        <f>+VLOOKUP(X343,bd_lista!$A$3:$C$590,3,FALSE)</f>
        <v>Ministerio de Defensa</v>
      </c>
      <c r="Z343" s="303"/>
      <c r="AA343" s="304"/>
    </row>
    <row r="344" spans="1:27" customFormat="1" ht="15" hidden="1" customHeight="1">
      <c r="A344" s="32">
        <v>386</v>
      </c>
      <c r="B344" s="446">
        <f>+A344</f>
        <v>386</v>
      </c>
      <c r="C344" s="250" t="str">
        <f>+VLOOKUP(A344,bd_lista!$A$3:$C$590,3,FALSE)</f>
        <v>Servicio Plurinacional de la Mujer y de la Despatriarcalización Ana María Romero</v>
      </c>
      <c r="D344" s="442" t="str">
        <f>+C344</f>
        <v>Servicio Plurinacional de la Mujer y de la Despatriarcalización Ana María Romero</v>
      </c>
      <c r="E344" s="250" t="s">
        <v>1311</v>
      </c>
      <c r="F344" s="246">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6">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6">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6">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6">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6">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6">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6">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6">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6">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6">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6">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6">
        <f t="shared" ca="1" si="15"/>
        <v>0</v>
      </c>
      <c r="S344" s="269"/>
      <c r="T344" s="246">
        <f ca="1">+T345</f>
        <v>0</v>
      </c>
      <c r="U344" s="245">
        <f t="shared" si="16"/>
        <v>1</v>
      </c>
      <c r="V344" s="348" t="str">
        <f>+VLOOKUP(A344,bd_lista!$A$3:$E$590,5,FALSE)</f>
        <v>Instituciones Descentralizadas</v>
      </c>
      <c r="W344" s="444" t="str">
        <f>+V344</f>
        <v>Instituciones Descentralizadas</v>
      </c>
      <c r="X344" s="245">
        <f>+VLOOKUP(A344,[2]Sheet1!$A$13:$D$744,4,FALSE)</f>
        <v>30</v>
      </c>
      <c r="Y344" s="245" t="str">
        <f>+VLOOKUP(X344,bd_lista!$A$3:$C$590,3,FALSE)</f>
        <v>Ministerio de Justicia y Transparencia Institucional</v>
      </c>
      <c r="Z344" s="305">
        <f>+X344</f>
        <v>30</v>
      </c>
      <c r="AA344" s="334" t="str">
        <f>+Y344</f>
        <v>Ministerio de Justicia y Transparencia Institucional</v>
      </c>
    </row>
    <row r="345" spans="1:27" customFormat="1" ht="15" hidden="1" customHeight="1">
      <c r="A345" s="32">
        <v>386</v>
      </c>
      <c r="B345" s="447"/>
      <c r="C345" s="348" t="str">
        <f>+VLOOKUP(A345,bd_lista!$A$3:$C$590,3,FALSE)</f>
        <v>Servicio Plurinacional de la Mujer y de la Despatriarcalización Ana María Romero</v>
      </c>
      <c r="D345" s="443"/>
      <c r="E345" s="250" t="s">
        <v>1312</v>
      </c>
      <c r="F345" s="248">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8">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8">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8">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8">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8">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8">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8">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8">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8">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8">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8">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8">
        <f t="shared" ca="1" si="15"/>
        <v>0</v>
      </c>
      <c r="S345" s="269">
        <f ca="1">+R344+R345</f>
        <v>0</v>
      </c>
      <c r="T345" s="246">
        <f ca="1">+S345</f>
        <v>0</v>
      </c>
      <c r="U345" s="245">
        <f t="shared" si="16"/>
        <v>2</v>
      </c>
      <c r="V345" s="348" t="str">
        <f>+VLOOKUP(A345,bd_lista!$A$3:$E$590,5,FALSE)</f>
        <v>Instituciones Descentralizadas</v>
      </c>
      <c r="W345" s="445"/>
      <c r="X345" s="245">
        <f>+VLOOKUP(A345,[2]Sheet1!$A$13:$D$744,4,FALSE)</f>
        <v>30</v>
      </c>
      <c r="Y345" s="245" t="str">
        <f>+VLOOKUP(X345,bd_lista!$A$3:$C$590,3,FALSE)</f>
        <v>Ministerio de Justicia y Transparencia Institucional</v>
      </c>
      <c r="Z345" s="303"/>
      <c r="AA345" s="336"/>
    </row>
    <row r="346" spans="1:27" customFormat="1" ht="27" hidden="1" customHeight="1">
      <c r="A346" s="32">
        <v>137</v>
      </c>
      <c r="B346" s="446">
        <f>+A346</f>
        <v>137</v>
      </c>
      <c r="C346" s="250" t="str">
        <f>+VLOOKUP(A346,bd_lista!$A$3:$C$590,3,FALSE)</f>
        <v>Comité Ejecutivo de la Universidad Boliviana</v>
      </c>
      <c r="D346" s="442" t="str">
        <f>+C346</f>
        <v>Comité Ejecutivo de la Universidad Boliviana</v>
      </c>
      <c r="E346" s="250" t="s">
        <v>1311</v>
      </c>
      <c r="F346" s="246">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6">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6">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6">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6">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6">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6">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6">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6">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6">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6">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6">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6">
        <f t="shared" ca="1" si="15"/>
        <v>0</v>
      </c>
      <c r="S346" s="246"/>
      <c r="T346" s="246">
        <f ca="1">+T347</f>
        <v>0</v>
      </c>
      <c r="U346" s="245">
        <f t="shared" si="16"/>
        <v>1</v>
      </c>
      <c r="V346" s="348" t="str">
        <f>+VLOOKUP(A346,bd_lista!$A$3:$E$590,5,FALSE)</f>
        <v>Instituciones Descentralizadas</v>
      </c>
      <c r="W346" s="444" t="str">
        <f>+V346</f>
        <v>Instituciones Descentralizadas</v>
      </c>
      <c r="X346" s="245">
        <f>+VLOOKUP(A346,[2]Sheet1!$A$13:$D$744,4,FALSE)</f>
        <v>0</v>
      </c>
      <c r="Y346" s="245" t="e">
        <f>+VLOOKUP(X346,bd_lista!$A$3:$C$590,3,FALSE)</f>
        <v>#N/A</v>
      </c>
      <c r="Z346" s="305">
        <f>+X346</f>
        <v>0</v>
      </c>
      <c r="AA346" s="306" t="e">
        <f>+Y346</f>
        <v>#N/A</v>
      </c>
    </row>
    <row r="347" spans="1:27" customFormat="1" ht="15" hidden="1" customHeight="1">
      <c r="A347" s="32">
        <v>137</v>
      </c>
      <c r="B347" s="447"/>
      <c r="C347" s="348" t="str">
        <f>+VLOOKUP(A347,bd_lista!$A$3:$C$590,3,FALSE)</f>
        <v>Comité Ejecutivo de la Universidad Boliviana</v>
      </c>
      <c r="D347" s="443"/>
      <c r="E347" s="348" t="s">
        <v>1312</v>
      </c>
      <c r="F347" s="248">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8">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8">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8">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8">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8">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8">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8">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8">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8">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8">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8">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8">
        <f t="shared" ca="1" si="15"/>
        <v>0</v>
      </c>
      <c r="S347" s="248">
        <f ca="1">+R346+R347</f>
        <v>0</v>
      </c>
      <c r="T347" s="246">
        <f ca="1">+S347</f>
        <v>0</v>
      </c>
      <c r="U347" s="245">
        <f t="shared" si="16"/>
        <v>2</v>
      </c>
      <c r="V347" s="348" t="str">
        <f>+VLOOKUP(A347,bd_lista!$A$3:$E$590,5,FALSE)</f>
        <v>Instituciones Descentralizadas</v>
      </c>
      <c r="W347" s="445"/>
      <c r="X347" s="245">
        <f>+VLOOKUP(A347,[2]Sheet1!$A$13:$D$744,4,FALSE)</f>
        <v>0</v>
      </c>
      <c r="Y347" s="245" t="e">
        <f>+VLOOKUP(X347,bd_lista!$A$3:$C$590,3,FALSE)</f>
        <v>#N/A</v>
      </c>
      <c r="Z347" s="303"/>
      <c r="AA347" s="304"/>
    </row>
    <row r="348" spans="1:27" ht="15" hidden="1" customHeight="1">
      <c r="A348" s="32">
        <v>210</v>
      </c>
      <c r="B348" s="446">
        <f>+A348</f>
        <v>210</v>
      </c>
      <c r="C348" s="250" t="str">
        <f>+VLOOKUP(A348,bd_lista!$A$3:$C$590,3,FALSE)</f>
        <v>Unidad de Análisis de Políticas Sociales y Económicas</v>
      </c>
      <c r="D348" s="442" t="str">
        <f>+C348</f>
        <v>Unidad de Análisis de Políticas Sociales y Económicas</v>
      </c>
      <c r="E348" s="250" t="s">
        <v>1311</v>
      </c>
      <c r="F348" s="246">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6">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6">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6">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6">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6">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6">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6">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6">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6">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6">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6">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6">
        <f t="shared" ca="1" si="15"/>
        <v>0</v>
      </c>
      <c r="S348" s="246"/>
      <c r="T348" s="246">
        <f ca="1">+T349</f>
        <v>0</v>
      </c>
      <c r="U348" s="245">
        <f t="shared" si="16"/>
        <v>1</v>
      </c>
      <c r="V348" s="348" t="str">
        <f>+VLOOKUP(A348,bd_lista!$A$3:$E$590,5,FALSE)</f>
        <v>Instituciones Descentralizadas</v>
      </c>
      <c r="W348" s="444" t="str">
        <f>+V348</f>
        <v>Instituciones Descentralizadas</v>
      </c>
      <c r="X348" s="245">
        <f>+VLOOKUP(A348,[2]Sheet1!$A$13:$D$744,4,FALSE)</f>
        <v>66</v>
      </c>
      <c r="Y348" s="245" t="str">
        <f>+VLOOKUP(X348,bd_lista!$A$3:$C$590,3,FALSE)</f>
        <v>Ministerio de Planificación del Desarrollo</v>
      </c>
      <c r="Z348" s="305">
        <f>+X348</f>
        <v>66</v>
      </c>
      <c r="AA348" s="334" t="str">
        <f>+Y348</f>
        <v>Ministerio de Planificación del Desarrollo</v>
      </c>
    </row>
    <row r="349" spans="1:27" ht="15" hidden="1" customHeight="1">
      <c r="A349" s="32">
        <v>210</v>
      </c>
      <c r="B349" s="447"/>
      <c r="C349" s="348" t="str">
        <f>+VLOOKUP(A349,bd_lista!$A$3:$C$590,3,FALSE)</f>
        <v>Unidad de Análisis de Políticas Sociales y Económicas</v>
      </c>
      <c r="D349" s="443"/>
      <c r="E349" s="348" t="s">
        <v>1312</v>
      </c>
      <c r="F349" s="248">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8">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8">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8">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8">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8">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8">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8">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8">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8">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8">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8">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8">
        <f t="shared" ca="1" si="15"/>
        <v>0</v>
      </c>
      <c r="S349" s="248">
        <f ca="1">+R348+R349</f>
        <v>0</v>
      </c>
      <c r="T349" s="248">
        <f ca="1">+S349</f>
        <v>0</v>
      </c>
      <c r="U349" s="247">
        <f t="shared" si="16"/>
        <v>2</v>
      </c>
      <c r="V349" s="348" t="str">
        <f>+VLOOKUP(A349,bd_lista!$A$3:$E$590,5,FALSE)</f>
        <v>Instituciones Descentralizadas</v>
      </c>
      <c r="W349" s="445"/>
      <c r="X349" s="245">
        <f>+VLOOKUP(A349,[2]Sheet1!$A$13:$D$744,4,FALSE)</f>
        <v>66</v>
      </c>
      <c r="Y349" s="245" t="str">
        <f>+VLOOKUP(X349,bd_lista!$A$3:$C$590,3,FALSE)</f>
        <v>Ministerio de Planificación del Desarrollo</v>
      </c>
      <c r="Z349" s="303"/>
      <c r="AA349" s="336"/>
    </row>
    <row r="350" spans="1:27" customFormat="1" ht="15" hidden="1" customHeight="1">
      <c r="A350" s="255">
        <v>311</v>
      </c>
      <c r="B350" s="446">
        <f>+A350</f>
        <v>311</v>
      </c>
      <c r="C350" s="250" t="str">
        <f>+VLOOKUP(A350,bd_lista!$A$3:$C$590,3,FALSE)</f>
        <v>Autoridad de Fisc y Ctrol Soc de Agua Potable Saneam.Básico</v>
      </c>
      <c r="D350" s="442" t="str">
        <f>+C350</f>
        <v>Autoridad de Fisc y Ctrol Soc de Agua Potable Saneam.Básico</v>
      </c>
      <c r="E350" s="250" t="s">
        <v>1311</v>
      </c>
      <c r="F350" s="246">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6">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6">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6">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6">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6">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6">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6">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6">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6">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6">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6">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6">
        <f t="shared" ref="R350:R413" ca="1" si="17">+SUM(F350:Q350)</f>
        <v>0</v>
      </c>
      <c r="S350" s="246"/>
      <c r="T350" s="246">
        <f ca="1">+T351</f>
        <v>0</v>
      </c>
      <c r="U350" s="245">
        <f t="shared" ref="U350:U413" si="18">+IF(E350="Débitos",1,2)</f>
        <v>1</v>
      </c>
      <c r="V350" s="348" t="str">
        <f>+VLOOKUP(A350,bd_lista!$A$3:$E$590,5,FALSE)</f>
        <v>Instituciones Descentralizadas</v>
      </c>
      <c r="W350" s="444" t="str">
        <f>+V350</f>
        <v>Instituciones Descentralizadas</v>
      </c>
      <c r="X350" s="245">
        <f>+VLOOKUP(A350,[2]Sheet1!$A$13:$D$744,4,FALSE)</f>
        <v>86</v>
      </c>
      <c r="Y350" s="245" t="str">
        <f>+VLOOKUP(X350,bd_lista!$A$3:$C$590,3,FALSE)</f>
        <v>Ministerio de Medio Ambiente y Agua</v>
      </c>
      <c r="Z350" s="305">
        <f>+X350</f>
        <v>86</v>
      </c>
      <c r="AA350" s="334" t="str">
        <f>+Y350</f>
        <v>Ministerio de Medio Ambiente y Agua</v>
      </c>
    </row>
    <row r="351" spans="1:27" customFormat="1" ht="15" hidden="1" customHeight="1">
      <c r="A351" s="32">
        <v>311</v>
      </c>
      <c r="B351" s="447"/>
      <c r="C351" s="348" t="str">
        <f>+VLOOKUP(A351,bd_lista!$A$3:$C$590,3,FALSE)</f>
        <v>Autoridad de Fisc y Ctrol Soc de Agua Potable Saneam.Básico</v>
      </c>
      <c r="D351" s="443"/>
      <c r="E351" s="348" t="s">
        <v>1312</v>
      </c>
      <c r="F351" s="248">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48">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48">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8">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8">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8">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8">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8">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8">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8">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8">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8">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8">
        <f t="shared" ca="1" si="17"/>
        <v>0</v>
      </c>
      <c r="S351" s="248">
        <f ca="1">+R350+R351</f>
        <v>0</v>
      </c>
      <c r="T351" s="246">
        <f ca="1">+S351</f>
        <v>0</v>
      </c>
      <c r="U351" s="245">
        <f t="shared" si="18"/>
        <v>2</v>
      </c>
      <c r="V351" s="348" t="str">
        <f>+VLOOKUP(A351,bd_lista!$A$3:$E$590,5,FALSE)</f>
        <v>Instituciones Descentralizadas</v>
      </c>
      <c r="W351" s="445"/>
      <c r="X351" s="245">
        <f>+VLOOKUP(A351,[2]Sheet1!$A$13:$D$744,4,FALSE)</f>
        <v>86</v>
      </c>
      <c r="Y351" s="245" t="str">
        <f>+VLOOKUP(X351,bd_lista!$A$3:$C$590,3,FALSE)</f>
        <v>Ministerio de Medio Ambiente y Agua</v>
      </c>
      <c r="Z351" s="303"/>
      <c r="AA351" s="336"/>
    </row>
    <row r="352" spans="1:27" customFormat="1" ht="27" hidden="1" customHeight="1">
      <c r="A352" s="32">
        <v>296</v>
      </c>
      <c r="B352" s="446">
        <f>+A352</f>
        <v>296</v>
      </c>
      <c r="C352" s="250" t="str">
        <f>+VLOOKUP(A352,bd_lista!$A$3:$C$590,3,FALSE)</f>
        <v>Univ. Indígena Bol. Comun. Intercult Prod. Apiaguaiki Tupa</v>
      </c>
      <c r="D352" s="442" t="str">
        <f>+C352</f>
        <v>Univ. Indígena Bol. Comun. Intercult Prod. Apiaguaiki Tupa</v>
      </c>
      <c r="E352" s="250" t="s">
        <v>1311</v>
      </c>
      <c r="F352" s="246">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6">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6">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6">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6">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6">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6">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6">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6">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6">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6">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6">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6">
        <f t="shared" ca="1" si="17"/>
        <v>0</v>
      </c>
      <c r="S352" s="246"/>
      <c r="T352" s="246">
        <f ca="1">+T353</f>
        <v>0</v>
      </c>
      <c r="U352" s="245">
        <f t="shared" si="18"/>
        <v>1</v>
      </c>
      <c r="V352" s="348" t="str">
        <f>+VLOOKUP(A352,bd_lista!$A$3:$E$590,5,FALSE)</f>
        <v>Instituciones Descentralizadas</v>
      </c>
      <c r="W352" s="444" t="str">
        <f>+V352</f>
        <v>Instituciones Descentralizadas</v>
      </c>
      <c r="X352" s="245">
        <f>+VLOOKUP(A352,[2]Sheet1!$A$13:$D$744,4,FALSE)</f>
        <v>16</v>
      </c>
      <c r="Y352" s="245" t="str">
        <f>+VLOOKUP(X352,bd_lista!$A$3:$C$590,3,FALSE)</f>
        <v>Ministerio de Educación</v>
      </c>
      <c r="Z352" s="305">
        <f>+X352</f>
        <v>16</v>
      </c>
      <c r="AA352" s="333" t="str">
        <f>+Y352</f>
        <v>Ministerio de Educación</v>
      </c>
    </row>
    <row r="353" spans="1:27" customFormat="1" ht="15" hidden="1" customHeight="1">
      <c r="A353" s="32">
        <v>296</v>
      </c>
      <c r="B353" s="447"/>
      <c r="C353" s="348" t="str">
        <f>+VLOOKUP(A353,bd_lista!$A$3:$C$590,3,FALSE)</f>
        <v>Univ. Indígena Bol. Comun. Intercult Prod. Apiaguaiki Tupa</v>
      </c>
      <c r="D353" s="443"/>
      <c r="E353" s="250" t="s">
        <v>1312</v>
      </c>
      <c r="F353" s="246">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6">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6">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46">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46">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6">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6">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6">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6">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6">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6">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6">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6">
        <f t="shared" ca="1" si="17"/>
        <v>0</v>
      </c>
      <c r="S353" s="246">
        <f ca="1">+R352+R353</f>
        <v>0</v>
      </c>
      <c r="T353" s="246">
        <f ca="1">+S353</f>
        <v>0</v>
      </c>
      <c r="U353" s="245">
        <f t="shared" si="18"/>
        <v>2</v>
      </c>
      <c r="V353" s="348" t="str">
        <f>+VLOOKUP(A353,bd_lista!$A$3:$E$590,5,FALSE)</f>
        <v>Instituciones Descentralizadas</v>
      </c>
      <c r="W353" s="445"/>
      <c r="X353" s="245">
        <f>+VLOOKUP(A353,[2]Sheet1!$A$13:$D$744,4,FALSE)</f>
        <v>16</v>
      </c>
      <c r="Y353" s="245" t="str">
        <f>+VLOOKUP(X353,bd_lista!$A$3:$C$590,3,FALSE)</f>
        <v>Ministerio de Educación</v>
      </c>
      <c r="Z353" s="303"/>
      <c r="AA353" s="335"/>
    </row>
    <row r="354" spans="1:27" customFormat="1" ht="15" hidden="1" customHeight="1">
      <c r="A354" s="32">
        <v>152</v>
      </c>
      <c r="B354" s="446">
        <f>+A354</f>
        <v>152</v>
      </c>
      <c r="C354" s="250" t="str">
        <f>+VLOOKUP(A354,bd_lista!$A$3:$C$590,3,FALSE)</f>
        <v>Servicio Plurinacional de Defensa Pública</v>
      </c>
      <c r="D354" s="442" t="str">
        <f>+C354</f>
        <v>Servicio Plurinacional de Defensa Pública</v>
      </c>
      <c r="E354" s="250" t="s">
        <v>1311</v>
      </c>
      <c r="F354" s="246">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6">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6">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6">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6">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6">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6">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6">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6">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6">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6">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6">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6">
        <f t="shared" ca="1" si="17"/>
        <v>0</v>
      </c>
      <c r="S354" s="246"/>
      <c r="T354" s="246">
        <f ca="1">+T355</f>
        <v>0</v>
      </c>
      <c r="U354" s="245">
        <f t="shared" si="18"/>
        <v>1</v>
      </c>
      <c r="V354" s="348" t="str">
        <f>+VLOOKUP(A354,bd_lista!$A$3:$E$590,5,FALSE)</f>
        <v>Instituciones Descentralizadas</v>
      </c>
      <c r="W354" s="444" t="str">
        <f>+V354</f>
        <v>Instituciones Descentralizadas</v>
      </c>
      <c r="X354" s="245">
        <f>+VLOOKUP(A354,[2]Sheet1!$A$13:$D$744,4,FALSE)</f>
        <v>30</v>
      </c>
      <c r="Y354" s="245" t="str">
        <f>+VLOOKUP(X354,bd_lista!$A$3:$C$590,3,FALSE)</f>
        <v>Ministerio de Justicia y Transparencia Institucional</v>
      </c>
      <c r="Z354" s="305">
        <f>+X354</f>
        <v>30</v>
      </c>
      <c r="AA354" s="334" t="str">
        <f>+Y354</f>
        <v>Ministerio de Justicia y Transparencia Institucional</v>
      </c>
    </row>
    <row r="355" spans="1:27" customFormat="1" ht="15" hidden="1" customHeight="1">
      <c r="A355" s="32">
        <v>152</v>
      </c>
      <c r="B355" s="447"/>
      <c r="C355" s="348" t="str">
        <f>+VLOOKUP(A355,bd_lista!$A$3:$C$590,3,FALSE)</f>
        <v>Servicio Plurinacional de Defensa Pública</v>
      </c>
      <c r="D355" s="443"/>
      <c r="E355" s="348" t="s">
        <v>1312</v>
      </c>
      <c r="F355" s="248">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48">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8">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8">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48">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8">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8">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8">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8">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8">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8">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6">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8">
        <f t="shared" ca="1" si="17"/>
        <v>0</v>
      </c>
      <c r="S355" s="248">
        <f ca="1">+R354+R355</f>
        <v>0</v>
      </c>
      <c r="T355" s="248">
        <f ca="1">+S355</f>
        <v>0</v>
      </c>
      <c r="U355" s="247">
        <f t="shared" si="18"/>
        <v>2</v>
      </c>
      <c r="V355" s="348" t="str">
        <f>+VLOOKUP(A355,bd_lista!$A$3:$E$590,5,FALSE)</f>
        <v>Instituciones Descentralizadas</v>
      </c>
      <c r="W355" s="445"/>
      <c r="X355" s="245">
        <f>+VLOOKUP(A355,[2]Sheet1!$A$13:$D$744,4,FALSE)</f>
        <v>30</v>
      </c>
      <c r="Y355" s="245" t="str">
        <f>+VLOOKUP(X355,bd_lista!$A$3:$C$590,3,FALSE)</f>
        <v>Ministerio de Justicia y Transparencia Institucional</v>
      </c>
      <c r="Z355" s="303"/>
      <c r="AA355" s="336"/>
    </row>
    <row r="356" spans="1:27" ht="15" customHeight="1">
      <c r="A356" s="32">
        <v>526</v>
      </c>
      <c r="B356" s="446">
        <f>+A356</f>
        <v>526</v>
      </c>
      <c r="C356" s="250" t="str">
        <f>+VLOOKUP(A356,bd_lista!$A$3:$C$590,3,FALSE)</f>
        <v>Bolivia TV</v>
      </c>
      <c r="D356" s="442" t="str">
        <f>+C356</f>
        <v>Bolivia TV</v>
      </c>
      <c r="E356" s="250" t="s">
        <v>1311</v>
      </c>
      <c r="F356" s="246">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6">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6">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6">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6">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6">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6">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6">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6">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6">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6">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74">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6">
        <f t="shared" ca="1" si="17"/>
        <v>0</v>
      </c>
      <c r="S356" s="269"/>
      <c r="T356" s="246">
        <f ca="1">+T357</f>
        <v>1029879.32</v>
      </c>
      <c r="U356" s="245">
        <f t="shared" si="18"/>
        <v>1</v>
      </c>
      <c r="V356" s="348" t="str">
        <f>+VLOOKUP(A356,bd_lista!$A$3:$E$590,5,FALSE)</f>
        <v>Empresas Nacionales</v>
      </c>
      <c r="W356" s="444" t="str">
        <f>+V356</f>
        <v>Empresas Nacionales</v>
      </c>
      <c r="X356" s="245">
        <v>25</v>
      </c>
      <c r="Y356" s="245" t="str">
        <f>+VLOOKUP(X356,bd_lista!$A$3:$C$590,3,FALSE)</f>
        <v>Ministerio de la Presidencia</v>
      </c>
      <c r="Z356" s="305">
        <f>+X356</f>
        <v>25</v>
      </c>
      <c r="AA356" s="334" t="str">
        <f>+Y356</f>
        <v>Ministerio de la Presidencia</v>
      </c>
    </row>
    <row r="357" spans="1:27" ht="15" customHeight="1">
      <c r="A357" s="32">
        <v>526</v>
      </c>
      <c r="B357" s="447"/>
      <c r="C357" s="348" t="str">
        <f>+VLOOKUP(A357,bd_lista!$A$3:$C$590,3,FALSE)</f>
        <v>Bolivia TV</v>
      </c>
      <c r="D357" s="443"/>
      <c r="E357" s="348" t="s">
        <v>1312</v>
      </c>
      <c r="F357" s="248">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48">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82.19</v>
      </c>
      <c r="H357" s="248">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6797.13</v>
      </c>
      <c r="I357" s="248">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1023000</v>
      </c>
      <c r="J357" s="248">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8">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8">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8">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8">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8">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8">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8">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8">
        <f t="shared" ca="1" si="17"/>
        <v>1029879.32</v>
      </c>
      <c r="S357" s="268">
        <f ca="1">+R356+R357</f>
        <v>1029879.32</v>
      </c>
      <c r="T357" s="248">
        <f ca="1">+S357</f>
        <v>1029879.32</v>
      </c>
      <c r="U357" s="247">
        <f t="shared" si="18"/>
        <v>2</v>
      </c>
      <c r="V357" s="348" t="str">
        <f>+VLOOKUP(A357,bd_lista!$A$3:$E$590,5,FALSE)</f>
        <v>Empresas Nacionales</v>
      </c>
      <c r="W357" s="445"/>
      <c r="X357" s="245">
        <v>25</v>
      </c>
      <c r="Y357" s="245" t="str">
        <f>+VLOOKUP(X357,bd_lista!$A$3:$C$590,3,FALSE)</f>
        <v>Ministerio de la Presidencia</v>
      </c>
      <c r="Z357" s="303"/>
      <c r="AA357" s="336"/>
    </row>
    <row r="358" spans="1:27" ht="15" hidden="1" customHeight="1">
      <c r="A358" s="255">
        <v>424</v>
      </c>
      <c r="B358" s="446">
        <f>+A358</f>
        <v>424</v>
      </c>
      <c r="C358" s="250" t="str">
        <f>+VLOOKUP(A358,bd_lista!$A$3:$C$590,3,FALSE)</f>
        <v>Caja de Salud CORDES</v>
      </c>
      <c r="D358" s="442" t="str">
        <f>+C358</f>
        <v>Caja de Salud CORDES</v>
      </c>
      <c r="E358" s="250" t="s">
        <v>1311</v>
      </c>
      <c r="F358" s="246">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6">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6">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6">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6">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6">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6">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6">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6">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6">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6">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6">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6">
        <f t="shared" ca="1" si="17"/>
        <v>0</v>
      </c>
      <c r="S358" s="253"/>
      <c r="T358" s="246">
        <f ca="1">+T359</f>
        <v>0</v>
      </c>
      <c r="U358" s="245">
        <f t="shared" si="18"/>
        <v>1</v>
      </c>
      <c r="V358" s="348" t="str">
        <f>+VLOOKUP(A358,bd_lista!$A$3:$E$590,5,FALSE)</f>
        <v>Instituciones de Seguridad Social</v>
      </c>
      <c r="W358" s="444" t="str">
        <f>+V358</f>
        <v>Instituciones de Seguridad Social</v>
      </c>
      <c r="X358" s="245">
        <f>+VLOOKUP(A358,[2]Sheet1!$A$13:$D$744,4,FALSE)</f>
        <v>46</v>
      </c>
      <c r="Y358" s="245" t="str">
        <f>+VLOOKUP(X358,bd_lista!$A$3:$C$590,3,FALSE)</f>
        <v>Ministerio de Salud y Deportes</v>
      </c>
      <c r="Z358" s="305">
        <f>+X358</f>
        <v>46</v>
      </c>
      <c r="AA358" s="306" t="str">
        <f>+Y358</f>
        <v>Ministerio de Salud y Deportes</v>
      </c>
    </row>
    <row r="359" spans="1:27" ht="15" hidden="1" customHeight="1">
      <c r="A359" s="32">
        <v>424</v>
      </c>
      <c r="B359" s="447"/>
      <c r="C359" s="348" t="str">
        <f>+VLOOKUP(A359,bd_lista!$A$3:$C$590,3,FALSE)</f>
        <v>Caja de Salud CORDES</v>
      </c>
      <c r="D359" s="443"/>
      <c r="E359" s="348" t="s">
        <v>1312</v>
      </c>
      <c r="F359" s="248">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8">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8">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8">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8">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8">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8">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8">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8">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8">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8">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8">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8">
        <f t="shared" ca="1" si="17"/>
        <v>0</v>
      </c>
      <c r="S359" s="265">
        <f ca="1">+R358+R359</f>
        <v>0</v>
      </c>
      <c r="T359" s="248">
        <f ca="1">+S359</f>
        <v>0</v>
      </c>
      <c r="U359" s="247">
        <f t="shared" si="18"/>
        <v>2</v>
      </c>
      <c r="V359" s="348" t="str">
        <f>+VLOOKUP(A359,bd_lista!$A$3:$E$590,5,FALSE)</f>
        <v>Instituciones de Seguridad Social</v>
      </c>
      <c r="W359" s="445"/>
      <c r="X359" s="245">
        <f>+VLOOKUP(A359,[2]Sheet1!$A$13:$D$744,4,FALSE)</f>
        <v>46</v>
      </c>
      <c r="Y359" s="245" t="str">
        <f>+VLOOKUP(X359,bd_lista!$A$3:$C$590,3,FALSE)</f>
        <v>Ministerio de Salud y Deportes</v>
      </c>
      <c r="Z359" s="303"/>
      <c r="AA359" s="304"/>
    </row>
    <row r="360" spans="1:27" ht="15" hidden="1" customHeight="1">
      <c r="A360" s="255">
        <v>425</v>
      </c>
      <c r="B360" s="446">
        <f>+A360</f>
        <v>425</v>
      </c>
      <c r="C360" s="250" t="str">
        <f>+VLOOKUP(A360,bd_lista!$A$3:$C$590,3,FALSE)</f>
        <v>Seguro Social Universitario de Cochabamba</v>
      </c>
      <c r="D360" s="442" t="str">
        <f>+C360</f>
        <v>Seguro Social Universitario de Cochabamba</v>
      </c>
      <c r="E360" s="250" t="s">
        <v>1311</v>
      </c>
      <c r="F360" s="246">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6">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6">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6">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6">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6">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6">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6">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6">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6">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6">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6">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6">
        <f t="shared" ca="1" si="17"/>
        <v>0</v>
      </c>
      <c r="S360" s="253"/>
      <c r="T360" s="246">
        <f ca="1">+T361</f>
        <v>0</v>
      </c>
      <c r="U360" s="245">
        <f t="shared" si="18"/>
        <v>1</v>
      </c>
      <c r="V360" s="348" t="str">
        <f>+VLOOKUP(A360,bd_lista!$A$3:$E$590,5,FALSE)</f>
        <v>Instituciones de Seguridad Social</v>
      </c>
      <c r="W360" s="444" t="str">
        <f>+V360</f>
        <v>Instituciones de Seguridad Social</v>
      </c>
      <c r="X360" s="245">
        <f>+VLOOKUP(A360,[2]Sheet1!$A$13:$D$744,4,FALSE)</f>
        <v>46</v>
      </c>
      <c r="Y360" s="245" t="str">
        <f>+VLOOKUP(X360,bd_lista!$A$3:$C$590,3,FALSE)</f>
        <v>Ministerio de Salud y Deportes</v>
      </c>
      <c r="Z360" s="305">
        <f>+X360</f>
        <v>46</v>
      </c>
      <c r="AA360" s="306" t="str">
        <f>+Y360</f>
        <v>Ministerio de Salud y Deportes</v>
      </c>
    </row>
    <row r="361" spans="1:27" ht="15" hidden="1" customHeight="1">
      <c r="A361" s="32">
        <v>425</v>
      </c>
      <c r="B361" s="447"/>
      <c r="C361" s="348" t="str">
        <f>+VLOOKUP(A361,bd_lista!$A$3:$C$590,3,FALSE)</f>
        <v>Seguro Social Universitario de Cochabamba</v>
      </c>
      <c r="D361" s="443"/>
      <c r="E361" s="348" t="s">
        <v>1312</v>
      </c>
      <c r="F361" s="248">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8">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8">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8">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8">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8">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8">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8">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8">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8">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8">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8">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8">
        <f t="shared" ca="1" si="17"/>
        <v>0</v>
      </c>
      <c r="S361" s="265">
        <f ca="1">+R360+R361</f>
        <v>0</v>
      </c>
      <c r="T361" s="248">
        <f ca="1">+S361</f>
        <v>0</v>
      </c>
      <c r="U361" s="247">
        <f t="shared" si="18"/>
        <v>2</v>
      </c>
      <c r="V361" s="348" t="str">
        <f>+VLOOKUP(A361,bd_lista!$A$3:$E$590,5,FALSE)</f>
        <v>Instituciones de Seguridad Social</v>
      </c>
      <c r="W361" s="445"/>
      <c r="X361" s="245">
        <f>+VLOOKUP(A361,[2]Sheet1!$A$13:$D$744,4,FALSE)</f>
        <v>46</v>
      </c>
      <c r="Y361" s="245" t="str">
        <f>+VLOOKUP(X361,bd_lista!$A$3:$C$590,3,FALSE)</f>
        <v>Ministerio de Salud y Deportes</v>
      </c>
      <c r="Z361" s="303"/>
      <c r="AA361" s="304"/>
    </row>
    <row r="362" spans="1:27" ht="15" hidden="1" customHeight="1">
      <c r="A362" s="255">
        <v>426</v>
      </c>
      <c r="B362" s="446">
        <f>+A362</f>
        <v>426</v>
      </c>
      <c r="C362" s="250" t="str">
        <f>+VLOOKUP(A362,bd_lista!$A$3:$C$590,3,FALSE)</f>
        <v>Seguro Social Universitario de Oruro</v>
      </c>
      <c r="D362" s="442" t="str">
        <f>+C362</f>
        <v>Seguro Social Universitario de Oruro</v>
      </c>
      <c r="E362" s="250" t="s">
        <v>1311</v>
      </c>
      <c r="F362" s="246">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6">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6">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6">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6">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6">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6">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6">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6">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6">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6">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6">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6">
        <f t="shared" ca="1" si="17"/>
        <v>0</v>
      </c>
      <c r="S362" s="253"/>
      <c r="T362" s="246">
        <f ca="1">+T363</f>
        <v>0</v>
      </c>
      <c r="U362" s="245">
        <f t="shared" si="18"/>
        <v>1</v>
      </c>
      <c r="V362" s="348" t="str">
        <f>+VLOOKUP(A362,bd_lista!$A$3:$E$590,5,FALSE)</f>
        <v>Instituciones de Seguridad Social</v>
      </c>
      <c r="W362" s="444" t="str">
        <f>+V362</f>
        <v>Instituciones de Seguridad Social</v>
      </c>
      <c r="X362" s="245">
        <f>+VLOOKUP(A362,[2]Sheet1!$A$13:$D$744,4,FALSE)</f>
        <v>46</v>
      </c>
      <c r="Y362" s="245" t="str">
        <f>+VLOOKUP(X362,bd_lista!$A$3:$C$590,3,FALSE)</f>
        <v>Ministerio de Salud y Deportes</v>
      </c>
      <c r="Z362" s="305">
        <f>+X362</f>
        <v>46</v>
      </c>
      <c r="AA362" s="306" t="str">
        <f>+Y362</f>
        <v>Ministerio de Salud y Deportes</v>
      </c>
    </row>
    <row r="363" spans="1:27" ht="15" hidden="1" customHeight="1">
      <c r="A363" s="32">
        <v>426</v>
      </c>
      <c r="B363" s="447"/>
      <c r="C363" s="348" t="str">
        <f>+VLOOKUP(A363,bd_lista!$A$3:$C$590,3,FALSE)</f>
        <v>Seguro Social Universitario de Oruro</v>
      </c>
      <c r="D363" s="443"/>
      <c r="E363" s="348" t="s">
        <v>1312</v>
      </c>
      <c r="F363" s="248">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8">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8">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8">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8">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8">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8">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8">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8">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8">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8">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8">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8">
        <f t="shared" ca="1" si="17"/>
        <v>0</v>
      </c>
      <c r="S363" s="265">
        <f ca="1">+R362+R363</f>
        <v>0</v>
      </c>
      <c r="T363" s="248">
        <f ca="1">+S363</f>
        <v>0</v>
      </c>
      <c r="U363" s="247">
        <f t="shared" si="18"/>
        <v>2</v>
      </c>
      <c r="V363" s="348" t="str">
        <f>+VLOOKUP(A363,bd_lista!$A$3:$E$590,5,FALSE)</f>
        <v>Instituciones de Seguridad Social</v>
      </c>
      <c r="W363" s="445"/>
      <c r="X363" s="245">
        <f>+VLOOKUP(A363,[2]Sheet1!$A$13:$D$744,4,FALSE)</f>
        <v>46</v>
      </c>
      <c r="Y363" s="245" t="str">
        <f>+VLOOKUP(X363,bd_lista!$A$3:$C$590,3,FALSE)</f>
        <v>Ministerio de Salud y Deportes</v>
      </c>
      <c r="Z363" s="303"/>
      <c r="AA363" s="304"/>
    </row>
    <row r="364" spans="1:27" ht="15" hidden="1" customHeight="1">
      <c r="A364" s="255">
        <v>427</v>
      </c>
      <c r="B364" s="446">
        <f>+A364</f>
        <v>427</v>
      </c>
      <c r="C364" s="250" t="str">
        <f>+VLOOKUP(A364,bd_lista!$A$3:$C$590,3,FALSE)</f>
        <v>Seguro Social Universitario de Santa Cruz</v>
      </c>
      <c r="D364" s="442" t="str">
        <f>+C364</f>
        <v>Seguro Social Universitario de Santa Cruz</v>
      </c>
      <c r="E364" s="250" t="s">
        <v>1311</v>
      </c>
      <c r="F364" s="246">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6">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6">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6">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6">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6">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6">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6">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6">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6">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6">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6">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6">
        <f t="shared" ca="1" si="17"/>
        <v>0</v>
      </c>
      <c r="S364" s="253"/>
      <c r="T364" s="246">
        <f ca="1">+T365</f>
        <v>0</v>
      </c>
      <c r="U364" s="245">
        <f t="shared" si="18"/>
        <v>1</v>
      </c>
      <c r="V364" s="348" t="str">
        <f>+VLOOKUP(A364,bd_lista!$A$3:$E$590,5,FALSE)</f>
        <v>Instituciones de Seguridad Social</v>
      </c>
      <c r="W364" s="444" t="str">
        <f>+V364</f>
        <v>Instituciones de Seguridad Social</v>
      </c>
      <c r="X364" s="245">
        <f>+VLOOKUP(A364,[2]Sheet1!$A$13:$D$744,4,FALSE)</f>
        <v>46</v>
      </c>
      <c r="Y364" s="245" t="str">
        <f>+VLOOKUP(X364,bd_lista!$A$3:$C$590,3,FALSE)</f>
        <v>Ministerio de Salud y Deportes</v>
      </c>
      <c r="Z364" s="305">
        <f>+X364</f>
        <v>46</v>
      </c>
      <c r="AA364" s="306" t="str">
        <f>+Y364</f>
        <v>Ministerio de Salud y Deportes</v>
      </c>
    </row>
    <row r="365" spans="1:27" ht="15" hidden="1" customHeight="1">
      <c r="A365" s="32">
        <v>427</v>
      </c>
      <c r="B365" s="447"/>
      <c r="C365" s="348" t="str">
        <f>+VLOOKUP(A365,bd_lista!$A$3:$C$590,3,FALSE)</f>
        <v>Seguro Social Universitario de Santa Cruz</v>
      </c>
      <c r="D365" s="443"/>
      <c r="E365" s="348" t="s">
        <v>1312</v>
      </c>
      <c r="F365" s="248">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8">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8">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8">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8">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8">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8">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8">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8">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8">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8">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8">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8">
        <f t="shared" ca="1" si="17"/>
        <v>0</v>
      </c>
      <c r="S365" s="265">
        <f ca="1">+R364+R365</f>
        <v>0</v>
      </c>
      <c r="T365" s="248">
        <f ca="1">+S365</f>
        <v>0</v>
      </c>
      <c r="U365" s="247">
        <f t="shared" si="18"/>
        <v>2</v>
      </c>
      <c r="V365" s="348" t="str">
        <f>+VLOOKUP(A365,bd_lista!$A$3:$E$590,5,FALSE)</f>
        <v>Instituciones de Seguridad Social</v>
      </c>
      <c r="W365" s="445"/>
      <c r="X365" s="245">
        <f>+VLOOKUP(A365,[2]Sheet1!$A$13:$D$744,4,FALSE)</f>
        <v>46</v>
      </c>
      <c r="Y365" s="245" t="str">
        <f>+VLOOKUP(X365,bd_lista!$A$3:$C$590,3,FALSE)</f>
        <v>Ministerio de Salud y Deportes</v>
      </c>
      <c r="Z365" s="303"/>
      <c r="AA365" s="304"/>
    </row>
    <row r="366" spans="1:27" ht="15" hidden="1" customHeight="1">
      <c r="A366" s="255">
        <v>428</v>
      </c>
      <c r="B366" s="446">
        <f>+A366</f>
        <v>428</v>
      </c>
      <c r="C366" s="250" t="str">
        <f>+VLOOKUP(A366,bd_lista!$A$3:$C$590,3,FALSE)</f>
        <v>Seguro Social Universitario de Sucre</v>
      </c>
      <c r="D366" s="442" t="str">
        <f>+C366</f>
        <v>Seguro Social Universitario de Sucre</v>
      </c>
      <c r="E366" s="250" t="s">
        <v>1311</v>
      </c>
      <c r="F366" s="246">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6">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6">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6">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6">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6">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6">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6">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6">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6">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6">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6">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6">
        <f t="shared" ca="1" si="17"/>
        <v>0</v>
      </c>
      <c r="S366" s="253"/>
      <c r="T366" s="246">
        <f ca="1">+T367</f>
        <v>0</v>
      </c>
      <c r="U366" s="245">
        <f t="shared" si="18"/>
        <v>1</v>
      </c>
      <c r="V366" s="348" t="str">
        <f>+VLOOKUP(A366,bd_lista!$A$3:$E$590,5,FALSE)</f>
        <v>Instituciones de Seguridad Social</v>
      </c>
      <c r="W366" s="444" t="str">
        <f>+V366</f>
        <v>Instituciones de Seguridad Social</v>
      </c>
      <c r="X366" s="245">
        <f>+VLOOKUP(A366,[2]Sheet1!$A$13:$D$744,4,FALSE)</f>
        <v>46</v>
      </c>
      <c r="Y366" s="245" t="str">
        <f>+VLOOKUP(X366,bd_lista!$A$3:$C$590,3,FALSE)</f>
        <v>Ministerio de Salud y Deportes</v>
      </c>
      <c r="Z366" s="305">
        <f>+X366</f>
        <v>46</v>
      </c>
      <c r="AA366" s="306" t="str">
        <f>+Y366</f>
        <v>Ministerio de Salud y Deportes</v>
      </c>
    </row>
    <row r="367" spans="1:27" ht="15" hidden="1" customHeight="1">
      <c r="A367" s="32">
        <v>428</v>
      </c>
      <c r="B367" s="447"/>
      <c r="C367" s="348" t="str">
        <f>+VLOOKUP(A367,bd_lista!$A$3:$C$590,3,FALSE)</f>
        <v>Seguro Social Universitario de Sucre</v>
      </c>
      <c r="D367" s="443"/>
      <c r="E367" s="348" t="s">
        <v>1312</v>
      </c>
      <c r="F367" s="248">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8">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8">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8">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8">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8">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8">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8">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8">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8">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8">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8">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8">
        <f t="shared" ca="1" si="17"/>
        <v>0</v>
      </c>
      <c r="S367" s="265">
        <f ca="1">+R366+R367</f>
        <v>0</v>
      </c>
      <c r="T367" s="248">
        <f ca="1">+S367</f>
        <v>0</v>
      </c>
      <c r="U367" s="247">
        <f t="shared" si="18"/>
        <v>2</v>
      </c>
      <c r="V367" s="348" t="str">
        <f>+VLOOKUP(A367,bd_lista!$A$3:$E$590,5,FALSE)</f>
        <v>Instituciones de Seguridad Social</v>
      </c>
      <c r="W367" s="445"/>
      <c r="X367" s="245">
        <f>+VLOOKUP(A367,[2]Sheet1!$A$13:$D$744,4,FALSE)</f>
        <v>46</v>
      </c>
      <c r="Y367" s="245" t="str">
        <f>+VLOOKUP(X367,bd_lista!$A$3:$C$590,3,FALSE)</f>
        <v>Ministerio de Salud y Deportes</v>
      </c>
      <c r="Z367" s="303"/>
      <c r="AA367" s="304"/>
    </row>
    <row r="368" spans="1:27" ht="15" hidden="1" customHeight="1">
      <c r="A368" s="255">
        <v>429</v>
      </c>
      <c r="B368" s="446">
        <f>+A368</f>
        <v>429</v>
      </c>
      <c r="C368" s="250" t="str">
        <f>+VLOOKUP(A368,bd_lista!$A$3:$C$590,3,FALSE)</f>
        <v>Seguro Social Universitario de La Paz</v>
      </c>
      <c r="D368" s="442" t="str">
        <f>+C368</f>
        <v>Seguro Social Universitario de La Paz</v>
      </c>
      <c r="E368" s="250" t="s">
        <v>1311</v>
      </c>
      <c r="F368" s="246">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6">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6">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6">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6">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6">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6">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6">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6">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6">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6">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6">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6">
        <f t="shared" ca="1" si="17"/>
        <v>0</v>
      </c>
      <c r="S368" s="253"/>
      <c r="T368" s="246">
        <f ca="1">+T369</f>
        <v>0</v>
      </c>
      <c r="U368" s="245">
        <f t="shared" si="18"/>
        <v>1</v>
      </c>
      <c r="V368" s="348" t="str">
        <f>+VLOOKUP(A368,bd_lista!$A$3:$E$590,5,FALSE)</f>
        <v>Instituciones de Seguridad Social</v>
      </c>
      <c r="W368" s="444" t="str">
        <f>+V368</f>
        <v>Instituciones de Seguridad Social</v>
      </c>
      <c r="X368" s="245">
        <f>+VLOOKUP(A368,[2]Sheet1!$A$13:$D$744,4,FALSE)</f>
        <v>46</v>
      </c>
      <c r="Y368" s="245" t="str">
        <f>+VLOOKUP(X368,bd_lista!$A$3:$C$590,3,FALSE)</f>
        <v>Ministerio de Salud y Deportes</v>
      </c>
      <c r="Z368" s="305">
        <f>+X368</f>
        <v>46</v>
      </c>
      <c r="AA368" s="306" t="str">
        <f>+Y368</f>
        <v>Ministerio de Salud y Deportes</v>
      </c>
    </row>
    <row r="369" spans="1:27" ht="15" hidden="1" customHeight="1">
      <c r="A369" s="32">
        <v>429</v>
      </c>
      <c r="B369" s="447"/>
      <c r="C369" s="348" t="str">
        <f>+VLOOKUP(A369,bd_lista!$A$3:$C$590,3,FALSE)</f>
        <v>Seguro Social Universitario de La Paz</v>
      </c>
      <c r="D369" s="443"/>
      <c r="E369" s="348" t="s">
        <v>1312</v>
      </c>
      <c r="F369" s="248">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8">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8">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8">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8">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8">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8">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8">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8">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8">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8">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8">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8">
        <f t="shared" ca="1" si="17"/>
        <v>0</v>
      </c>
      <c r="S369" s="265">
        <f ca="1">+R368+R369</f>
        <v>0</v>
      </c>
      <c r="T369" s="248">
        <f ca="1">+S369</f>
        <v>0</v>
      </c>
      <c r="U369" s="247">
        <f t="shared" si="18"/>
        <v>2</v>
      </c>
      <c r="V369" s="348" t="str">
        <f>+VLOOKUP(A369,bd_lista!$A$3:$E$590,5,FALSE)</f>
        <v>Instituciones de Seguridad Social</v>
      </c>
      <c r="W369" s="445"/>
      <c r="X369" s="245">
        <f>+VLOOKUP(A369,[2]Sheet1!$A$13:$D$744,4,FALSE)</f>
        <v>46</v>
      </c>
      <c r="Y369" s="245" t="str">
        <f>+VLOOKUP(X369,bd_lista!$A$3:$C$590,3,FALSE)</f>
        <v>Ministerio de Salud y Deportes</v>
      </c>
      <c r="Z369" s="303"/>
      <c r="AA369" s="304"/>
    </row>
    <row r="370" spans="1:27" ht="15" hidden="1" customHeight="1">
      <c r="A370" s="255">
        <v>432</v>
      </c>
      <c r="B370" s="446">
        <f>+A370</f>
        <v>432</v>
      </c>
      <c r="C370" s="250" t="str">
        <f>+VLOOKUP(A370,bd_lista!$A$3:$C$590,3,FALSE)</f>
        <v>Seguro Social Universitario de Tarija</v>
      </c>
      <c r="D370" s="442" t="str">
        <f>+C370</f>
        <v>Seguro Social Universitario de Tarija</v>
      </c>
      <c r="E370" s="250" t="s">
        <v>1311</v>
      </c>
      <c r="F370" s="246">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6">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6">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6">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6">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6">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6">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6">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6">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6">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6">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6">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6">
        <f t="shared" ca="1" si="17"/>
        <v>0</v>
      </c>
      <c r="S370" s="253"/>
      <c r="T370" s="246">
        <f ca="1">+T371</f>
        <v>0</v>
      </c>
      <c r="U370" s="245">
        <f t="shared" si="18"/>
        <v>1</v>
      </c>
      <c r="V370" s="348" t="str">
        <f>+VLOOKUP(A370,bd_lista!$A$3:$E$590,5,FALSE)</f>
        <v>Instituciones de Seguridad Social</v>
      </c>
      <c r="W370" s="444" t="str">
        <f>+V370</f>
        <v>Instituciones de Seguridad Social</v>
      </c>
      <c r="X370" s="245">
        <f>+VLOOKUP(A370,[2]Sheet1!$A$13:$D$744,4,FALSE)</f>
        <v>46</v>
      </c>
      <c r="Y370" s="245" t="str">
        <f>+VLOOKUP(X370,bd_lista!$A$3:$C$590,3,FALSE)</f>
        <v>Ministerio de Salud y Deportes</v>
      </c>
      <c r="Z370" s="305">
        <f>+X370</f>
        <v>46</v>
      </c>
      <c r="AA370" s="306" t="str">
        <f>+Y370</f>
        <v>Ministerio de Salud y Deportes</v>
      </c>
    </row>
    <row r="371" spans="1:27" ht="15" hidden="1" customHeight="1">
      <c r="A371" s="32">
        <v>432</v>
      </c>
      <c r="B371" s="447"/>
      <c r="C371" s="348" t="str">
        <f>+VLOOKUP(A371,bd_lista!$A$3:$C$590,3,FALSE)</f>
        <v>Seguro Social Universitario de Tarija</v>
      </c>
      <c r="D371" s="443"/>
      <c r="E371" s="348" t="s">
        <v>1312</v>
      </c>
      <c r="F371" s="248">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8">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8">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8">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8">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8">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8">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8">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8">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8">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8">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8">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8">
        <f t="shared" ca="1" si="17"/>
        <v>0</v>
      </c>
      <c r="S371" s="265">
        <f ca="1">+R370+R371</f>
        <v>0</v>
      </c>
      <c r="T371" s="248">
        <f ca="1">+S371</f>
        <v>0</v>
      </c>
      <c r="U371" s="247">
        <f t="shared" si="18"/>
        <v>2</v>
      </c>
      <c r="V371" s="348" t="str">
        <f>+VLOOKUP(A371,bd_lista!$A$3:$E$590,5,FALSE)</f>
        <v>Instituciones de Seguridad Social</v>
      </c>
      <c r="W371" s="445"/>
      <c r="X371" s="245">
        <f>+VLOOKUP(A371,[2]Sheet1!$A$13:$D$744,4,FALSE)</f>
        <v>46</v>
      </c>
      <c r="Y371" s="245" t="str">
        <f>+VLOOKUP(X371,bd_lista!$A$3:$C$590,3,FALSE)</f>
        <v>Ministerio de Salud y Deportes</v>
      </c>
      <c r="Z371" s="303"/>
      <c r="AA371" s="304"/>
    </row>
    <row r="372" spans="1:27" ht="15" hidden="1" customHeight="1">
      <c r="A372" s="255">
        <v>433</v>
      </c>
      <c r="B372" s="446">
        <f>+A372</f>
        <v>433</v>
      </c>
      <c r="C372" s="250" t="str">
        <f>+VLOOKUP(A372,bd_lista!$A$3:$C$590,3,FALSE)</f>
        <v>Seguro Social Universitario de Potosí</v>
      </c>
      <c r="D372" s="442" t="str">
        <f>+C372</f>
        <v>Seguro Social Universitario de Potosí</v>
      </c>
      <c r="E372" s="250" t="s">
        <v>1311</v>
      </c>
      <c r="F372" s="246">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6">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6">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6">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6">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6">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6">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6">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6">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6">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6">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6">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6">
        <f t="shared" ca="1" si="17"/>
        <v>0</v>
      </c>
      <c r="S372" s="253"/>
      <c r="T372" s="246">
        <f ca="1">+T373</f>
        <v>0</v>
      </c>
      <c r="U372" s="245">
        <f t="shared" si="18"/>
        <v>1</v>
      </c>
      <c r="V372" s="348" t="str">
        <f>+VLOOKUP(A372,bd_lista!$A$3:$E$590,5,FALSE)</f>
        <v>Instituciones de Seguridad Social</v>
      </c>
      <c r="W372" s="444" t="str">
        <f>+V372</f>
        <v>Instituciones de Seguridad Social</v>
      </c>
      <c r="X372" s="245">
        <f>+VLOOKUP(A372,[2]Sheet1!$A$13:$D$744,4,FALSE)</f>
        <v>46</v>
      </c>
      <c r="Y372" s="245" t="str">
        <f>+VLOOKUP(X372,bd_lista!$A$3:$C$590,3,FALSE)</f>
        <v>Ministerio de Salud y Deportes</v>
      </c>
      <c r="Z372" s="305">
        <f>+X372</f>
        <v>46</v>
      </c>
      <c r="AA372" s="306" t="str">
        <f>+Y372</f>
        <v>Ministerio de Salud y Deportes</v>
      </c>
    </row>
    <row r="373" spans="1:27" ht="15" hidden="1" customHeight="1">
      <c r="A373" s="32">
        <v>433</v>
      </c>
      <c r="B373" s="447"/>
      <c r="C373" s="348" t="str">
        <f>+VLOOKUP(A373,bd_lista!$A$3:$C$590,3,FALSE)</f>
        <v>Seguro Social Universitario de Potosí</v>
      </c>
      <c r="D373" s="443"/>
      <c r="E373" s="348" t="s">
        <v>1312</v>
      </c>
      <c r="F373" s="248">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8">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8">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8">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8">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8">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8">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8">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8">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8">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8">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8">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8">
        <f t="shared" ca="1" si="17"/>
        <v>0</v>
      </c>
      <c r="S373" s="265">
        <f ca="1">+R372+R373</f>
        <v>0</v>
      </c>
      <c r="T373" s="248">
        <f ca="1">+S373</f>
        <v>0</v>
      </c>
      <c r="U373" s="247">
        <f t="shared" si="18"/>
        <v>2</v>
      </c>
      <c r="V373" s="348" t="str">
        <f>+VLOOKUP(A373,bd_lista!$A$3:$E$590,5,FALSE)</f>
        <v>Instituciones de Seguridad Social</v>
      </c>
      <c r="W373" s="445"/>
      <c r="X373" s="245">
        <f>+VLOOKUP(A373,[2]Sheet1!$A$13:$D$744,4,FALSE)</f>
        <v>46</v>
      </c>
      <c r="Y373" s="245" t="str">
        <f>+VLOOKUP(X373,bd_lista!$A$3:$C$590,3,FALSE)</f>
        <v>Ministerio de Salud y Deportes</v>
      </c>
      <c r="Z373" s="303"/>
      <c r="AA373" s="304"/>
    </row>
    <row r="374" spans="1:27" ht="15" hidden="1" customHeight="1">
      <c r="A374" s="255">
        <v>434</v>
      </c>
      <c r="B374" s="446">
        <f>+A374</f>
        <v>434</v>
      </c>
      <c r="C374" s="250" t="str">
        <f>+VLOOKUP(A374,bd_lista!$A$3:$C$590,3,FALSE)</f>
        <v>Seguro Social Universitario de Beni</v>
      </c>
      <c r="D374" s="442" t="str">
        <f>+C374</f>
        <v>Seguro Social Universitario de Beni</v>
      </c>
      <c r="E374" s="250" t="s">
        <v>1311</v>
      </c>
      <c r="F374" s="246">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6">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6">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6">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6">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6">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6">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6">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6">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6">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6">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6">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6">
        <f t="shared" ca="1" si="17"/>
        <v>0</v>
      </c>
      <c r="S374" s="253"/>
      <c r="T374" s="246">
        <f ca="1">+T375</f>
        <v>0</v>
      </c>
      <c r="U374" s="245">
        <f t="shared" si="18"/>
        <v>1</v>
      </c>
      <c r="V374" s="348" t="str">
        <f>+VLOOKUP(A374,bd_lista!$A$3:$E$590,5,FALSE)</f>
        <v>Instituciones de Seguridad Social</v>
      </c>
      <c r="W374" s="444" t="str">
        <f>+V374</f>
        <v>Instituciones de Seguridad Social</v>
      </c>
      <c r="X374" s="245">
        <f>+VLOOKUP(A374,[2]Sheet1!$A$13:$D$744,4,FALSE)</f>
        <v>46</v>
      </c>
      <c r="Y374" s="245" t="str">
        <f>+VLOOKUP(X374,bd_lista!$A$3:$C$590,3,FALSE)</f>
        <v>Ministerio de Salud y Deportes</v>
      </c>
      <c r="Z374" s="305">
        <f>+X374</f>
        <v>46</v>
      </c>
      <c r="AA374" s="306" t="str">
        <f>+Y374</f>
        <v>Ministerio de Salud y Deportes</v>
      </c>
    </row>
    <row r="375" spans="1:27" ht="15" hidden="1" customHeight="1">
      <c r="A375" s="32">
        <v>434</v>
      </c>
      <c r="B375" s="447"/>
      <c r="C375" s="348" t="str">
        <f>+VLOOKUP(A375,bd_lista!$A$3:$C$590,3,FALSE)</f>
        <v>Seguro Social Universitario de Beni</v>
      </c>
      <c r="D375" s="443"/>
      <c r="E375" s="348" t="s">
        <v>1312</v>
      </c>
      <c r="F375" s="248">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8">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8">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8">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8">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8">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8">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8">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8">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8">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8">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8">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8">
        <f t="shared" ca="1" si="17"/>
        <v>0</v>
      </c>
      <c r="S375" s="265">
        <f ca="1">+R374+R375</f>
        <v>0</v>
      </c>
      <c r="T375" s="248">
        <f ca="1">+S375</f>
        <v>0</v>
      </c>
      <c r="U375" s="247">
        <f t="shared" si="18"/>
        <v>2</v>
      </c>
      <c r="V375" s="348" t="str">
        <f>+VLOOKUP(A375,bd_lista!$A$3:$E$590,5,FALSE)</f>
        <v>Instituciones de Seguridad Social</v>
      </c>
      <c r="W375" s="445"/>
      <c r="X375" s="245">
        <f>+VLOOKUP(A375,[2]Sheet1!$A$13:$D$744,4,FALSE)</f>
        <v>46</v>
      </c>
      <c r="Y375" s="245" t="str">
        <f>+VLOOKUP(X375,bd_lista!$A$3:$C$590,3,FALSE)</f>
        <v>Ministerio de Salud y Deportes</v>
      </c>
      <c r="Z375" s="303"/>
      <c r="AA375" s="304"/>
    </row>
    <row r="376" spans="1:27" ht="15" hidden="1" customHeight="1">
      <c r="A376" s="255">
        <v>435</v>
      </c>
      <c r="B376" s="446">
        <f>+A376</f>
        <v>435</v>
      </c>
      <c r="C376" s="250" t="str">
        <f>+VLOOKUP(A376,bd_lista!$A$3:$C$590,3,FALSE)</f>
        <v>Seguro Integral de Salud</v>
      </c>
      <c r="D376" s="442" t="str">
        <f>+C376</f>
        <v>Seguro Integral de Salud</v>
      </c>
      <c r="E376" s="250" t="s">
        <v>1311</v>
      </c>
      <c r="F376" s="246">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6">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6">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6">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6">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6">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6">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6">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6">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6">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6">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6">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6">
        <f t="shared" ca="1" si="17"/>
        <v>0</v>
      </c>
      <c r="S376" s="253"/>
      <c r="T376" s="246">
        <f ca="1">+T377</f>
        <v>0</v>
      </c>
      <c r="U376" s="245">
        <f t="shared" si="18"/>
        <v>1</v>
      </c>
      <c r="V376" s="348" t="str">
        <f>+VLOOKUP(A376,bd_lista!$A$3:$E$590,5,FALSE)</f>
        <v>Instituciones de Seguridad Social</v>
      </c>
      <c r="W376" s="444" t="str">
        <f>+V376</f>
        <v>Instituciones de Seguridad Social</v>
      </c>
      <c r="X376" s="245">
        <f>+VLOOKUP(A376,[2]Sheet1!$A$13:$D$744,4,FALSE)</f>
        <v>46</v>
      </c>
      <c r="Y376" s="245" t="str">
        <f>+VLOOKUP(X376,bd_lista!$A$3:$C$590,3,FALSE)</f>
        <v>Ministerio de Salud y Deportes</v>
      </c>
      <c r="Z376" s="305">
        <f>+X376</f>
        <v>46</v>
      </c>
      <c r="AA376" s="306" t="str">
        <f>+Y376</f>
        <v>Ministerio de Salud y Deportes</v>
      </c>
    </row>
    <row r="377" spans="1:27" ht="15" hidden="1" customHeight="1">
      <c r="A377" s="32">
        <v>435</v>
      </c>
      <c r="B377" s="447"/>
      <c r="C377" s="348" t="str">
        <f>+VLOOKUP(A377,bd_lista!$A$3:$C$590,3,FALSE)</f>
        <v>Seguro Integral de Salud</v>
      </c>
      <c r="D377" s="443"/>
      <c r="E377" s="348" t="s">
        <v>1312</v>
      </c>
      <c r="F377" s="248">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8">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8">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8">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8">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8">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8">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8">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8">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8">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8">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8">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8">
        <f t="shared" ca="1" si="17"/>
        <v>0</v>
      </c>
      <c r="S377" s="265">
        <f ca="1">+R376+R377</f>
        <v>0</v>
      </c>
      <c r="T377" s="248">
        <f ca="1">+S377</f>
        <v>0</v>
      </c>
      <c r="U377" s="247">
        <f t="shared" si="18"/>
        <v>2</v>
      </c>
      <c r="V377" s="348" t="str">
        <f>+VLOOKUP(A377,bd_lista!$A$3:$E$590,5,FALSE)</f>
        <v>Instituciones de Seguridad Social</v>
      </c>
      <c r="W377" s="445"/>
      <c r="X377" s="245">
        <f>+VLOOKUP(A377,[2]Sheet1!$A$13:$D$744,4,FALSE)</f>
        <v>46</v>
      </c>
      <c r="Y377" s="245" t="str">
        <f>+VLOOKUP(X377,bd_lista!$A$3:$C$590,3,FALSE)</f>
        <v>Ministerio de Salud y Deportes</v>
      </c>
      <c r="Z377" s="303"/>
      <c r="AA377" s="304"/>
    </row>
    <row r="378" spans="1:27" customFormat="1" ht="27" hidden="1" customHeight="1">
      <c r="A378" s="255">
        <v>4601</v>
      </c>
      <c r="B378" s="446">
        <f>+A378</f>
        <v>4601</v>
      </c>
      <c r="C378" s="250" t="str">
        <f>+VLOOKUP(A378,bd_lista!$A$3:$C$590,3,FALSE)</f>
        <v>Gobierno Autónomo Regional del Gran Chaco</v>
      </c>
      <c r="D378" s="442" t="str">
        <f>+C378</f>
        <v>Gobierno Autónomo Regional del Gran Chaco</v>
      </c>
      <c r="E378" s="245" t="s">
        <v>1311</v>
      </c>
      <c r="F378" s="246">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6">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6">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6">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6">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6">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6">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6">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6">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6">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6">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6">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6">
        <f t="shared" ca="1" si="17"/>
        <v>0</v>
      </c>
      <c r="S378" s="253"/>
      <c r="T378" s="246">
        <f ca="1">+T379</f>
        <v>0</v>
      </c>
      <c r="U378" s="245">
        <f t="shared" si="18"/>
        <v>1</v>
      </c>
      <c r="V378" s="348" t="str">
        <f>+VLOOKUP(A378,bd_lista!$A$3:$E$590,5,FALSE)</f>
        <v>Gobiernos Autónomos Regionales</v>
      </c>
      <c r="W378" s="444" t="str">
        <f>+V378</f>
        <v>Gobiernos Autónomos Regionales</v>
      </c>
      <c r="X378" s="245">
        <f>+VLOOKUP(A378,[2]Sheet1!$A$13:$D$744,4,FALSE)</f>
        <v>0</v>
      </c>
      <c r="Y378" s="245" t="e">
        <f>+VLOOKUP(X378,bd_lista!$A$3:$C$590,3,FALSE)</f>
        <v>#N/A</v>
      </c>
      <c r="Z378" s="305">
        <f>+X378</f>
        <v>0</v>
      </c>
      <c r="AA378" s="306" t="e">
        <f>+Y378</f>
        <v>#N/A</v>
      </c>
    </row>
    <row r="379" spans="1:27" customFormat="1" ht="15" hidden="1" customHeight="1">
      <c r="A379" s="32">
        <v>4601</v>
      </c>
      <c r="B379" s="447"/>
      <c r="C379" s="348" t="str">
        <f>+VLOOKUP(A379,bd_lista!$A$3:$C$590,3,FALSE)</f>
        <v>Gobierno Autónomo Regional del Gran Chaco</v>
      </c>
      <c r="D379" s="443"/>
      <c r="E379" s="245" t="s">
        <v>1312</v>
      </c>
      <c r="F379" s="246">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6">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6">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6">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6">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6">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6">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6">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6">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6">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6">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6">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6">
        <f t="shared" ca="1" si="17"/>
        <v>0</v>
      </c>
      <c r="S379" s="253">
        <f ca="1">+R378+R379</f>
        <v>0</v>
      </c>
      <c r="T379" s="246">
        <f ca="1">+S379</f>
        <v>0</v>
      </c>
      <c r="U379" s="245">
        <f t="shared" si="18"/>
        <v>2</v>
      </c>
      <c r="V379" s="348" t="str">
        <f>+VLOOKUP(A379,bd_lista!$A$3:$E$590,5,FALSE)</f>
        <v>Gobiernos Autónomos Regionales</v>
      </c>
      <c r="W379" s="445"/>
      <c r="X379" s="245">
        <f>+VLOOKUP(A379,[2]Sheet1!$A$13:$D$744,4,FALSE)</f>
        <v>0</v>
      </c>
      <c r="Y379" s="245" t="e">
        <f>+VLOOKUP(X379,bd_lista!$A$3:$C$590,3,FALSE)</f>
        <v>#N/A</v>
      </c>
      <c r="Z379" s="303"/>
      <c r="AA379" s="304"/>
    </row>
    <row r="380" spans="1:27" ht="15" hidden="1" customHeight="1">
      <c r="A380" s="32">
        <v>1519</v>
      </c>
      <c r="B380" s="446">
        <f>+A380</f>
        <v>1519</v>
      </c>
      <c r="C380" s="250" t="str">
        <f>+VLOOKUP(A380,bd_lista!$A$3:$C$590,3,FALSE)</f>
        <v>Gobierno Autónomo Municipal de Tupiza</v>
      </c>
      <c r="D380" s="442" t="str">
        <f>+C380</f>
        <v>Gobierno Autónomo Municipal de Tupiza</v>
      </c>
      <c r="E380" s="245" t="s">
        <v>1311</v>
      </c>
      <c r="F380" s="246">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6">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6">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6">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6">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6">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6">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6">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6">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6">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6">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6">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6">
        <f t="shared" ca="1" si="17"/>
        <v>0</v>
      </c>
      <c r="S380" s="253"/>
      <c r="T380" s="246">
        <f ca="1">+T381</f>
        <v>0</v>
      </c>
      <c r="U380" s="245">
        <f t="shared" si="18"/>
        <v>1</v>
      </c>
      <c r="V380" s="348" t="str">
        <f>+VLOOKUP(A380,bd_lista!$A$3:$E$590,5,FALSE)</f>
        <v>Gobiernos Autonomos Municipales</v>
      </c>
      <c r="W380" s="444" t="str">
        <f>+V380</f>
        <v>Gobiernos Autonomos Municipales</v>
      </c>
      <c r="X380" s="245">
        <f>+VLOOKUP(A380,[2]Sheet1!$A$13:$D$744,4,FALSE)</f>
        <v>0</v>
      </c>
      <c r="Y380" s="245" t="e">
        <f>+VLOOKUP(X380,bd_lista!$A$3:$C$590,3,FALSE)</f>
        <v>#N/A</v>
      </c>
      <c r="Z380" s="305">
        <f>+X380</f>
        <v>0</v>
      </c>
      <c r="AA380" s="306" t="e">
        <f>+Y380</f>
        <v>#N/A</v>
      </c>
    </row>
    <row r="381" spans="1:27" ht="15" hidden="1" customHeight="1">
      <c r="A381" s="32">
        <v>1519</v>
      </c>
      <c r="B381" s="447"/>
      <c r="C381" s="348" t="str">
        <f>+VLOOKUP(A381,bd_lista!$A$3:$C$590,3,FALSE)</f>
        <v>Gobierno Autónomo Municipal de Tupiza</v>
      </c>
      <c r="D381" s="443"/>
      <c r="E381" s="247" t="s">
        <v>1312</v>
      </c>
      <c r="F381" s="248">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8">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8">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8">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8">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8">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8">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8">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8">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8">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8">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8">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8">
        <f t="shared" ca="1" si="17"/>
        <v>0</v>
      </c>
      <c r="S381" s="265">
        <f ca="1">+R380+R381</f>
        <v>0</v>
      </c>
      <c r="T381" s="248">
        <f ca="1">+S381</f>
        <v>0</v>
      </c>
      <c r="U381" s="247">
        <f t="shared" si="18"/>
        <v>2</v>
      </c>
      <c r="V381" s="348" t="str">
        <f>+VLOOKUP(A381,bd_lista!$A$3:$E$590,5,FALSE)</f>
        <v>Gobiernos Autonomos Municipales</v>
      </c>
      <c r="W381" s="445"/>
      <c r="X381" s="245">
        <f>+VLOOKUP(A381,[2]Sheet1!$A$13:$D$744,4,FALSE)</f>
        <v>0</v>
      </c>
      <c r="Y381" s="245" t="e">
        <f>+VLOOKUP(X381,bd_lista!$A$3:$C$590,3,FALSE)</f>
        <v>#N/A</v>
      </c>
      <c r="Z381" s="303"/>
      <c r="AA381" s="304"/>
    </row>
    <row r="382" spans="1:27" ht="15" hidden="1" customHeight="1">
      <c r="A382" s="255">
        <v>1236</v>
      </c>
      <c r="B382" s="446">
        <f>+A382</f>
        <v>1236</v>
      </c>
      <c r="C382" s="250" t="str">
        <f>+VLOOKUP(A382,bd_lista!$A$3:$C$590,3,FALSE)</f>
        <v>Gobierno Autónomo Municipal de Ayata</v>
      </c>
      <c r="D382" s="442" t="str">
        <f>+C382</f>
        <v>Gobierno Autónomo Municipal de Ayata</v>
      </c>
      <c r="E382" s="245" t="s">
        <v>1311</v>
      </c>
      <c r="F382" s="246">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6">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6">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6">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6">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6">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6">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6">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6">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6">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6">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6">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6">
        <f t="shared" ca="1" si="17"/>
        <v>0</v>
      </c>
      <c r="S382" s="253"/>
      <c r="T382" s="246">
        <f ca="1">+T383</f>
        <v>0</v>
      </c>
      <c r="U382" s="245">
        <f t="shared" si="18"/>
        <v>1</v>
      </c>
      <c r="V382" s="348" t="str">
        <f>+VLOOKUP(A382,bd_lista!$A$3:$E$590,5,FALSE)</f>
        <v>Gobiernos Autonomos Municipales</v>
      </c>
      <c r="W382" s="444" t="str">
        <f>+V382</f>
        <v>Gobiernos Autonomos Municipales</v>
      </c>
      <c r="X382" s="245">
        <f>+VLOOKUP(A382,[2]Sheet1!$A$13:$D$744,4,FALSE)</f>
        <v>0</v>
      </c>
      <c r="Y382" s="245" t="e">
        <f>+VLOOKUP(X382,bd_lista!$A$3:$C$590,3,FALSE)</f>
        <v>#N/A</v>
      </c>
      <c r="Z382" s="305">
        <f>+X382</f>
        <v>0</v>
      </c>
      <c r="AA382" s="306" t="e">
        <f>+Y382</f>
        <v>#N/A</v>
      </c>
    </row>
    <row r="383" spans="1:27" ht="15" hidden="1" customHeight="1">
      <c r="A383" s="32">
        <v>1236</v>
      </c>
      <c r="B383" s="447"/>
      <c r="C383" s="348" t="str">
        <f>+VLOOKUP(A383,bd_lista!$A$3:$C$590,3,FALSE)</f>
        <v>Gobierno Autónomo Municipal de Ayata</v>
      </c>
      <c r="D383" s="443"/>
      <c r="E383" s="247" t="s">
        <v>1312</v>
      </c>
      <c r="F383" s="248">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48">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8">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8">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8">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8">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8">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8">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8">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8">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8">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8">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8">
        <f t="shared" ca="1" si="17"/>
        <v>0</v>
      </c>
      <c r="S383" s="265">
        <f ca="1">+R382+R383</f>
        <v>0</v>
      </c>
      <c r="T383" s="248">
        <f ca="1">+S383</f>
        <v>0</v>
      </c>
      <c r="U383" s="247">
        <f t="shared" si="18"/>
        <v>2</v>
      </c>
      <c r="V383" s="348" t="str">
        <f>+VLOOKUP(A383,bd_lista!$A$3:$E$590,5,FALSE)</f>
        <v>Gobiernos Autonomos Municipales</v>
      </c>
      <c r="W383" s="445"/>
      <c r="X383" s="245">
        <f>+VLOOKUP(A383,[2]Sheet1!$A$13:$D$744,4,FALSE)</f>
        <v>0</v>
      </c>
      <c r="Y383" s="245" t="e">
        <f>+VLOOKUP(X383,bd_lista!$A$3:$C$590,3,FALSE)</f>
        <v>#N/A</v>
      </c>
      <c r="Z383" s="303"/>
      <c r="AA383" s="304"/>
    </row>
    <row r="384" spans="1:27" ht="15" hidden="1" customHeight="1">
      <c r="A384" s="255">
        <v>1250</v>
      </c>
      <c r="B384" s="446">
        <f>+A384</f>
        <v>1250</v>
      </c>
      <c r="C384" s="250" t="str">
        <f>+VLOOKUP(A384,bd_lista!$A$3:$C$590,3,FALSE)</f>
        <v>Gobierno Autónomo Municipal de Pelechuco</v>
      </c>
      <c r="D384" s="442" t="str">
        <f>+C384</f>
        <v>Gobierno Autónomo Municipal de Pelechuco</v>
      </c>
      <c r="E384" s="245" t="s">
        <v>1311</v>
      </c>
      <c r="F384" s="246">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6">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6">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6">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6">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6">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6">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6">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6">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6">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6">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6">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6">
        <f t="shared" ca="1" si="17"/>
        <v>0</v>
      </c>
      <c r="S384" s="253"/>
      <c r="T384" s="246">
        <f ca="1">+T385</f>
        <v>0</v>
      </c>
      <c r="U384" s="245">
        <f t="shared" si="18"/>
        <v>1</v>
      </c>
      <c r="V384" s="348" t="str">
        <f>+VLOOKUP(A384,bd_lista!$A$3:$E$590,5,FALSE)</f>
        <v>Gobiernos Autonomos Municipales</v>
      </c>
      <c r="W384" s="444" t="str">
        <f>+V384</f>
        <v>Gobiernos Autonomos Municipales</v>
      </c>
      <c r="X384" s="245">
        <f>+VLOOKUP(A384,[2]Sheet1!$A$13:$D$744,4,FALSE)</f>
        <v>0</v>
      </c>
      <c r="Y384" s="245" t="e">
        <f>+VLOOKUP(X384,bd_lista!$A$3:$C$590,3,FALSE)</f>
        <v>#N/A</v>
      </c>
      <c r="Z384" s="305">
        <f>+X384</f>
        <v>0</v>
      </c>
      <c r="AA384" s="306" t="e">
        <f>+Y384</f>
        <v>#N/A</v>
      </c>
    </row>
    <row r="385" spans="1:27" ht="15" hidden="1" customHeight="1">
      <c r="A385" s="32">
        <v>1250</v>
      </c>
      <c r="B385" s="447"/>
      <c r="C385" s="348" t="str">
        <f>+VLOOKUP(A385,bd_lista!$A$3:$C$590,3,FALSE)</f>
        <v>Gobierno Autónomo Municipal de Pelechuco</v>
      </c>
      <c r="D385" s="443"/>
      <c r="E385" s="247" t="s">
        <v>1312</v>
      </c>
      <c r="F385" s="248">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8">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8">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8">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8">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8">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8">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8">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8">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8">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8">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8">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8">
        <f t="shared" ca="1" si="17"/>
        <v>0</v>
      </c>
      <c r="S385" s="265">
        <f ca="1">+R384+R385</f>
        <v>0</v>
      </c>
      <c r="T385" s="248">
        <f ca="1">+S385</f>
        <v>0</v>
      </c>
      <c r="U385" s="247">
        <f t="shared" si="18"/>
        <v>2</v>
      </c>
      <c r="V385" s="348" t="str">
        <f>+VLOOKUP(A385,bd_lista!$A$3:$E$590,5,FALSE)</f>
        <v>Gobiernos Autonomos Municipales</v>
      </c>
      <c r="W385" s="445"/>
      <c r="X385" s="245">
        <f>+VLOOKUP(A385,[2]Sheet1!$A$13:$D$744,4,FALSE)</f>
        <v>0</v>
      </c>
      <c r="Y385" s="245" t="e">
        <f>+VLOOKUP(X385,bd_lista!$A$3:$C$590,3,FALSE)</f>
        <v>#N/A</v>
      </c>
      <c r="Z385" s="303"/>
      <c r="AA385" s="304"/>
    </row>
    <row r="386" spans="1:27" ht="15" hidden="1" customHeight="1">
      <c r="A386" s="255">
        <v>1513</v>
      </c>
      <c r="B386" s="446">
        <f>+A386</f>
        <v>1513</v>
      </c>
      <c r="C386" s="250" t="str">
        <f>+VLOOKUP(A386,bd_lista!$A$3:$C$590,3,FALSE)</f>
        <v>Gobierno Autónomo Municipal de Pocoata</v>
      </c>
      <c r="D386" s="442" t="str">
        <f>+C386</f>
        <v>Gobierno Autónomo Municipal de Pocoata</v>
      </c>
      <c r="E386" s="245" t="s">
        <v>1311</v>
      </c>
      <c r="F386" s="246">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6">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6">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6">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6">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6">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6">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6">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6">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6">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6">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6">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6">
        <f t="shared" ca="1" si="17"/>
        <v>0</v>
      </c>
      <c r="S386" s="253"/>
      <c r="T386" s="246">
        <f ca="1">+T387</f>
        <v>0</v>
      </c>
      <c r="U386" s="245">
        <f t="shared" si="18"/>
        <v>1</v>
      </c>
      <c r="V386" s="348" t="str">
        <f>+VLOOKUP(A386,bd_lista!$A$3:$E$590,5,FALSE)</f>
        <v>Gobiernos Autonomos Municipales</v>
      </c>
      <c r="W386" s="444" t="str">
        <f>+V386</f>
        <v>Gobiernos Autonomos Municipales</v>
      </c>
      <c r="X386" s="245">
        <f>+VLOOKUP(A386,[2]Sheet1!$A$13:$D$744,4,FALSE)</f>
        <v>0</v>
      </c>
      <c r="Y386" s="245" t="e">
        <f>+VLOOKUP(X386,bd_lista!$A$3:$C$590,3,FALSE)</f>
        <v>#N/A</v>
      </c>
      <c r="Z386" s="305">
        <f>+X386</f>
        <v>0</v>
      </c>
      <c r="AA386" s="306" t="e">
        <f>+Y386</f>
        <v>#N/A</v>
      </c>
    </row>
    <row r="387" spans="1:27" ht="15" hidden="1" customHeight="1">
      <c r="A387" s="32">
        <v>1513</v>
      </c>
      <c r="B387" s="447"/>
      <c r="C387" s="348" t="str">
        <f>+VLOOKUP(A387,bd_lista!$A$3:$C$590,3,FALSE)</f>
        <v>Gobierno Autónomo Municipal de Pocoata</v>
      </c>
      <c r="D387" s="443"/>
      <c r="E387" s="247" t="s">
        <v>1312</v>
      </c>
      <c r="F387" s="248">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8">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8">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8">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8">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48">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8">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8">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8">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8">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8">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8">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8">
        <f t="shared" ca="1" si="17"/>
        <v>0</v>
      </c>
      <c r="S387" s="265">
        <f ca="1">+R386+R387</f>
        <v>0</v>
      </c>
      <c r="T387" s="248">
        <f ca="1">+S387</f>
        <v>0</v>
      </c>
      <c r="U387" s="247">
        <f t="shared" si="18"/>
        <v>2</v>
      </c>
      <c r="V387" s="348" t="str">
        <f>+VLOOKUP(A387,bd_lista!$A$3:$E$590,5,FALSE)</f>
        <v>Gobiernos Autonomos Municipales</v>
      </c>
      <c r="W387" s="445"/>
      <c r="X387" s="245">
        <f>+VLOOKUP(A387,[2]Sheet1!$A$13:$D$744,4,FALSE)</f>
        <v>0</v>
      </c>
      <c r="Y387" s="245" t="e">
        <f>+VLOOKUP(X387,bd_lista!$A$3:$C$590,3,FALSE)</f>
        <v>#N/A</v>
      </c>
      <c r="Z387" s="303"/>
      <c r="AA387" s="304"/>
    </row>
    <row r="388" spans="1:27" ht="15" hidden="1" customHeight="1">
      <c r="A388" s="255">
        <v>119</v>
      </c>
      <c r="B388" s="446">
        <f>+A388</f>
        <v>119</v>
      </c>
      <c r="C388" s="250" t="str">
        <f>+VLOOKUP(A388,bd_lista!$A$3:$C$590,3,FALSE)</f>
        <v>Agencia para el Des. de la Soc. de la Información en Bolivia</v>
      </c>
      <c r="D388" s="442" t="str">
        <f>+C388</f>
        <v>Agencia para el Des. de la Soc. de la Información en Bolivia</v>
      </c>
      <c r="E388" s="250" t="s">
        <v>1311</v>
      </c>
      <c r="F388" s="246">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6">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6">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6">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6">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6">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6">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6">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6">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6">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6">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6">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6">
        <f t="shared" ca="1" si="17"/>
        <v>0</v>
      </c>
      <c r="S388" s="246"/>
      <c r="T388" s="246">
        <f ca="1">+T389</f>
        <v>0</v>
      </c>
      <c r="U388" s="245">
        <f t="shared" si="18"/>
        <v>1</v>
      </c>
      <c r="V388" s="348" t="str">
        <f>+VLOOKUP(A388,bd_lista!$A$3:$E$590,5,FALSE)</f>
        <v>Instituciones Descentralizadas</v>
      </c>
      <c r="W388" s="444" t="str">
        <f>+V388</f>
        <v>Instituciones Descentralizadas</v>
      </c>
      <c r="X388" s="245">
        <f>+VLOOKUP(A388,[2]Sheet1!$A$13:$D$744,4,FALSE)</f>
        <v>6</v>
      </c>
      <c r="Y388" s="245" t="str">
        <f>+VLOOKUP(X388,bd_lista!$A$3:$C$590,3,FALSE)</f>
        <v>Vicepresidencia del Estado Plurinacional</v>
      </c>
      <c r="Z388" s="305">
        <f>+X388</f>
        <v>6</v>
      </c>
      <c r="AA388" s="334" t="str">
        <f>+Y388</f>
        <v>Vicepresidencia del Estado Plurinacional</v>
      </c>
    </row>
    <row r="389" spans="1:27" ht="15" hidden="1" customHeight="1">
      <c r="A389" s="32">
        <v>119</v>
      </c>
      <c r="B389" s="447"/>
      <c r="C389" s="348" t="str">
        <f>+VLOOKUP(A389,bd_lista!$A$3:$C$590,3,FALSE)</f>
        <v>Agencia para el Des. de la Soc. de la Información en Bolivia</v>
      </c>
      <c r="D389" s="443"/>
      <c r="E389" s="348" t="s">
        <v>1312</v>
      </c>
      <c r="F389" s="248">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8">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8">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8">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8">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8">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8">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8">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8">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8">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8">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8">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8">
        <f t="shared" ca="1" si="17"/>
        <v>0</v>
      </c>
      <c r="S389" s="248">
        <f ca="1">+R388+R389</f>
        <v>0</v>
      </c>
      <c r="T389" s="248">
        <f ca="1">+S389</f>
        <v>0</v>
      </c>
      <c r="U389" s="247">
        <f t="shared" si="18"/>
        <v>2</v>
      </c>
      <c r="V389" s="348" t="str">
        <f>+VLOOKUP(A389,bd_lista!$A$3:$E$590,5,FALSE)</f>
        <v>Instituciones Descentralizadas</v>
      </c>
      <c r="W389" s="445"/>
      <c r="X389" s="245">
        <f>+VLOOKUP(A389,[2]Sheet1!$A$13:$D$744,4,FALSE)</f>
        <v>6</v>
      </c>
      <c r="Y389" s="245" t="str">
        <f>+VLOOKUP(X389,bd_lista!$A$3:$C$590,3,FALSE)</f>
        <v>Vicepresidencia del Estado Plurinacional</v>
      </c>
      <c r="Z389" s="303"/>
      <c r="AA389" s="336"/>
    </row>
    <row r="390" spans="1:27" ht="15" hidden="1" customHeight="1">
      <c r="A390" s="255">
        <v>1302</v>
      </c>
      <c r="B390" s="446">
        <f>+A390</f>
        <v>1302</v>
      </c>
      <c r="C390" s="250" t="str">
        <f>+VLOOKUP(A390,bd_lista!$A$3:$C$590,3,FALSE)</f>
        <v>Gobierno Autónomo Municipal de Quillacollo</v>
      </c>
      <c r="D390" s="442" t="str">
        <f>+C390</f>
        <v>Gobierno Autónomo Municipal de Quillacollo</v>
      </c>
      <c r="E390" s="245" t="s">
        <v>1311</v>
      </c>
      <c r="F390" s="246">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6">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6">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6">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6">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6">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6">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6">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6">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6">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6">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6">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6">
        <f t="shared" ca="1" si="17"/>
        <v>0</v>
      </c>
      <c r="S390" s="253"/>
      <c r="T390" s="246">
        <f ca="1">+T391</f>
        <v>0</v>
      </c>
      <c r="U390" s="245">
        <f t="shared" si="18"/>
        <v>1</v>
      </c>
      <c r="V390" s="348" t="str">
        <f>+VLOOKUP(A390,bd_lista!$A$3:$E$590,5,FALSE)</f>
        <v>Gobiernos Autonomos Municipales</v>
      </c>
      <c r="W390" s="444" t="str">
        <f>+V390</f>
        <v>Gobiernos Autonomos Municipales</v>
      </c>
      <c r="X390" s="245">
        <f>+VLOOKUP(A390,[2]Sheet1!$A$13:$D$744,4,FALSE)</f>
        <v>0</v>
      </c>
      <c r="Y390" s="245" t="e">
        <f>+VLOOKUP(X390,bd_lista!$A$3:$C$590,3,FALSE)</f>
        <v>#N/A</v>
      </c>
      <c r="Z390" s="305">
        <f>+X390</f>
        <v>0</v>
      </c>
      <c r="AA390" s="306" t="e">
        <f>+Y390</f>
        <v>#N/A</v>
      </c>
    </row>
    <row r="391" spans="1:27" ht="15" hidden="1" customHeight="1">
      <c r="A391" s="32">
        <v>1302</v>
      </c>
      <c r="B391" s="447"/>
      <c r="C391" s="348" t="str">
        <f>+VLOOKUP(A391,bd_lista!$A$3:$C$590,3,FALSE)</f>
        <v>Gobierno Autónomo Municipal de Quillacollo</v>
      </c>
      <c r="D391" s="443"/>
      <c r="E391" s="247" t="s">
        <v>1312</v>
      </c>
      <c r="F391" s="248">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8">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8">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8">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8">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8">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8">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8">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8">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8">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8">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8">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8">
        <f t="shared" ca="1" si="17"/>
        <v>0</v>
      </c>
      <c r="S391" s="265">
        <f ca="1">+R390+R391</f>
        <v>0</v>
      </c>
      <c r="T391" s="248">
        <f ca="1">+S391</f>
        <v>0</v>
      </c>
      <c r="U391" s="247">
        <f t="shared" si="18"/>
        <v>2</v>
      </c>
      <c r="V391" s="348" t="str">
        <f>+VLOOKUP(A391,bd_lista!$A$3:$E$590,5,FALSE)</f>
        <v>Gobiernos Autonomos Municipales</v>
      </c>
      <c r="W391" s="445"/>
      <c r="X391" s="245">
        <f>+VLOOKUP(A391,[2]Sheet1!$A$13:$D$744,4,FALSE)</f>
        <v>0</v>
      </c>
      <c r="Y391" s="245" t="e">
        <f>+VLOOKUP(X391,bd_lista!$A$3:$C$590,3,FALSE)</f>
        <v>#N/A</v>
      </c>
      <c r="Z391" s="303"/>
      <c r="AA391" s="304"/>
    </row>
    <row r="392" spans="1:27" ht="15" hidden="1" customHeight="1">
      <c r="A392" s="255">
        <v>1301</v>
      </c>
      <c r="B392" s="446">
        <f>+A392</f>
        <v>1301</v>
      </c>
      <c r="C392" s="250" t="str">
        <f>+VLOOKUP(A392,bd_lista!$A$3:$C$590,3,FALSE)</f>
        <v>Gobierno Autónomo Municipal de Cochabamba</v>
      </c>
      <c r="D392" s="442" t="str">
        <f>+C392</f>
        <v>Gobierno Autónomo Municipal de Cochabamba</v>
      </c>
      <c r="E392" s="245" t="s">
        <v>1311</v>
      </c>
      <c r="F392" s="246">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6">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6">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6">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6">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6">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6">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6">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6">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6">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6">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6">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6">
        <f t="shared" ca="1" si="17"/>
        <v>0</v>
      </c>
      <c r="S392" s="253"/>
      <c r="T392" s="246">
        <f ca="1">+T393</f>
        <v>0</v>
      </c>
      <c r="U392" s="245">
        <f t="shared" si="18"/>
        <v>1</v>
      </c>
      <c r="V392" s="348" t="str">
        <f>+VLOOKUP(A392,bd_lista!$A$3:$E$590,5,FALSE)</f>
        <v>Gobiernos Autonomos Municipales</v>
      </c>
      <c r="W392" s="444" t="str">
        <f>+V392</f>
        <v>Gobiernos Autonomos Municipales</v>
      </c>
      <c r="X392" s="245">
        <f>+VLOOKUP(A392,[2]Sheet1!$A$13:$D$744,4,FALSE)</f>
        <v>0</v>
      </c>
      <c r="Y392" s="245" t="e">
        <f>+VLOOKUP(X392,bd_lista!$A$3:$C$590,3,FALSE)</f>
        <v>#N/A</v>
      </c>
      <c r="Z392" s="305">
        <f>+X392</f>
        <v>0</v>
      </c>
      <c r="AA392" s="306" t="e">
        <f>+Y392</f>
        <v>#N/A</v>
      </c>
    </row>
    <row r="393" spans="1:27" ht="15" hidden="1" customHeight="1">
      <c r="A393" s="32">
        <v>1301</v>
      </c>
      <c r="B393" s="447"/>
      <c r="C393" s="348" t="str">
        <f>+VLOOKUP(A393,bd_lista!$A$3:$C$590,3,FALSE)</f>
        <v>Gobierno Autónomo Municipal de Cochabamba</v>
      </c>
      <c r="D393" s="443"/>
      <c r="E393" s="247" t="s">
        <v>1312</v>
      </c>
      <c r="F393" s="248">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8">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8">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8">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8">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8">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8">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8">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8">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8">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8">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8">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8">
        <f t="shared" ca="1" si="17"/>
        <v>0</v>
      </c>
      <c r="S393" s="265">
        <f ca="1">+R392+R393</f>
        <v>0</v>
      </c>
      <c r="T393" s="248">
        <f ca="1">+S393</f>
        <v>0</v>
      </c>
      <c r="U393" s="247">
        <f t="shared" si="18"/>
        <v>2</v>
      </c>
      <c r="V393" s="348" t="str">
        <f>+VLOOKUP(A393,bd_lista!$A$3:$E$590,5,FALSE)</f>
        <v>Gobiernos Autonomos Municipales</v>
      </c>
      <c r="W393" s="445"/>
      <c r="X393" s="245">
        <f>+VLOOKUP(A393,[2]Sheet1!$A$13:$D$744,4,FALSE)</f>
        <v>0</v>
      </c>
      <c r="Y393" s="245" t="e">
        <f>+VLOOKUP(X393,bd_lista!$A$3:$C$590,3,FALSE)</f>
        <v>#N/A</v>
      </c>
      <c r="Z393" s="303"/>
      <c r="AA393" s="304"/>
    </row>
    <row r="394" spans="1:27" ht="15" hidden="1" customHeight="1">
      <c r="A394" s="255">
        <v>1915</v>
      </c>
      <c r="B394" s="446">
        <f>+A394</f>
        <v>1915</v>
      </c>
      <c r="C394" s="250" t="str">
        <f>+VLOOKUP(A394,bd_lista!$A$3:$C$590,3,FALSE)</f>
        <v>Gobierno Autónomo Municipal de Santos Mercado</v>
      </c>
      <c r="D394" s="442" t="str">
        <f>+C394</f>
        <v>Gobierno Autónomo Municipal de Santos Mercado</v>
      </c>
      <c r="E394" s="245" t="s">
        <v>1311</v>
      </c>
      <c r="F394" s="246">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6">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6">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6">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6">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6">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6">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6">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6">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6">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6">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6">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6">
        <f t="shared" ca="1" si="17"/>
        <v>0</v>
      </c>
      <c r="S394" s="253"/>
      <c r="T394" s="246">
        <f ca="1">+T395</f>
        <v>0</v>
      </c>
      <c r="U394" s="245">
        <f t="shared" si="18"/>
        <v>1</v>
      </c>
      <c r="V394" s="348" t="str">
        <f>+VLOOKUP(A394,bd_lista!$A$3:$E$590,5,FALSE)</f>
        <v>Gobiernos Autonomos Municipales</v>
      </c>
      <c r="W394" s="444" t="str">
        <f>+V394</f>
        <v>Gobiernos Autonomos Municipales</v>
      </c>
      <c r="X394" s="245">
        <f>+VLOOKUP(A394,[2]Sheet1!$A$13:$D$744,4,FALSE)</f>
        <v>0</v>
      </c>
      <c r="Y394" s="245" t="e">
        <f>+VLOOKUP(X394,bd_lista!$A$3:$C$590,3,FALSE)</f>
        <v>#N/A</v>
      </c>
      <c r="Z394" s="305">
        <f>+X394</f>
        <v>0</v>
      </c>
      <c r="AA394" s="334" t="e">
        <f>+Y394</f>
        <v>#N/A</v>
      </c>
    </row>
    <row r="395" spans="1:27" ht="15" hidden="1" customHeight="1">
      <c r="A395" s="32">
        <v>1915</v>
      </c>
      <c r="B395" s="447"/>
      <c r="C395" s="348" t="str">
        <f>+VLOOKUP(A395,bd_lista!$A$3:$C$590,3,FALSE)</f>
        <v>Gobierno Autónomo Municipal de Santos Mercado</v>
      </c>
      <c r="D395" s="443"/>
      <c r="E395" s="247" t="s">
        <v>1312</v>
      </c>
      <c r="F395" s="248">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8">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8">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8">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8">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8">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8">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8">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8">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8">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8">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8">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8">
        <f t="shared" ca="1" si="17"/>
        <v>0</v>
      </c>
      <c r="S395" s="265">
        <f ca="1">+R394+R395</f>
        <v>0</v>
      </c>
      <c r="T395" s="248">
        <f ca="1">+S395</f>
        <v>0</v>
      </c>
      <c r="U395" s="247">
        <f t="shared" si="18"/>
        <v>2</v>
      </c>
      <c r="V395" s="348" t="str">
        <f>+VLOOKUP(A395,bd_lista!$A$3:$E$590,5,FALSE)</f>
        <v>Gobiernos Autonomos Municipales</v>
      </c>
      <c r="W395" s="445"/>
      <c r="X395" s="245">
        <f>+VLOOKUP(A395,[2]Sheet1!$A$13:$D$744,4,FALSE)</f>
        <v>0</v>
      </c>
      <c r="Y395" s="245" t="e">
        <f>+VLOOKUP(X395,bd_lista!$A$3:$C$590,3,FALSE)</f>
        <v>#N/A</v>
      </c>
      <c r="Z395" s="303"/>
      <c r="AA395" s="336"/>
    </row>
    <row r="396" spans="1:27" ht="15" hidden="1" customHeight="1">
      <c r="A396" s="255">
        <v>1101</v>
      </c>
      <c r="B396" s="446">
        <f>+A396</f>
        <v>1101</v>
      </c>
      <c r="C396" s="250" t="str">
        <f>+VLOOKUP(A396,bd_lista!$A$3:$C$590,3,FALSE)</f>
        <v>Gobierno Autónomo Municipal de Sucre</v>
      </c>
      <c r="D396" s="442" t="str">
        <f>+C396</f>
        <v>Gobierno Autónomo Municipal de Sucre</v>
      </c>
      <c r="E396" s="245" t="s">
        <v>1311</v>
      </c>
      <c r="F396" s="246">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6">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6">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6">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6">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6">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6">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6">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6">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6">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6">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6">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6">
        <f t="shared" ca="1" si="17"/>
        <v>0</v>
      </c>
      <c r="S396" s="253"/>
      <c r="T396" s="246">
        <f ca="1">+T397</f>
        <v>0</v>
      </c>
      <c r="U396" s="245">
        <f t="shared" si="18"/>
        <v>1</v>
      </c>
      <c r="V396" s="348" t="str">
        <f>+VLOOKUP(A396,bd_lista!$A$3:$E$590,5,FALSE)</f>
        <v>Gobiernos Autonomos Municipales</v>
      </c>
      <c r="W396" s="444" t="str">
        <f>+V396</f>
        <v>Gobiernos Autonomos Municipales</v>
      </c>
      <c r="X396" s="245">
        <f>+VLOOKUP(A396,[2]Sheet1!$A$13:$D$744,4,FALSE)</f>
        <v>0</v>
      </c>
      <c r="Y396" s="245" t="e">
        <f>+VLOOKUP(X396,bd_lista!$A$3:$C$590,3,FALSE)</f>
        <v>#N/A</v>
      </c>
      <c r="Z396" s="305">
        <f>+X396</f>
        <v>0</v>
      </c>
      <c r="AA396" s="306" t="e">
        <f>+Y396</f>
        <v>#N/A</v>
      </c>
    </row>
    <row r="397" spans="1:27" ht="15" hidden="1" customHeight="1">
      <c r="A397" s="32">
        <v>1101</v>
      </c>
      <c r="B397" s="447"/>
      <c r="C397" s="348" t="str">
        <f>+VLOOKUP(A397,bd_lista!$A$3:$C$590,3,FALSE)</f>
        <v>Gobierno Autónomo Municipal de Sucre</v>
      </c>
      <c r="D397" s="443"/>
      <c r="E397" s="247" t="s">
        <v>1312</v>
      </c>
      <c r="F397" s="248">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8">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8">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8">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8">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8">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8">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8">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8">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8">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8">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8">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8">
        <f t="shared" ca="1" si="17"/>
        <v>0</v>
      </c>
      <c r="S397" s="265">
        <f ca="1">+R396+R397</f>
        <v>0</v>
      </c>
      <c r="T397" s="248">
        <f ca="1">+S397</f>
        <v>0</v>
      </c>
      <c r="U397" s="247">
        <f t="shared" si="18"/>
        <v>2</v>
      </c>
      <c r="V397" s="348" t="str">
        <f>+VLOOKUP(A397,bd_lista!$A$3:$E$590,5,FALSE)</f>
        <v>Gobiernos Autonomos Municipales</v>
      </c>
      <c r="W397" s="445"/>
      <c r="X397" s="245">
        <f>+VLOOKUP(A397,[2]Sheet1!$A$13:$D$744,4,FALSE)</f>
        <v>0</v>
      </c>
      <c r="Y397" s="245" t="e">
        <f>+VLOOKUP(X397,bd_lista!$A$3:$C$590,3,FALSE)</f>
        <v>#N/A</v>
      </c>
      <c r="Z397" s="303"/>
      <c r="AA397" s="304"/>
    </row>
    <row r="398" spans="1:27" customFormat="1" ht="27" hidden="1" customHeight="1">
      <c r="A398" s="255">
        <v>1102</v>
      </c>
      <c r="B398" s="446">
        <f>+A398</f>
        <v>1102</v>
      </c>
      <c r="C398" s="250" t="str">
        <f>+VLOOKUP(A398,bd_lista!$A$3:$C$590,3,FALSE)</f>
        <v>Gobierno Autónomo Municipal de Yotala</v>
      </c>
      <c r="D398" s="442" t="str">
        <f>+C398</f>
        <v>Gobierno Autónomo Municipal de Yotala</v>
      </c>
      <c r="E398" s="245" t="s">
        <v>1311</v>
      </c>
      <c r="F398" s="246">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6">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6">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6">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6">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6">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6">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6">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6">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6">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6">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6">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6">
        <f t="shared" ca="1" si="17"/>
        <v>0</v>
      </c>
      <c r="S398" s="253"/>
      <c r="T398" s="246">
        <f ca="1">+T399</f>
        <v>0</v>
      </c>
      <c r="U398" s="245">
        <f t="shared" si="18"/>
        <v>1</v>
      </c>
      <c r="V398" s="348" t="str">
        <f>+VLOOKUP(A398,bd_lista!$A$3:$E$590,5,FALSE)</f>
        <v>Gobiernos Autonomos Municipales</v>
      </c>
      <c r="W398" s="444" t="str">
        <f>+V398</f>
        <v>Gobiernos Autonomos Municipales</v>
      </c>
      <c r="X398" s="245">
        <f>+VLOOKUP(A398,[2]Sheet1!$A$13:$D$744,4,FALSE)</f>
        <v>0</v>
      </c>
      <c r="Y398" s="245" t="e">
        <f>+VLOOKUP(X398,bd_lista!$A$3:$C$590,3,FALSE)</f>
        <v>#N/A</v>
      </c>
      <c r="Z398" s="305">
        <f>+X398</f>
        <v>0</v>
      </c>
      <c r="AA398" s="306" t="e">
        <f>+Y398</f>
        <v>#N/A</v>
      </c>
    </row>
    <row r="399" spans="1:27" customFormat="1" ht="27" hidden="1" customHeight="1">
      <c r="A399" s="32">
        <v>1102</v>
      </c>
      <c r="B399" s="447"/>
      <c r="C399" s="348" t="str">
        <f>+VLOOKUP(A399,bd_lista!$A$3:$C$590,3,FALSE)</f>
        <v>Gobierno Autónomo Municipal de Yotala</v>
      </c>
      <c r="D399" s="443"/>
      <c r="E399" s="247" t="s">
        <v>1312</v>
      </c>
      <c r="F399" s="246">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6">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6">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6">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6">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6">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6">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6">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6">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6">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6">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6">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6">
        <f t="shared" ca="1" si="17"/>
        <v>0</v>
      </c>
      <c r="S399" s="253">
        <f ca="1">+R398+R399</f>
        <v>0</v>
      </c>
      <c r="T399" s="246">
        <f ca="1">+S399</f>
        <v>0</v>
      </c>
      <c r="U399" s="245">
        <f t="shared" si="18"/>
        <v>2</v>
      </c>
      <c r="V399" s="348" t="str">
        <f>+VLOOKUP(A399,bd_lista!$A$3:$E$590,5,FALSE)</f>
        <v>Gobiernos Autonomos Municipales</v>
      </c>
      <c r="W399" s="445"/>
      <c r="X399" s="245">
        <f>+VLOOKUP(A399,[2]Sheet1!$A$13:$D$744,4,FALSE)</f>
        <v>0</v>
      </c>
      <c r="Y399" s="245" t="e">
        <f>+VLOOKUP(X399,bd_lista!$A$3:$C$590,3,FALSE)</f>
        <v>#N/A</v>
      </c>
      <c r="Z399" s="303"/>
      <c r="AA399" s="304"/>
    </row>
    <row r="400" spans="1:27" customFormat="1" ht="15" hidden="1" customHeight="1">
      <c r="A400" s="32">
        <v>1103</v>
      </c>
      <c r="B400" s="446">
        <f>+A400</f>
        <v>1103</v>
      </c>
      <c r="C400" s="250" t="str">
        <f>+VLOOKUP(A400,bd_lista!$A$3:$C$590,3,FALSE)</f>
        <v>Gobierno Autónomo Municipal de Poroma</v>
      </c>
      <c r="D400" s="442" t="str">
        <f>+C400</f>
        <v>Gobierno Autónomo Municipal de Poroma</v>
      </c>
      <c r="E400" s="245" t="s">
        <v>1311</v>
      </c>
      <c r="F400" s="246">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6">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6">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6">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6">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6">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6">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6">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6">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6">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6">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6">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6">
        <f t="shared" ca="1" si="17"/>
        <v>0</v>
      </c>
      <c r="S400" s="253"/>
      <c r="T400" s="246">
        <f ca="1">+T401</f>
        <v>0</v>
      </c>
      <c r="U400" s="245">
        <f t="shared" si="18"/>
        <v>1</v>
      </c>
      <c r="V400" s="348" t="str">
        <f>+VLOOKUP(A400,bd_lista!$A$3:$E$590,5,FALSE)</f>
        <v>Gobiernos Autonomos Municipales</v>
      </c>
      <c r="W400" s="444" t="str">
        <f>+V400</f>
        <v>Gobiernos Autonomos Municipales</v>
      </c>
      <c r="X400" s="245">
        <f>+VLOOKUP(A400,[2]Sheet1!$A$13:$D$744,4,FALSE)</f>
        <v>0</v>
      </c>
      <c r="Y400" s="245" t="e">
        <f>+VLOOKUP(X400,bd_lista!$A$3:$C$590,3,FALSE)</f>
        <v>#N/A</v>
      </c>
      <c r="Z400" s="305">
        <f>+X400</f>
        <v>0</v>
      </c>
      <c r="AA400" s="306" t="e">
        <f>+Y400</f>
        <v>#N/A</v>
      </c>
    </row>
    <row r="401" spans="1:27" customFormat="1" ht="15" hidden="1" customHeight="1">
      <c r="A401" s="32">
        <v>1103</v>
      </c>
      <c r="B401" s="447"/>
      <c r="C401" s="348" t="str">
        <f>+VLOOKUP(A401,bd_lista!$A$3:$C$590,3,FALSE)</f>
        <v>Gobierno Autónomo Municipal de Poroma</v>
      </c>
      <c r="D401" s="443"/>
      <c r="E401" s="247" t="s">
        <v>1312</v>
      </c>
      <c r="F401" s="246">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6">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6">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6">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6">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6">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6">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6">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6">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6">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6">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6">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6">
        <f t="shared" ca="1" si="17"/>
        <v>0</v>
      </c>
      <c r="S401" s="253">
        <f ca="1">+R400+R401</f>
        <v>0</v>
      </c>
      <c r="T401" s="246">
        <f ca="1">+S401</f>
        <v>0</v>
      </c>
      <c r="U401" s="245">
        <f t="shared" si="18"/>
        <v>2</v>
      </c>
      <c r="V401" s="348" t="str">
        <f>+VLOOKUP(A401,bd_lista!$A$3:$E$590,5,FALSE)</f>
        <v>Gobiernos Autonomos Municipales</v>
      </c>
      <c r="W401" s="445"/>
      <c r="X401" s="245">
        <f>+VLOOKUP(A401,[2]Sheet1!$A$13:$D$744,4,FALSE)</f>
        <v>0</v>
      </c>
      <c r="Y401" s="245" t="e">
        <f>+VLOOKUP(X401,bd_lista!$A$3:$C$590,3,FALSE)</f>
        <v>#N/A</v>
      </c>
      <c r="Z401" s="303"/>
      <c r="AA401" s="304"/>
    </row>
    <row r="402" spans="1:27" customFormat="1" ht="27" hidden="1" customHeight="1">
      <c r="A402" s="32">
        <v>1104</v>
      </c>
      <c r="B402" s="446">
        <f>+A402</f>
        <v>1104</v>
      </c>
      <c r="C402" s="250" t="str">
        <f>+VLOOKUP(A402,bd_lista!$A$3:$C$590,3,FALSE)</f>
        <v>Gobierno Autónomo Municipal de Villa Azurduy</v>
      </c>
      <c r="D402" s="442" t="str">
        <f>+C402</f>
        <v>Gobierno Autónomo Municipal de Villa Azurduy</v>
      </c>
      <c r="E402" s="245" t="s">
        <v>1311</v>
      </c>
      <c r="F402" s="246">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6">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6">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6">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6">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6">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6">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6">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6">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6">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6">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6">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6">
        <f t="shared" ca="1" si="17"/>
        <v>0</v>
      </c>
      <c r="S402" s="253"/>
      <c r="T402" s="246">
        <f ca="1">+T403</f>
        <v>0</v>
      </c>
      <c r="U402" s="245">
        <f t="shared" si="18"/>
        <v>1</v>
      </c>
      <c r="V402" s="348" t="str">
        <f>+VLOOKUP(A402,bd_lista!$A$3:$E$590,5,FALSE)</f>
        <v>Gobiernos Autonomos Municipales</v>
      </c>
      <c r="W402" s="444" t="str">
        <f>+V402</f>
        <v>Gobiernos Autonomos Municipales</v>
      </c>
      <c r="X402" s="245">
        <f>+VLOOKUP(A402,[2]Sheet1!$A$13:$D$744,4,FALSE)</f>
        <v>0</v>
      </c>
      <c r="Y402" s="245" t="e">
        <f>+VLOOKUP(X402,bd_lista!$A$3:$C$590,3,FALSE)</f>
        <v>#N/A</v>
      </c>
      <c r="Z402" s="305">
        <f>+X402</f>
        <v>0</v>
      </c>
      <c r="AA402" s="306" t="e">
        <f>+Y402</f>
        <v>#N/A</v>
      </c>
    </row>
    <row r="403" spans="1:27" customFormat="1" ht="27" hidden="1" customHeight="1">
      <c r="A403" s="32">
        <v>1104</v>
      </c>
      <c r="B403" s="447"/>
      <c r="C403" s="348" t="str">
        <f>+VLOOKUP(A403,bd_lista!$A$3:$C$590,3,FALSE)</f>
        <v>Gobierno Autónomo Municipal de Villa Azurduy</v>
      </c>
      <c r="D403" s="443"/>
      <c r="E403" s="247" t="s">
        <v>1312</v>
      </c>
      <c r="F403" s="246">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6">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6">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6">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6">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6">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6">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6">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6">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6">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6">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6">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6">
        <f t="shared" ca="1" si="17"/>
        <v>0</v>
      </c>
      <c r="S403" s="253">
        <f ca="1">+R402+R403</f>
        <v>0</v>
      </c>
      <c r="T403" s="246">
        <f ca="1">+S403</f>
        <v>0</v>
      </c>
      <c r="U403" s="245">
        <f t="shared" si="18"/>
        <v>2</v>
      </c>
      <c r="V403" s="348" t="str">
        <f>+VLOOKUP(A403,bd_lista!$A$3:$E$590,5,FALSE)</f>
        <v>Gobiernos Autonomos Municipales</v>
      </c>
      <c r="W403" s="445"/>
      <c r="X403" s="245">
        <f>+VLOOKUP(A403,[2]Sheet1!$A$13:$D$744,4,FALSE)</f>
        <v>0</v>
      </c>
      <c r="Y403" s="245" t="e">
        <f>+VLOOKUP(X403,bd_lista!$A$3:$C$590,3,FALSE)</f>
        <v>#N/A</v>
      </c>
      <c r="Z403" s="303"/>
      <c r="AA403" s="304"/>
    </row>
    <row r="404" spans="1:27" customFormat="1" ht="27" hidden="1" customHeight="1">
      <c r="A404" s="32">
        <v>1105</v>
      </c>
      <c r="B404" s="446">
        <f>+A404</f>
        <v>1105</v>
      </c>
      <c r="C404" s="250" t="str">
        <f>+VLOOKUP(A404,bd_lista!$A$3:$C$590,3,FALSE)</f>
        <v>Gobierno Autónomo Municipal de Tarvita (Villa Orías)</v>
      </c>
      <c r="D404" s="442" t="str">
        <f>+C404</f>
        <v>Gobierno Autónomo Municipal de Tarvita (Villa Orías)</v>
      </c>
      <c r="E404" s="245" t="s">
        <v>1311</v>
      </c>
      <c r="F404" s="246">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6">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6">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6">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6">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6">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6">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6">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6">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6">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6">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6">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6">
        <f t="shared" ca="1" si="17"/>
        <v>0</v>
      </c>
      <c r="S404" s="253"/>
      <c r="T404" s="246">
        <f ca="1">+T405</f>
        <v>0</v>
      </c>
      <c r="U404" s="245">
        <f t="shared" si="18"/>
        <v>1</v>
      </c>
      <c r="V404" s="348" t="str">
        <f>+VLOOKUP(A404,bd_lista!$A$3:$E$590,5,FALSE)</f>
        <v>Gobiernos Autonomos Municipales</v>
      </c>
      <c r="W404" s="444" t="str">
        <f>+V404</f>
        <v>Gobiernos Autonomos Municipales</v>
      </c>
      <c r="X404" s="245">
        <f>+VLOOKUP(A404,[2]Sheet1!$A$13:$D$744,4,FALSE)</f>
        <v>0</v>
      </c>
      <c r="Y404" s="245" t="e">
        <f>+VLOOKUP(X404,bd_lista!$A$3:$C$590,3,FALSE)</f>
        <v>#N/A</v>
      </c>
      <c r="Z404" s="305">
        <f>+X404</f>
        <v>0</v>
      </c>
      <c r="AA404" s="306" t="e">
        <f>+Y404</f>
        <v>#N/A</v>
      </c>
    </row>
    <row r="405" spans="1:27" customFormat="1" ht="27" hidden="1" customHeight="1">
      <c r="A405" s="32">
        <v>1105</v>
      </c>
      <c r="B405" s="447"/>
      <c r="C405" s="348" t="str">
        <f>+VLOOKUP(A405,bd_lista!$A$3:$C$590,3,FALSE)</f>
        <v>Gobierno Autónomo Municipal de Tarvita (Villa Orías)</v>
      </c>
      <c r="D405" s="443"/>
      <c r="E405" s="247" t="s">
        <v>1312</v>
      </c>
      <c r="F405" s="246">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6">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6">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6">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6">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6">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6">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6">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6">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6">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6">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6">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6">
        <f t="shared" ca="1" si="17"/>
        <v>0</v>
      </c>
      <c r="S405" s="253">
        <f ca="1">+R404+R405</f>
        <v>0</v>
      </c>
      <c r="T405" s="246">
        <f ca="1">+S405</f>
        <v>0</v>
      </c>
      <c r="U405" s="245">
        <f t="shared" si="18"/>
        <v>2</v>
      </c>
      <c r="V405" s="348" t="str">
        <f>+VLOOKUP(A405,bd_lista!$A$3:$E$590,5,FALSE)</f>
        <v>Gobiernos Autonomos Municipales</v>
      </c>
      <c r="W405" s="445"/>
      <c r="X405" s="245">
        <f>+VLOOKUP(A405,[2]Sheet1!$A$13:$D$744,4,FALSE)</f>
        <v>0</v>
      </c>
      <c r="Y405" s="245" t="e">
        <f>+VLOOKUP(X405,bd_lista!$A$3:$C$590,3,FALSE)</f>
        <v>#N/A</v>
      </c>
      <c r="Z405" s="303"/>
      <c r="AA405" s="304"/>
    </row>
    <row r="406" spans="1:27" customFormat="1" ht="15" hidden="1" customHeight="1">
      <c r="A406" s="32">
        <v>1106</v>
      </c>
      <c r="B406" s="446">
        <f>+A406</f>
        <v>1106</v>
      </c>
      <c r="C406" s="250" t="str">
        <f>+VLOOKUP(A406,bd_lista!$A$3:$C$590,3,FALSE)</f>
        <v>Gobierno Autónomo Municipal de Villa Zudañez (Tacopaya)</v>
      </c>
      <c r="D406" s="442" t="str">
        <f>+C406</f>
        <v>Gobierno Autónomo Municipal de Villa Zudañez (Tacopaya)</v>
      </c>
      <c r="E406" s="245" t="s">
        <v>1311</v>
      </c>
      <c r="F406" s="246">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6">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6">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6">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6">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6">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6">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6">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6">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6">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6">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6">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6">
        <f t="shared" ca="1" si="17"/>
        <v>0</v>
      </c>
      <c r="S406" s="253"/>
      <c r="T406" s="246">
        <f ca="1">+T407</f>
        <v>0</v>
      </c>
      <c r="U406" s="245">
        <f t="shared" si="18"/>
        <v>1</v>
      </c>
      <c r="V406" s="348" t="str">
        <f>+VLOOKUP(A406,bd_lista!$A$3:$E$590,5,FALSE)</f>
        <v>Gobiernos Autonomos Municipales</v>
      </c>
      <c r="W406" s="444" t="str">
        <f>+V406</f>
        <v>Gobiernos Autonomos Municipales</v>
      </c>
      <c r="X406" s="245">
        <f>+VLOOKUP(A406,[2]Sheet1!$A$13:$D$744,4,FALSE)</f>
        <v>0</v>
      </c>
      <c r="Y406" s="245" t="e">
        <f>+VLOOKUP(X406,bd_lista!$A$3:$C$590,3,FALSE)</f>
        <v>#N/A</v>
      </c>
      <c r="Z406" s="305">
        <f>+X406</f>
        <v>0</v>
      </c>
      <c r="AA406" s="306" t="e">
        <f>+Y406</f>
        <v>#N/A</v>
      </c>
    </row>
    <row r="407" spans="1:27" customFormat="1" ht="15" hidden="1" customHeight="1">
      <c r="A407" s="32">
        <v>1106</v>
      </c>
      <c r="B407" s="447"/>
      <c r="C407" s="348" t="str">
        <f>+VLOOKUP(A407,bd_lista!$A$3:$C$590,3,FALSE)</f>
        <v>Gobierno Autónomo Municipal de Villa Zudañez (Tacopaya)</v>
      </c>
      <c r="D407" s="443"/>
      <c r="E407" s="247" t="s">
        <v>1312</v>
      </c>
      <c r="F407" s="246">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6">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6">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6">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6">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6">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6">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6">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6">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6">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6">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6">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6">
        <f t="shared" ca="1" si="17"/>
        <v>0</v>
      </c>
      <c r="S407" s="253">
        <f ca="1">+R406+R407</f>
        <v>0</v>
      </c>
      <c r="T407" s="246">
        <f ca="1">+S407</f>
        <v>0</v>
      </c>
      <c r="U407" s="245">
        <f t="shared" si="18"/>
        <v>2</v>
      </c>
      <c r="V407" s="348" t="str">
        <f>+VLOOKUP(A407,bd_lista!$A$3:$E$590,5,FALSE)</f>
        <v>Gobiernos Autonomos Municipales</v>
      </c>
      <c r="W407" s="445"/>
      <c r="X407" s="245">
        <f>+VLOOKUP(A407,[2]Sheet1!$A$13:$D$744,4,FALSE)</f>
        <v>0</v>
      </c>
      <c r="Y407" s="245" t="e">
        <f>+VLOOKUP(X407,bd_lista!$A$3:$C$590,3,FALSE)</f>
        <v>#N/A</v>
      </c>
      <c r="Z407" s="303"/>
      <c r="AA407" s="304"/>
    </row>
    <row r="408" spans="1:27" customFormat="1" ht="15" hidden="1" customHeight="1">
      <c r="A408" s="32">
        <v>1107</v>
      </c>
      <c r="B408" s="446">
        <f>+A408</f>
        <v>1107</v>
      </c>
      <c r="C408" s="250" t="str">
        <f>+VLOOKUP(A408,bd_lista!$A$3:$C$590,3,FALSE)</f>
        <v>Gobierno Autónomo Municipal de Presto</v>
      </c>
      <c r="D408" s="442" t="str">
        <f>+C408</f>
        <v>Gobierno Autónomo Municipal de Presto</v>
      </c>
      <c r="E408" s="245" t="s">
        <v>1311</v>
      </c>
      <c r="F408" s="246">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6">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6">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6">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6">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6">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6">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6">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6">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6">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6">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6">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6">
        <f t="shared" ca="1" si="17"/>
        <v>0</v>
      </c>
      <c r="S408" s="253"/>
      <c r="T408" s="246">
        <f ca="1">+T409</f>
        <v>0</v>
      </c>
      <c r="U408" s="245">
        <f t="shared" si="18"/>
        <v>1</v>
      </c>
      <c r="V408" s="348" t="str">
        <f>+VLOOKUP(A408,bd_lista!$A$3:$E$590,5,FALSE)</f>
        <v>Gobiernos Autonomos Municipales</v>
      </c>
      <c r="W408" s="444" t="str">
        <f>+V408</f>
        <v>Gobiernos Autonomos Municipales</v>
      </c>
      <c r="X408" s="245">
        <f>+VLOOKUP(A408,[2]Sheet1!$A$13:$D$744,4,FALSE)</f>
        <v>0</v>
      </c>
      <c r="Y408" s="245" t="e">
        <f>+VLOOKUP(X408,bd_lista!$A$3:$C$590,3,FALSE)</f>
        <v>#N/A</v>
      </c>
      <c r="Z408" s="305">
        <f>+X408</f>
        <v>0</v>
      </c>
      <c r="AA408" s="306" t="e">
        <f>+Y408</f>
        <v>#N/A</v>
      </c>
    </row>
    <row r="409" spans="1:27" customFormat="1" ht="15" hidden="1" customHeight="1">
      <c r="A409" s="32">
        <v>1107</v>
      </c>
      <c r="B409" s="447"/>
      <c r="C409" s="348" t="str">
        <f>+VLOOKUP(A409,bd_lista!$A$3:$C$590,3,FALSE)</f>
        <v>Gobierno Autónomo Municipal de Presto</v>
      </c>
      <c r="D409" s="443"/>
      <c r="E409" s="247" t="s">
        <v>1312</v>
      </c>
      <c r="F409" s="248">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8">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8">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8">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8">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8">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8">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8">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8">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8">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8">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8">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8">
        <f t="shared" ca="1" si="17"/>
        <v>0</v>
      </c>
      <c r="S409" s="253">
        <f ca="1">+R408+R409</f>
        <v>0</v>
      </c>
      <c r="T409" s="246">
        <f ca="1">+S409</f>
        <v>0</v>
      </c>
      <c r="U409" s="245">
        <f t="shared" si="18"/>
        <v>2</v>
      </c>
      <c r="V409" s="348" t="str">
        <f>+VLOOKUP(A409,bd_lista!$A$3:$E$590,5,FALSE)</f>
        <v>Gobiernos Autonomos Municipales</v>
      </c>
      <c r="W409" s="445"/>
      <c r="X409" s="245">
        <f>+VLOOKUP(A409,[2]Sheet1!$A$13:$D$744,4,FALSE)</f>
        <v>0</v>
      </c>
      <c r="Y409" s="245" t="e">
        <f>+VLOOKUP(X409,bd_lista!$A$3:$C$590,3,FALSE)</f>
        <v>#N/A</v>
      </c>
      <c r="Z409" s="303"/>
      <c r="AA409" s="304"/>
    </row>
    <row r="410" spans="1:27" customFormat="1" ht="27" hidden="1" customHeight="1">
      <c r="A410" s="32">
        <v>1108</v>
      </c>
      <c r="B410" s="446">
        <f>+A410</f>
        <v>1108</v>
      </c>
      <c r="C410" s="250" t="str">
        <f>+VLOOKUP(A410,bd_lista!$A$3:$C$590,3,FALSE)</f>
        <v>Gobierno Autónomo Municipal de Villa Mojocoya</v>
      </c>
      <c r="D410" s="442" t="str">
        <f>+C410</f>
        <v>Gobierno Autónomo Municipal de Villa Mojocoya</v>
      </c>
      <c r="E410" s="245" t="s">
        <v>1311</v>
      </c>
      <c r="F410" s="246">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6">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6">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6">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6">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6">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6">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6">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6">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6">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6">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6">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6">
        <f t="shared" ca="1" si="17"/>
        <v>0</v>
      </c>
      <c r="S410" s="253"/>
      <c r="T410" s="246">
        <f ca="1">+T411</f>
        <v>0</v>
      </c>
      <c r="U410" s="245">
        <f t="shared" si="18"/>
        <v>1</v>
      </c>
      <c r="V410" s="348" t="str">
        <f>+VLOOKUP(A410,bd_lista!$A$3:$E$590,5,FALSE)</f>
        <v>Gobiernos Autonomos Municipales</v>
      </c>
      <c r="W410" s="444" t="str">
        <f>+V410</f>
        <v>Gobiernos Autonomos Municipales</v>
      </c>
      <c r="X410" s="245">
        <f>+VLOOKUP(A410,[2]Sheet1!$A$13:$D$744,4,FALSE)</f>
        <v>0</v>
      </c>
      <c r="Y410" s="245" t="e">
        <f>+VLOOKUP(X410,bd_lista!$A$3:$C$590,3,FALSE)</f>
        <v>#N/A</v>
      </c>
      <c r="Z410" s="305">
        <f>+X410</f>
        <v>0</v>
      </c>
      <c r="AA410" s="306" t="e">
        <f>+Y410</f>
        <v>#N/A</v>
      </c>
    </row>
    <row r="411" spans="1:27" customFormat="1" ht="27" hidden="1" customHeight="1">
      <c r="A411" s="32">
        <v>1108</v>
      </c>
      <c r="B411" s="447"/>
      <c r="C411" s="348" t="str">
        <f>+VLOOKUP(A411,bd_lista!$A$3:$C$590,3,FALSE)</f>
        <v>Gobierno Autónomo Municipal de Villa Mojocoya</v>
      </c>
      <c r="D411" s="443"/>
      <c r="E411" s="247" t="s">
        <v>1312</v>
      </c>
      <c r="F411" s="246">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46">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6">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6">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6">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6">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6">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6">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6">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6">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6">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6">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6">
        <f t="shared" ca="1" si="17"/>
        <v>0</v>
      </c>
      <c r="S411" s="253">
        <f ca="1">+R410+R411</f>
        <v>0</v>
      </c>
      <c r="T411" s="246">
        <f ca="1">+S411</f>
        <v>0</v>
      </c>
      <c r="U411" s="245">
        <f t="shared" si="18"/>
        <v>2</v>
      </c>
      <c r="V411" s="348" t="str">
        <f>+VLOOKUP(A411,bd_lista!$A$3:$E$590,5,FALSE)</f>
        <v>Gobiernos Autonomos Municipales</v>
      </c>
      <c r="W411" s="445"/>
      <c r="X411" s="245">
        <f>+VLOOKUP(A411,[2]Sheet1!$A$13:$D$744,4,FALSE)</f>
        <v>0</v>
      </c>
      <c r="Y411" s="245" t="e">
        <f>+VLOOKUP(X411,bd_lista!$A$3:$C$590,3,FALSE)</f>
        <v>#N/A</v>
      </c>
      <c r="Z411" s="303"/>
      <c r="AA411" s="304"/>
    </row>
    <row r="412" spans="1:27" ht="15" hidden="1" customHeight="1">
      <c r="A412" s="32">
        <v>1109</v>
      </c>
      <c r="B412" s="446">
        <f>+A412</f>
        <v>1109</v>
      </c>
      <c r="C412" s="250" t="str">
        <f>+VLOOKUP(A412,bd_lista!$A$3:$C$590,3,FALSE)</f>
        <v>Gobierno Autónomo Municipal de Icla</v>
      </c>
      <c r="D412" s="442" t="str">
        <f>+C412</f>
        <v>Gobierno Autónomo Municipal de Icla</v>
      </c>
      <c r="E412" s="245" t="s">
        <v>1311</v>
      </c>
      <c r="F412" s="246">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6">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6">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6">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6">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6">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6">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6">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6">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6">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6">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6">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6">
        <f t="shared" ca="1" si="17"/>
        <v>0</v>
      </c>
      <c r="S412" s="276"/>
      <c r="T412" s="274">
        <f ca="1">+T413</f>
        <v>0</v>
      </c>
      <c r="U412" s="281">
        <f t="shared" si="18"/>
        <v>1</v>
      </c>
      <c r="V412" s="348" t="str">
        <f>+VLOOKUP(A412,bd_lista!$A$3:$E$590,5,FALSE)</f>
        <v>Gobiernos Autonomos Municipales</v>
      </c>
      <c r="W412" s="444" t="str">
        <f>+V412</f>
        <v>Gobiernos Autonomos Municipales</v>
      </c>
      <c r="X412" s="245">
        <f>+VLOOKUP(A412,[2]Sheet1!$A$13:$D$744,4,FALSE)</f>
        <v>0</v>
      </c>
      <c r="Y412" s="245" t="e">
        <f>+VLOOKUP(X412,bd_lista!$A$3:$C$590,3,FALSE)</f>
        <v>#N/A</v>
      </c>
      <c r="Z412" s="305">
        <f>+X412</f>
        <v>0</v>
      </c>
      <c r="AA412" s="306" t="e">
        <f>+Y412</f>
        <v>#N/A</v>
      </c>
    </row>
    <row r="413" spans="1:27" ht="15" hidden="1" customHeight="1">
      <c r="A413" s="32">
        <v>1109</v>
      </c>
      <c r="B413" s="447"/>
      <c r="C413" s="348" t="str">
        <f>+VLOOKUP(A413,bd_lista!$A$3:$C$590,3,FALSE)</f>
        <v>Gobierno Autónomo Municipal de Icla</v>
      </c>
      <c r="D413" s="443"/>
      <c r="E413" s="247" t="s">
        <v>1312</v>
      </c>
      <c r="F413" s="248">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8">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8">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8">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8">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8">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8">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8">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8">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8">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8">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8">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8">
        <f t="shared" ca="1" si="17"/>
        <v>0</v>
      </c>
      <c r="S413" s="265">
        <f ca="1">+R412+R413</f>
        <v>0</v>
      </c>
      <c r="T413" s="248">
        <f ca="1">+S413</f>
        <v>0</v>
      </c>
      <c r="U413" s="247">
        <f t="shared" si="18"/>
        <v>2</v>
      </c>
      <c r="V413" s="348" t="str">
        <f>+VLOOKUP(A413,bd_lista!$A$3:$E$590,5,FALSE)</f>
        <v>Gobiernos Autonomos Municipales</v>
      </c>
      <c r="W413" s="445"/>
      <c r="X413" s="245">
        <f>+VLOOKUP(A413,[2]Sheet1!$A$13:$D$744,4,FALSE)</f>
        <v>0</v>
      </c>
      <c r="Y413" s="245" t="e">
        <f>+VLOOKUP(X413,bd_lista!$A$3:$C$590,3,FALSE)</f>
        <v>#N/A</v>
      </c>
      <c r="Z413" s="303"/>
      <c r="AA413" s="304"/>
    </row>
    <row r="414" spans="1:27" ht="15" hidden="1" customHeight="1">
      <c r="A414" s="255">
        <v>1110</v>
      </c>
      <c r="B414" s="446">
        <f>+A414</f>
        <v>1110</v>
      </c>
      <c r="C414" s="250" t="str">
        <f>+VLOOKUP(A414,bd_lista!$A$3:$C$590,3,FALSE)</f>
        <v>Gobierno Autónomo Municipal de Padilla</v>
      </c>
      <c r="D414" s="442" t="str">
        <f>+C414</f>
        <v>Gobierno Autónomo Municipal de Padilla</v>
      </c>
      <c r="E414" s="245" t="s">
        <v>1311</v>
      </c>
      <c r="F414" s="246">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6">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6">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6">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6">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6">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6">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6">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6">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6">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6">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6">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6">
        <f t="shared" ref="R414:R477" ca="1" si="19">+SUM(F414:Q414)</f>
        <v>0</v>
      </c>
      <c r="S414" s="253"/>
      <c r="T414" s="246">
        <f ca="1">+T415</f>
        <v>0</v>
      </c>
      <c r="U414" s="245">
        <f t="shared" ref="U414:U477" si="20">+IF(E414="Débitos",1,2)</f>
        <v>1</v>
      </c>
      <c r="V414" s="348" t="str">
        <f>+VLOOKUP(A414,bd_lista!$A$3:$E$590,5,FALSE)</f>
        <v>Gobiernos Autonomos Municipales</v>
      </c>
      <c r="W414" s="444" t="str">
        <f>+V414</f>
        <v>Gobiernos Autonomos Municipales</v>
      </c>
      <c r="X414" s="245">
        <f>+VLOOKUP(A414,[2]Sheet1!$A$13:$D$744,4,FALSE)</f>
        <v>0</v>
      </c>
      <c r="Y414" s="245" t="e">
        <f>+VLOOKUP(X414,bd_lista!$A$3:$C$590,3,FALSE)</f>
        <v>#N/A</v>
      </c>
      <c r="Z414" s="305">
        <f>+X414</f>
        <v>0</v>
      </c>
      <c r="AA414" s="306" t="e">
        <f>+Y414</f>
        <v>#N/A</v>
      </c>
    </row>
    <row r="415" spans="1:27" ht="15" hidden="1" customHeight="1">
      <c r="A415" s="255">
        <v>1110</v>
      </c>
      <c r="B415" s="447"/>
      <c r="C415" s="348" t="str">
        <f>+VLOOKUP(A415,bd_lista!$A$3:$C$590,3,FALSE)</f>
        <v>Gobierno Autónomo Municipal de Padilla</v>
      </c>
      <c r="D415" s="443"/>
      <c r="E415" s="247" t="s">
        <v>1312</v>
      </c>
      <c r="F415" s="248">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8">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8">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8">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8">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8">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8">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8">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8">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8">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8">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8">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8">
        <f t="shared" ca="1" si="19"/>
        <v>0</v>
      </c>
      <c r="S415" s="265">
        <f ca="1">+R414+R415</f>
        <v>0</v>
      </c>
      <c r="T415" s="248">
        <f ca="1">+S415</f>
        <v>0</v>
      </c>
      <c r="U415" s="247">
        <f t="shared" si="20"/>
        <v>2</v>
      </c>
      <c r="V415" s="348" t="str">
        <f>+VLOOKUP(A415,bd_lista!$A$3:$E$590,5,FALSE)</f>
        <v>Gobiernos Autonomos Municipales</v>
      </c>
      <c r="W415" s="445"/>
      <c r="X415" s="245">
        <f>+VLOOKUP(A415,[2]Sheet1!$A$13:$D$744,4,FALSE)</f>
        <v>0</v>
      </c>
      <c r="Y415" s="245" t="e">
        <f>+VLOOKUP(X415,bd_lista!$A$3:$C$590,3,FALSE)</f>
        <v>#N/A</v>
      </c>
      <c r="Z415" s="303"/>
      <c r="AA415" s="304"/>
    </row>
    <row r="416" spans="1:27" ht="15" hidden="1" customHeight="1">
      <c r="A416" s="255">
        <v>1111</v>
      </c>
      <c r="B416" s="446">
        <f>+A416</f>
        <v>1111</v>
      </c>
      <c r="C416" s="250" t="str">
        <f>+VLOOKUP(A416,bd_lista!$A$3:$C$590,3,FALSE)</f>
        <v>Gobierno Autónomo Municipal de Tomina</v>
      </c>
      <c r="D416" s="442" t="str">
        <f>+C416</f>
        <v>Gobierno Autónomo Municipal de Tomina</v>
      </c>
      <c r="E416" s="245" t="s">
        <v>1311</v>
      </c>
      <c r="F416" s="246">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6">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6">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6">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6">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6">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6">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6">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6">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6">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6">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6">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6">
        <f t="shared" ca="1" si="19"/>
        <v>0</v>
      </c>
      <c r="S416" s="253"/>
      <c r="T416" s="246">
        <f ca="1">+T417</f>
        <v>0</v>
      </c>
      <c r="U416" s="245">
        <f t="shared" si="20"/>
        <v>1</v>
      </c>
      <c r="V416" s="348" t="str">
        <f>+VLOOKUP(A416,bd_lista!$A$3:$E$590,5,FALSE)</f>
        <v>Gobiernos Autonomos Municipales</v>
      </c>
      <c r="W416" s="444" t="str">
        <f>+V416</f>
        <v>Gobiernos Autonomos Municipales</v>
      </c>
      <c r="X416" s="245">
        <f>+VLOOKUP(A416,[2]Sheet1!$A$13:$D$744,4,FALSE)</f>
        <v>0</v>
      </c>
      <c r="Y416" s="245" t="e">
        <f>+VLOOKUP(X416,bd_lista!$A$3:$C$590,3,FALSE)</f>
        <v>#N/A</v>
      </c>
      <c r="Z416" s="305">
        <f>+X416</f>
        <v>0</v>
      </c>
      <c r="AA416" s="306" t="e">
        <f>+Y416</f>
        <v>#N/A</v>
      </c>
    </row>
    <row r="417" spans="1:27" ht="15" hidden="1" customHeight="1">
      <c r="A417" s="255">
        <v>1111</v>
      </c>
      <c r="B417" s="447"/>
      <c r="C417" s="348" t="str">
        <f>+VLOOKUP(A417,bd_lista!$A$3:$C$590,3,FALSE)</f>
        <v>Gobierno Autónomo Municipal de Tomina</v>
      </c>
      <c r="D417" s="443"/>
      <c r="E417" s="247" t="s">
        <v>1312</v>
      </c>
      <c r="F417" s="248">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48">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8">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8">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8">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8">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8">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8">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8">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8">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8">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8">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8">
        <f t="shared" ca="1" si="19"/>
        <v>0</v>
      </c>
      <c r="S417" s="265">
        <f ca="1">+R416+R417</f>
        <v>0</v>
      </c>
      <c r="T417" s="248">
        <f ca="1">+S417</f>
        <v>0</v>
      </c>
      <c r="U417" s="247">
        <f t="shared" si="20"/>
        <v>2</v>
      </c>
      <c r="V417" s="348" t="str">
        <f>+VLOOKUP(A417,bd_lista!$A$3:$E$590,5,FALSE)</f>
        <v>Gobiernos Autonomos Municipales</v>
      </c>
      <c r="W417" s="445"/>
      <c r="X417" s="245">
        <f>+VLOOKUP(A417,[2]Sheet1!$A$13:$D$744,4,FALSE)</f>
        <v>0</v>
      </c>
      <c r="Y417" s="245" t="e">
        <f>+VLOOKUP(X417,bd_lista!$A$3:$C$590,3,FALSE)</f>
        <v>#N/A</v>
      </c>
      <c r="Z417" s="303"/>
      <c r="AA417" s="304"/>
    </row>
    <row r="418" spans="1:27" ht="15" hidden="1" customHeight="1">
      <c r="A418" s="255">
        <v>1112</v>
      </c>
      <c r="B418" s="446">
        <f>+A418</f>
        <v>1112</v>
      </c>
      <c r="C418" s="250" t="str">
        <f>+VLOOKUP(A418,bd_lista!$A$3:$C$590,3,FALSE)</f>
        <v>Gobierno Autónomo Municipal de Sopachuy</v>
      </c>
      <c r="D418" s="442" t="str">
        <f>+C418</f>
        <v>Gobierno Autónomo Municipal de Sopachuy</v>
      </c>
      <c r="E418" s="245" t="s">
        <v>1311</v>
      </c>
      <c r="F418" s="246">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6">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6">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6">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6">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6">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6">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6">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6">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6">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6">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6">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6">
        <f t="shared" ca="1" si="19"/>
        <v>0</v>
      </c>
      <c r="S418" s="253"/>
      <c r="T418" s="246">
        <f ca="1">+T419</f>
        <v>0</v>
      </c>
      <c r="U418" s="245">
        <f t="shared" si="20"/>
        <v>1</v>
      </c>
      <c r="V418" s="348" t="str">
        <f>+VLOOKUP(A418,bd_lista!$A$3:$E$590,5,FALSE)</f>
        <v>Gobiernos Autonomos Municipales</v>
      </c>
      <c r="W418" s="444" t="str">
        <f>+V418</f>
        <v>Gobiernos Autonomos Municipales</v>
      </c>
      <c r="X418" s="245">
        <f>+VLOOKUP(A418,[2]Sheet1!$A$13:$D$744,4,FALSE)</f>
        <v>0</v>
      </c>
      <c r="Y418" s="245" t="e">
        <f>+VLOOKUP(X418,bd_lista!$A$3:$C$590,3,FALSE)</f>
        <v>#N/A</v>
      </c>
      <c r="Z418" s="305">
        <f>+X418</f>
        <v>0</v>
      </c>
      <c r="AA418" s="306" t="e">
        <f>+Y418</f>
        <v>#N/A</v>
      </c>
    </row>
    <row r="419" spans="1:27" ht="15" hidden="1" customHeight="1">
      <c r="A419" s="255">
        <v>1112</v>
      </c>
      <c r="B419" s="447"/>
      <c r="C419" s="348" t="str">
        <f>+VLOOKUP(A419,bd_lista!$A$3:$C$590,3,FALSE)</f>
        <v>Gobierno Autónomo Municipal de Sopachuy</v>
      </c>
      <c r="D419" s="443"/>
      <c r="E419" s="247" t="s">
        <v>1312</v>
      </c>
      <c r="F419" s="248">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8">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8">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8">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8">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8">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8">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8">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8">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8">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8">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8">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8">
        <f t="shared" ca="1" si="19"/>
        <v>0</v>
      </c>
      <c r="S419" s="265">
        <f ca="1">+R418+R419</f>
        <v>0</v>
      </c>
      <c r="T419" s="248">
        <f ca="1">+S419</f>
        <v>0</v>
      </c>
      <c r="U419" s="247">
        <f t="shared" si="20"/>
        <v>2</v>
      </c>
      <c r="V419" s="348" t="str">
        <f>+VLOOKUP(A419,bd_lista!$A$3:$E$590,5,FALSE)</f>
        <v>Gobiernos Autonomos Municipales</v>
      </c>
      <c r="W419" s="445"/>
      <c r="X419" s="245">
        <f>+VLOOKUP(A419,[2]Sheet1!$A$13:$D$744,4,FALSE)</f>
        <v>0</v>
      </c>
      <c r="Y419" s="245" t="e">
        <f>+VLOOKUP(X419,bd_lista!$A$3:$C$590,3,FALSE)</f>
        <v>#N/A</v>
      </c>
      <c r="Z419" s="303"/>
      <c r="AA419" s="304"/>
    </row>
    <row r="420" spans="1:27" ht="15" hidden="1" customHeight="1">
      <c r="A420" s="255">
        <v>1113</v>
      </c>
      <c r="B420" s="446">
        <f>+A420</f>
        <v>1113</v>
      </c>
      <c r="C420" s="250" t="str">
        <f>+VLOOKUP(A420,bd_lista!$A$3:$C$590,3,FALSE)</f>
        <v>Gobierno Autónomo Municipal de Villa Alcalá</v>
      </c>
      <c r="D420" s="442" t="str">
        <f>+C420</f>
        <v>Gobierno Autónomo Municipal de Villa Alcalá</v>
      </c>
      <c r="E420" s="245" t="s">
        <v>1311</v>
      </c>
      <c r="F420" s="246">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6">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6">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6">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6">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6">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6">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6">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6">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6">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6">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6">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6">
        <f t="shared" ca="1" si="19"/>
        <v>0</v>
      </c>
      <c r="S420" s="253"/>
      <c r="T420" s="246">
        <f ca="1">+T421</f>
        <v>0</v>
      </c>
      <c r="U420" s="245">
        <f t="shared" si="20"/>
        <v>1</v>
      </c>
      <c r="V420" s="348" t="str">
        <f>+VLOOKUP(A420,bd_lista!$A$3:$E$590,5,FALSE)</f>
        <v>Gobiernos Autonomos Municipales</v>
      </c>
      <c r="W420" s="444" t="str">
        <f>+V420</f>
        <v>Gobiernos Autonomos Municipales</v>
      </c>
      <c r="X420" s="245">
        <f>+VLOOKUP(A420,[2]Sheet1!$A$13:$D$744,4,FALSE)</f>
        <v>0</v>
      </c>
      <c r="Y420" s="245" t="e">
        <f>+VLOOKUP(X420,bd_lista!$A$3:$C$590,3,FALSE)</f>
        <v>#N/A</v>
      </c>
      <c r="Z420" s="305">
        <f>+X420</f>
        <v>0</v>
      </c>
      <c r="AA420" s="306" t="e">
        <f>+Y420</f>
        <v>#N/A</v>
      </c>
    </row>
    <row r="421" spans="1:27" ht="15" hidden="1" customHeight="1">
      <c r="A421" s="255">
        <v>1113</v>
      </c>
      <c r="B421" s="447"/>
      <c r="C421" s="348" t="str">
        <f>+VLOOKUP(A421,bd_lista!$A$3:$C$590,3,FALSE)</f>
        <v>Gobierno Autónomo Municipal de Villa Alcalá</v>
      </c>
      <c r="D421" s="443"/>
      <c r="E421" s="247" t="s">
        <v>1312</v>
      </c>
      <c r="F421" s="248">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48">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8">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8">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8">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8">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8">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8">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8">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8">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8">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8">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8">
        <f t="shared" ca="1" si="19"/>
        <v>0</v>
      </c>
      <c r="S421" s="265">
        <f ca="1">+R420+R421</f>
        <v>0</v>
      </c>
      <c r="T421" s="248">
        <f ca="1">+S421</f>
        <v>0</v>
      </c>
      <c r="U421" s="247">
        <f t="shared" si="20"/>
        <v>2</v>
      </c>
      <c r="V421" s="348" t="str">
        <f>+VLOOKUP(A421,bd_lista!$A$3:$E$590,5,FALSE)</f>
        <v>Gobiernos Autonomos Municipales</v>
      </c>
      <c r="W421" s="445"/>
      <c r="X421" s="245">
        <f>+VLOOKUP(A421,[2]Sheet1!$A$13:$D$744,4,FALSE)</f>
        <v>0</v>
      </c>
      <c r="Y421" s="245" t="e">
        <f>+VLOOKUP(X421,bd_lista!$A$3:$C$590,3,FALSE)</f>
        <v>#N/A</v>
      </c>
      <c r="Z421" s="303"/>
      <c r="AA421" s="304"/>
    </row>
    <row r="422" spans="1:27" customFormat="1" ht="27" hidden="1" customHeight="1">
      <c r="A422" s="255">
        <v>1114</v>
      </c>
      <c r="B422" s="446">
        <f>+A422</f>
        <v>1114</v>
      </c>
      <c r="C422" s="250" t="str">
        <f>+VLOOKUP(A422,bd_lista!$A$3:$C$590,3,FALSE)</f>
        <v>Gobierno Autónomo Municipal de El Villar</v>
      </c>
      <c r="D422" s="442" t="str">
        <f>+C422</f>
        <v>Gobierno Autónomo Municipal de El Villar</v>
      </c>
      <c r="E422" s="245" t="s">
        <v>1311</v>
      </c>
      <c r="F422" s="246">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6">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6">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6">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6">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6">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6">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6">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6">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6">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6">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6">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6">
        <f t="shared" ca="1" si="19"/>
        <v>0</v>
      </c>
      <c r="S422" s="253"/>
      <c r="T422" s="246">
        <f ca="1">+T423</f>
        <v>0</v>
      </c>
      <c r="U422" s="245">
        <f t="shared" si="20"/>
        <v>1</v>
      </c>
      <c r="V422" s="348" t="str">
        <f>+VLOOKUP(A422,bd_lista!$A$3:$E$590,5,FALSE)</f>
        <v>Gobiernos Autonomos Municipales</v>
      </c>
      <c r="W422" s="444" t="str">
        <f>+V422</f>
        <v>Gobiernos Autonomos Municipales</v>
      </c>
      <c r="X422" s="245">
        <f>+VLOOKUP(A422,[2]Sheet1!$A$13:$D$744,4,FALSE)</f>
        <v>0</v>
      </c>
      <c r="Y422" s="245" t="e">
        <f>+VLOOKUP(X422,bd_lista!$A$3:$C$590,3,FALSE)</f>
        <v>#N/A</v>
      </c>
      <c r="Z422" s="305">
        <f>+X422</f>
        <v>0</v>
      </c>
      <c r="AA422" s="306" t="e">
        <f>+Y422</f>
        <v>#N/A</v>
      </c>
    </row>
    <row r="423" spans="1:27" customFormat="1" ht="27" hidden="1" customHeight="1">
      <c r="A423" s="32">
        <v>1114</v>
      </c>
      <c r="B423" s="447"/>
      <c r="C423" s="250" t="str">
        <f>+VLOOKUP(A423,bd_lista!$A$3:$C$590,3,FALSE)</f>
        <v>Gobierno Autónomo Municipal de El Villar</v>
      </c>
      <c r="D423" s="443"/>
      <c r="E423" s="247" t="s">
        <v>1312</v>
      </c>
      <c r="F423" s="246">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6">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6">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6">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6">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6">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6">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6">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6">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6">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6">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6">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6">
        <f t="shared" ca="1" si="19"/>
        <v>0</v>
      </c>
      <c r="S423" s="253">
        <f ca="1">+R422+R423</f>
        <v>0</v>
      </c>
      <c r="T423" s="246">
        <f ca="1">+S423</f>
        <v>0</v>
      </c>
      <c r="U423" s="245">
        <f t="shared" si="20"/>
        <v>2</v>
      </c>
      <c r="V423" s="348" t="str">
        <f>+VLOOKUP(A423,bd_lista!$A$3:$E$590,5,FALSE)</f>
        <v>Gobiernos Autonomos Municipales</v>
      </c>
      <c r="W423" s="445"/>
      <c r="X423" s="245">
        <f>+VLOOKUP(A423,[2]Sheet1!$A$13:$D$744,4,FALSE)</f>
        <v>0</v>
      </c>
      <c r="Y423" s="245" t="e">
        <f>+VLOOKUP(X423,bd_lista!$A$3:$C$590,3,FALSE)</f>
        <v>#N/A</v>
      </c>
      <c r="Z423" s="303"/>
      <c r="AA423" s="304"/>
    </row>
    <row r="424" spans="1:27" customFormat="1" ht="15" hidden="1" customHeight="1">
      <c r="A424" s="32">
        <v>1115</v>
      </c>
      <c r="B424" s="446">
        <f>+A424</f>
        <v>1115</v>
      </c>
      <c r="C424" s="250" t="str">
        <f>+VLOOKUP(A424,bd_lista!$A$3:$C$590,3,FALSE)</f>
        <v>Gobierno Autónomo Municipal de Monteagudo</v>
      </c>
      <c r="D424" s="442" t="str">
        <f>+C424</f>
        <v>Gobierno Autónomo Municipal de Monteagudo</v>
      </c>
      <c r="E424" s="245" t="s">
        <v>1311</v>
      </c>
      <c r="F424" s="246">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6">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6">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6">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6">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6">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6">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6">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6">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6">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6">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6">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6">
        <f t="shared" ca="1" si="19"/>
        <v>0</v>
      </c>
      <c r="S424" s="253"/>
      <c r="T424" s="246">
        <f ca="1">+T425</f>
        <v>0</v>
      </c>
      <c r="U424" s="245">
        <f t="shared" si="20"/>
        <v>1</v>
      </c>
      <c r="V424" s="348" t="str">
        <f>+VLOOKUP(A424,bd_lista!$A$3:$E$590,5,FALSE)</f>
        <v>Gobiernos Autonomos Municipales</v>
      </c>
      <c r="W424" s="444" t="str">
        <f>+V424</f>
        <v>Gobiernos Autonomos Municipales</v>
      </c>
      <c r="X424" s="245">
        <f>+VLOOKUP(A424,[2]Sheet1!$A$13:$D$744,4,FALSE)</f>
        <v>0</v>
      </c>
      <c r="Y424" s="245" t="e">
        <f>+VLOOKUP(X424,bd_lista!$A$3:$C$590,3,FALSE)</f>
        <v>#N/A</v>
      </c>
      <c r="Z424" s="305">
        <f>+X424</f>
        <v>0</v>
      </c>
      <c r="AA424" s="306" t="e">
        <f>+Y424</f>
        <v>#N/A</v>
      </c>
    </row>
    <row r="425" spans="1:27" customFormat="1" ht="15" hidden="1" customHeight="1">
      <c r="A425" s="32">
        <v>1115</v>
      </c>
      <c r="B425" s="447"/>
      <c r="C425" s="348" t="str">
        <f>+VLOOKUP(A425,bd_lista!$A$3:$C$590,3,FALSE)</f>
        <v>Gobierno Autónomo Municipal de Monteagudo</v>
      </c>
      <c r="D425" s="443"/>
      <c r="E425" s="247" t="s">
        <v>1312</v>
      </c>
      <c r="F425" s="248">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8">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8">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8">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8">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8">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8">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8">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8">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8">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8">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8">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8">
        <f t="shared" ca="1" si="19"/>
        <v>0</v>
      </c>
      <c r="S425" s="265">
        <f ca="1">+R424+R425</f>
        <v>0</v>
      </c>
      <c r="T425" s="248">
        <f ca="1">+S425</f>
        <v>0</v>
      </c>
      <c r="U425" s="247">
        <f t="shared" si="20"/>
        <v>2</v>
      </c>
      <c r="V425" s="348" t="str">
        <f>+VLOOKUP(A425,bd_lista!$A$3:$E$590,5,FALSE)</f>
        <v>Gobiernos Autonomos Municipales</v>
      </c>
      <c r="W425" s="445"/>
      <c r="X425" s="245">
        <f>+VLOOKUP(A425,[2]Sheet1!$A$13:$D$744,4,FALSE)</f>
        <v>0</v>
      </c>
      <c r="Y425" s="245" t="e">
        <f>+VLOOKUP(X425,bd_lista!$A$3:$C$590,3,FALSE)</f>
        <v>#N/A</v>
      </c>
      <c r="Z425" s="303"/>
      <c r="AA425" s="304"/>
    </row>
    <row r="426" spans="1:27" customFormat="1" ht="27" hidden="1" customHeight="1">
      <c r="A426" s="32">
        <v>1116</v>
      </c>
      <c r="B426" s="446">
        <f>+A426</f>
        <v>1116</v>
      </c>
      <c r="C426" s="250" t="str">
        <f>+VLOOKUP(A426,bd_lista!$A$3:$C$590,3,FALSE)</f>
        <v>Gobierno Autónomo Municipal de San Pablo de Huacareta</v>
      </c>
      <c r="D426" s="442" t="str">
        <f>+C426</f>
        <v>Gobierno Autónomo Municipal de San Pablo de Huacareta</v>
      </c>
      <c r="E426" s="245" t="s">
        <v>1311</v>
      </c>
      <c r="F426" s="246">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6">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6">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6">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6">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6">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6">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6">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6">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6">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6">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6">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6">
        <f t="shared" ca="1" si="19"/>
        <v>0</v>
      </c>
      <c r="S426" s="253"/>
      <c r="T426" s="246">
        <f ca="1">+T427</f>
        <v>0</v>
      </c>
      <c r="U426" s="245">
        <f t="shared" si="20"/>
        <v>1</v>
      </c>
      <c r="V426" s="348" t="str">
        <f>+VLOOKUP(A426,bd_lista!$A$3:$E$590,5,FALSE)</f>
        <v>Gobiernos Autonomos Municipales</v>
      </c>
      <c r="W426" s="444" t="str">
        <f>+V426</f>
        <v>Gobiernos Autonomos Municipales</v>
      </c>
      <c r="X426" s="245">
        <f>+VLOOKUP(A426,[2]Sheet1!$A$13:$D$744,4,FALSE)</f>
        <v>0</v>
      </c>
      <c r="Y426" s="245" t="e">
        <f>+VLOOKUP(X426,bd_lista!$A$3:$C$590,3,FALSE)</f>
        <v>#N/A</v>
      </c>
      <c r="Z426" s="305">
        <f>+X426</f>
        <v>0</v>
      </c>
      <c r="AA426" s="306" t="e">
        <f>+Y426</f>
        <v>#N/A</v>
      </c>
    </row>
    <row r="427" spans="1:27" customFormat="1" ht="27" hidden="1" customHeight="1">
      <c r="A427" s="32">
        <v>1116</v>
      </c>
      <c r="B427" s="447"/>
      <c r="C427" s="250" t="str">
        <f>+VLOOKUP(A427,bd_lista!$A$3:$C$590,3,FALSE)</f>
        <v>Gobierno Autónomo Municipal de San Pablo de Huacareta</v>
      </c>
      <c r="D427" s="443"/>
      <c r="E427" s="247" t="s">
        <v>1312</v>
      </c>
      <c r="F427" s="246">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46">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6">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6">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6">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6">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6">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6">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6">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6">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6">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6">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6">
        <f t="shared" ca="1" si="19"/>
        <v>0</v>
      </c>
      <c r="S427" s="253">
        <f ca="1">+R426+R427</f>
        <v>0</v>
      </c>
      <c r="T427" s="246">
        <f ca="1">+S427</f>
        <v>0</v>
      </c>
      <c r="U427" s="245">
        <f t="shared" si="20"/>
        <v>2</v>
      </c>
      <c r="V427" s="348" t="str">
        <f>+VLOOKUP(A427,bd_lista!$A$3:$E$590,5,FALSE)</f>
        <v>Gobiernos Autonomos Municipales</v>
      </c>
      <c r="W427" s="445"/>
      <c r="X427" s="245">
        <f>+VLOOKUP(A427,[2]Sheet1!$A$13:$D$744,4,FALSE)</f>
        <v>0</v>
      </c>
      <c r="Y427" s="245" t="e">
        <f>+VLOOKUP(X427,bd_lista!$A$3:$C$590,3,FALSE)</f>
        <v>#N/A</v>
      </c>
      <c r="Z427" s="303"/>
      <c r="AA427" s="304"/>
    </row>
    <row r="428" spans="1:27" customFormat="1" ht="27" hidden="1" customHeight="1">
      <c r="A428" s="32">
        <v>1117</v>
      </c>
      <c r="B428" s="446">
        <f>+A428</f>
        <v>1117</v>
      </c>
      <c r="C428" s="250" t="str">
        <f>+VLOOKUP(A428,bd_lista!$A$3:$C$590,3,FALSE)</f>
        <v>Gobierno Autónomo Municipal de Tarabuco</v>
      </c>
      <c r="D428" s="442" t="str">
        <f>+C428</f>
        <v>Gobierno Autónomo Municipal de Tarabuco</v>
      </c>
      <c r="E428" s="245" t="s">
        <v>1311</v>
      </c>
      <c r="F428" s="246">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6">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6">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6">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6">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6">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6">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6">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6">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6">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6">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6">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6">
        <f t="shared" ca="1" si="19"/>
        <v>0</v>
      </c>
      <c r="S428" s="253"/>
      <c r="T428" s="246">
        <f ca="1">+T429</f>
        <v>0</v>
      </c>
      <c r="U428" s="245">
        <f t="shared" si="20"/>
        <v>1</v>
      </c>
      <c r="V428" s="348" t="str">
        <f>+VLOOKUP(A428,bd_lista!$A$3:$E$590,5,FALSE)</f>
        <v>Gobiernos Autonomos Municipales</v>
      </c>
      <c r="W428" s="444" t="str">
        <f>+V428</f>
        <v>Gobiernos Autonomos Municipales</v>
      </c>
      <c r="X428" s="245">
        <f>+VLOOKUP(A428,[2]Sheet1!$A$13:$D$744,4,FALSE)</f>
        <v>0</v>
      </c>
      <c r="Y428" s="245" t="e">
        <f>+VLOOKUP(X428,bd_lista!$A$3:$C$590,3,FALSE)</f>
        <v>#N/A</v>
      </c>
      <c r="Z428" s="305">
        <f>+X428</f>
        <v>0</v>
      </c>
      <c r="AA428" s="306" t="e">
        <f>+Y428</f>
        <v>#N/A</v>
      </c>
    </row>
    <row r="429" spans="1:27" customFormat="1" ht="27" hidden="1" customHeight="1">
      <c r="A429" s="32">
        <v>1117</v>
      </c>
      <c r="B429" s="447"/>
      <c r="C429" s="250" t="str">
        <f>+VLOOKUP(A429,bd_lista!$A$3:$C$590,3,FALSE)</f>
        <v>Gobierno Autónomo Municipal de Tarabuco</v>
      </c>
      <c r="D429" s="443"/>
      <c r="E429" s="247" t="s">
        <v>1312</v>
      </c>
      <c r="F429" s="246">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6">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6">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6">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6">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6">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6">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6">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6">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6">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6">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6">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6">
        <f t="shared" ca="1" si="19"/>
        <v>0</v>
      </c>
      <c r="S429" s="253">
        <f ca="1">+R428+R429</f>
        <v>0</v>
      </c>
      <c r="T429" s="246">
        <f ca="1">+S429</f>
        <v>0</v>
      </c>
      <c r="U429" s="245">
        <f t="shared" si="20"/>
        <v>2</v>
      </c>
      <c r="V429" s="348" t="str">
        <f>+VLOOKUP(A429,bd_lista!$A$3:$E$590,5,FALSE)</f>
        <v>Gobiernos Autonomos Municipales</v>
      </c>
      <c r="W429" s="445"/>
      <c r="X429" s="245">
        <f>+VLOOKUP(A429,[2]Sheet1!$A$13:$D$744,4,FALSE)</f>
        <v>0</v>
      </c>
      <c r="Y429" s="245" t="e">
        <f>+VLOOKUP(X429,bd_lista!$A$3:$C$590,3,FALSE)</f>
        <v>#N/A</v>
      </c>
      <c r="Z429" s="303"/>
      <c r="AA429" s="304"/>
    </row>
    <row r="430" spans="1:27" customFormat="1" ht="27" hidden="1" customHeight="1">
      <c r="A430" s="32">
        <v>1118</v>
      </c>
      <c r="B430" s="446">
        <f>+A430</f>
        <v>1118</v>
      </c>
      <c r="C430" s="250" t="str">
        <f>+VLOOKUP(A430,bd_lista!$A$3:$C$590,3,FALSE)</f>
        <v>Gobierno Autónomo Municipal de Yamparáez</v>
      </c>
      <c r="D430" s="442" t="str">
        <f>+C430</f>
        <v>Gobierno Autónomo Municipal de Yamparáez</v>
      </c>
      <c r="E430" s="245" t="s">
        <v>1311</v>
      </c>
      <c r="F430" s="246">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6">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6">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6">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6">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6">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6">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6">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6">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6">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6">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6">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6">
        <f t="shared" ca="1" si="19"/>
        <v>0</v>
      </c>
      <c r="S430" s="253"/>
      <c r="T430" s="246">
        <f ca="1">+T431</f>
        <v>0</v>
      </c>
      <c r="U430" s="245">
        <f t="shared" si="20"/>
        <v>1</v>
      </c>
      <c r="V430" s="348" t="str">
        <f>+VLOOKUP(A430,bd_lista!$A$3:$E$590,5,FALSE)</f>
        <v>Gobiernos Autonomos Municipales</v>
      </c>
      <c r="W430" s="444" t="str">
        <f>+V430</f>
        <v>Gobiernos Autonomos Municipales</v>
      </c>
      <c r="X430" s="245">
        <f>+VLOOKUP(A430,[2]Sheet1!$A$13:$D$744,4,FALSE)</f>
        <v>0</v>
      </c>
      <c r="Y430" s="245" t="e">
        <f>+VLOOKUP(X430,bd_lista!$A$3:$C$590,3,FALSE)</f>
        <v>#N/A</v>
      </c>
      <c r="Z430" s="305">
        <f>+X430</f>
        <v>0</v>
      </c>
      <c r="AA430" s="306" t="e">
        <f>+Y430</f>
        <v>#N/A</v>
      </c>
    </row>
    <row r="431" spans="1:27" customFormat="1" ht="27" hidden="1" customHeight="1">
      <c r="A431" s="32">
        <v>1118</v>
      </c>
      <c r="B431" s="447"/>
      <c r="C431" s="250" t="str">
        <f>+VLOOKUP(A431,bd_lista!$A$3:$C$590,3,FALSE)</f>
        <v>Gobierno Autónomo Municipal de Yamparáez</v>
      </c>
      <c r="D431" s="443"/>
      <c r="E431" s="247" t="s">
        <v>1312</v>
      </c>
      <c r="F431" s="246">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6">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6">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6">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6">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6">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6">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6">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6">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6">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6">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6">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6">
        <f t="shared" ca="1" si="19"/>
        <v>0</v>
      </c>
      <c r="S431" s="253">
        <f ca="1">+R430+R431</f>
        <v>0</v>
      </c>
      <c r="T431" s="246">
        <f ca="1">+S431</f>
        <v>0</v>
      </c>
      <c r="U431" s="245">
        <f t="shared" si="20"/>
        <v>2</v>
      </c>
      <c r="V431" s="348" t="str">
        <f>+VLOOKUP(A431,bd_lista!$A$3:$E$590,5,FALSE)</f>
        <v>Gobiernos Autonomos Municipales</v>
      </c>
      <c r="W431" s="445"/>
      <c r="X431" s="245">
        <f>+VLOOKUP(A431,[2]Sheet1!$A$13:$D$744,4,FALSE)</f>
        <v>0</v>
      </c>
      <c r="Y431" s="245" t="e">
        <f>+VLOOKUP(X431,bd_lista!$A$3:$C$590,3,FALSE)</f>
        <v>#N/A</v>
      </c>
      <c r="Z431" s="303"/>
      <c r="AA431" s="304"/>
    </row>
    <row r="432" spans="1:27" customFormat="1" ht="27" hidden="1" customHeight="1">
      <c r="A432" s="32">
        <v>1119</v>
      </c>
      <c r="B432" s="446">
        <f>+A432</f>
        <v>1119</v>
      </c>
      <c r="C432" s="250" t="str">
        <f>+VLOOKUP(A432,bd_lista!$A$3:$C$590,3,FALSE)</f>
        <v>Gobierno Autónomo Municipal de Camargo</v>
      </c>
      <c r="D432" s="442" t="str">
        <f>+C432</f>
        <v>Gobierno Autónomo Municipal de Camargo</v>
      </c>
      <c r="E432" s="245" t="s">
        <v>1311</v>
      </c>
      <c r="F432" s="246">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6">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6">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6">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6">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6">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6">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6">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6">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6">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6">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6">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6">
        <f t="shared" ca="1" si="19"/>
        <v>0</v>
      </c>
      <c r="S432" s="253"/>
      <c r="T432" s="246">
        <f ca="1">+T433</f>
        <v>0</v>
      </c>
      <c r="U432" s="245">
        <f t="shared" si="20"/>
        <v>1</v>
      </c>
      <c r="V432" s="348" t="str">
        <f>+VLOOKUP(A432,bd_lista!$A$3:$E$590,5,FALSE)</f>
        <v>Gobiernos Autonomos Municipales</v>
      </c>
      <c r="W432" s="444" t="str">
        <f>+V432</f>
        <v>Gobiernos Autonomos Municipales</v>
      </c>
      <c r="X432" s="245">
        <f>+VLOOKUP(A432,[2]Sheet1!$A$13:$D$744,4,FALSE)</f>
        <v>0</v>
      </c>
      <c r="Y432" s="245" t="e">
        <f>+VLOOKUP(X432,bd_lista!$A$3:$C$590,3,FALSE)</f>
        <v>#N/A</v>
      </c>
      <c r="Z432" s="305">
        <f>+X432</f>
        <v>0</v>
      </c>
      <c r="AA432" s="306" t="e">
        <f>+Y432</f>
        <v>#N/A</v>
      </c>
    </row>
    <row r="433" spans="1:27" customFormat="1" ht="27" hidden="1" customHeight="1">
      <c r="A433" s="32">
        <v>1119</v>
      </c>
      <c r="B433" s="447"/>
      <c r="C433" s="250" t="str">
        <f>+VLOOKUP(A433,bd_lista!$A$3:$C$590,3,FALSE)</f>
        <v>Gobierno Autónomo Municipal de Camargo</v>
      </c>
      <c r="D433" s="443"/>
      <c r="E433" s="247" t="s">
        <v>1312</v>
      </c>
      <c r="F433" s="246">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6">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6">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6">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6">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6">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6">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6">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6">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6">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6">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6">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6">
        <f t="shared" ca="1" si="19"/>
        <v>0</v>
      </c>
      <c r="S433" s="253">
        <f ca="1">+R432+R433</f>
        <v>0</v>
      </c>
      <c r="T433" s="246">
        <f ca="1">+S433</f>
        <v>0</v>
      </c>
      <c r="U433" s="245">
        <f t="shared" si="20"/>
        <v>2</v>
      </c>
      <c r="V433" s="348" t="str">
        <f>+VLOOKUP(A433,bd_lista!$A$3:$E$590,5,FALSE)</f>
        <v>Gobiernos Autonomos Municipales</v>
      </c>
      <c r="W433" s="445"/>
      <c r="X433" s="245">
        <f>+VLOOKUP(A433,[2]Sheet1!$A$13:$D$744,4,FALSE)</f>
        <v>0</v>
      </c>
      <c r="Y433" s="245" t="e">
        <f>+VLOOKUP(X433,bd_lista!$A$3:$C$590,3,FALSE)</f>
        <v>#N/A</v>
      </c>
      <c r="Z433" s="303"/>
      <c r="AA433" s="304"/>
    </row>
    <row r="434" spans="1:27" customFormat="1" ht="15" hidden="1" customHeight="1">
      <c r="A434" s="32">
        <v>1120</v>
      </c>
      <c r="B434" s="446">
        <f>+A434</f>
        <v>1120</v>
      </c>
      <c r="C434" s="250" t="str">
        <f>+VLOOKUP(A434,bd_lista!$A$3:$C$590,3,FALSE)</f>
        <v>Gobierno Autónomo Municipal de San Lucas</v>
      </c>
      <c r="D434" s="442" t="str">
        <f>+C434</f>
        <v>Gobierno Autónomo Municipal de San Lucas</v>
      </c>
      <c r="E434" s="245" t="s">
        <v>1311</v>
      </c>
      <c r="F434" s="246">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6">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6">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6">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6">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6">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6">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6">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6">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6">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6">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6">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6">
        <f t="shared" ca="1" si="19"/>
        <v>0</v>
      </c>
      <c r="S434" s="253"/>
      <c r="T434" s="246">
        <f ca="1">+T435</f>
        <v>0</v>
      </c>
      <c r="U434" s="245">
        <f t="shared" si="20"/>
        <v>1</v>
      </c>
      <c r="V434" s="348" t="str">
        <f>+VLOOKUP(A434,bd_lista!$A$3:$E$590,5,FALSE)</f>
        <v>Gobiernos Autonomos Municipales</v>
      </c>
      <c r="W434" s="444" t="str">
        <f>+V434</f>
        <v>Gobiernos Autonomos Municipales</v>
      </c>
      <c r="X434" s="245">
        <f>+VLOOKUP(A434,[2]Sheet1!$A$13:$D$744,4,FALSE)</f>
        <v>0</v>
      </c>
      <c r="Y434" s="245" t="e">
        <f>+VLOOKUP(X434,bd_lista!$A$3:$C$590,3,FALSE)</f>
        <v>#N/A</v>
      </c>
      <c r="Z434" s="305">
        <f>+X434</f>
        <v>0</v>
      </c>
      <c r="AA434" s="306" t="e">
        <f>+Y434</f>
        <v>#N/A</v>
      </c>
    </row>
    <row r="435" spans="1:27" customFormat="1" ht="15" hidden="1" customHeight="1">
      <c r="A435" s="32">
        <v>1120</v>
      </c>
      <c r="B435" s="447"/>
      <c r="C435" s="348" t="str">
        <f>+VLOOKUP(A435,bd_lista!$A$3:$C$590,3,FALSE)</f>
        <v>Gobierno Autónomo Municipal de San Lucas</v>
      </c>
      <c r="D435" s="443"/>
      <c r="E435" s="247" t="s">
        <v>1312</v>
      </c>
      <c r="F435" s="246">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6">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6">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6">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6">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6">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6">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6">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6">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6">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6">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6">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8">
        <f t="shared" ca="1" si="19"/>
        <v>0</v>
      </c>
      <c r="S435" s="265">
        <f ca="1">+R434+R435</f>
        <v>0</v>
      </c>
      <c r="T435" s="248">
        <f ca="1">+S435</f>
        <v>0</v>
      </c>
      <c r="U435" s="247">
        <f t="shared" si="20"/>
        <v>2</v>
      </c>
      <c r="V435" s="348" t="str">
        <f>+VLOOKUP(A435,bd_lista!$A$3:$E$590,5,FALSE)</f>
        <v>Gobiernos Autonomos Municipales</v>
      </c>
      <c r="W435" s="445"/>
      <c r="X435" s="245">
        <f>+VLOOKUP(A435,[2]Sheet1!$A$13:$D$744,4,FALSE)</f>
        <v>0</v>
      </c>
      <c r="Y435" s="245" t="e">
        <f>+VLOOKUP(X435,bd_lista!$A$3:$C$590,3,FALSE)</f>
        <v>#N/A</v>
      </c>
      <c r="Z435" s="303"/>
      <c r="AA435" s="304"/>
    </row>
    <row r="436" spans="1:27" customFormat="1" ht="27" hidden="1" customHeight="1">
      <c r="A436" s="32">
        <v>1121</v>
      </c>
      <c r="B436" s="446">
        <f>+A436</f>
        <v>1121</v>
      </c>
      <c r="C436" s="250" t="str">
        <f>+VLOOKUP(A436,bd_lista!$A$3:$C$590,3,FALSE)</f>
        <v>Gobierno Autónomo Municipal de Incahuasi</v>
      </c>
      <c r="D436" s="442" t="str">
        <f>+C436</f>
        <v>Gobierno Autónomo Municipal de Incahuasi</v>
      </c>
      <c r="E436" s="245" t="s">
        <v>1311</v>
      </c>
      <c r="F436" s="246">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6">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6">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6">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6">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6">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6">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6">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6">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6">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6">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6">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6">
        <f t="shared" ca="1" si="19"/>
        <v>0</v>
      </c>
      <c r="S436" s="253"/>
      <c r="T436" s="246">
        <f ca="1">+T437</f>
        <v>0</v>
      </c>
      <c r="U436" s="245">
        <f t="shared" si="20"/>
        <v>1</v>
      </c>
      <c r="V436" s="348" t="str">
        <f>+VLOOKUP(A436,bd_lista!$A$3:$E$590,5,FALSE)</f>
        <v>Gobiernos Autonomos Municipales</v>
      </c>
      <c r="W436" s="444" t="str">
        <f>+V436</f>
        <v>Gobiernos Autonomos Municipales</v>
      </c>
      <c r="X436" s="245">
        <f>+VLOOKUP(A436,[2]Sheet1!$A$13:$D$744,4,FALSE)</f>
        <v>0</v>
      </c>
      <c r="Y436" s="245" t="e">
        <f>+VLOOKUP(X436,bd_lista!$A$3:$C$590,3,FALSE)</f>
        <v>#N/A</v>
      </c>
      <c r="Z436" s="305">
        <f>+X436</f>
        <v>0</v>
      </c>
      <c r="AA436" s="306" t="e">
        <f>+Y436</f>
        <v>#N/A</v>
      </c>
    </row>
    <row r="437" spans="1:27" customFormat="1" ht="27" hidden="1" customHeight="1">
      <c r="A437" s="32">
        <v>1121</v>
      </c>
      <c r="B437" s="447"/>
      <c r="C437" s="250" t="str">
        <f>+VLOOKUP(A437,bd_lista!$A$3:$C$590,3,FALSE)</f>
        <v>Gobierno Autónomo Municipal de Incahuasi</v>
      </c>
      <c r="D437" s="443"/>
      <c r="E437" s="247" t="s">
        <v>1312</v>
      </c>
      <c r="F437" s="246">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6">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6">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6">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6">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6">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6">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6">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6">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6">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6">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6">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6">
        <f t="shared" ca="1" si="19"/>
        <v>0</v>
      </c>
      <c r="S437" s="253">
        <f ca="1">+R436+R437</f>
        <v>0</v>
      </c>
      <c r="T437" s="246">
        <f ca="1">+S437</f>
        <v>0</v>
      </c>
      <c r="U437" s="245">
        <f t="shared" si="20"/>
        <v>2</v>
      </c>
      <c r="V437" s="348" t="str">
        <f>+VLOOKUP(A437,bd_lista!$A$3:$E$590,5,FALSE)</f>
        <v>Gobiernos Autonomos Municipales</v>
      </c>
      <c r="W437" s="445"/>
      <c r="X437" s="245">
        <f>+VLOOKUP(A437,[2]Sheet1!$A$13:$D$744,4,FALSE)</f>
        <v>0</v>
      </c>
      <c r="Y437" s="245" t="e">
        <f>+VLOOKUP(X437,bd_lista!$A$3:$C$590,3,FALSE)</f>
        <v>#N/A</v>
      </c>
      <c r="Z437" s="303"/>
      <c r="AA437" s="304"/>
    </row>
    <row r="438" spans="1:27" customFormat="1" ht="27" hidden="1" customHeight="1">
      <c r="A438" s="32">
        <v>1122</v>
      </c>
      <c r="B438" s="446">
        <f>+A438</f>
        <v>1122</v>
      </c>
      <c r="C438" s="250" t="str">
        <f>+VLOOKUP(A438,bd_lista!$A$3:$C$590,3,FALSE)</f>
        <v>Gobierno Autónomo Municipal de Villa Serrano</v>
      </c>
      <c r="D438" s="442" t="str">
        <f>+C438</f>
        <v>Gobierno Autónomo Municipal de Villa Serrano</v>
      </c>
      <c r="E438" s="245" t="s">
        <v>1311</v>
      </c>
      <c r="F438" s="246">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6">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6">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6">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6">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6">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6">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6">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6">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6">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6">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6">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6">
        <f t="shared" ca="1" si="19"/>
        <v>0</v>
      </c>
      <c r="S438" s="253"/>
      <c r="T438" s="246">
        <f ca="1">+T439</f>
        <v>0</v>
      </c>
      <c r="U438" s="245">
        <f t="shared" si="20"/>
        <v>1</v>
      </c>
      <c r="V438" s="348" t="str">
        <f>+VLOOKUP(A438,bd_lista!$A$3:$E$590,5,FALSE)</f>
        <v>Gobiernos Autonomos Municipales</v>
      </c>
      <c r="W438" s="444" t="str">
        <f>+V438</f>
        <v>Gobiernos Autonomos Municipales</v>
      </c>
      <c r="X438" s="245">
        <f>+VLOOKUP(A438,[2]Sheet1!$A$13:$D$744,4,FALSE)</f>
        <v>0</v>
      </c>
      <c r="Y438" s="245" t="e">
        <f>+VLOOKUP(X438,bd_lista!$A$3:$C$590,3,FALSE)</f>
        <v>#N/A</v>
      </c>
      <c r="Z438" s="305">
        <f>+X438</f>
        <v>0</v>
      </c>
      <c r="AA438" s="306" t="e">
        <f>+Y438</f>
        <v>#N/A</v>
      </c>
    </row>
    <row r="439" spans="1:27" customFormat="1" ht="27" hidden="1" customHeight="1">
      <c r="A439" s="32">
        <v>1122</v>
      </c>
      <c r="B439" s="447"/>
      <c r="C439" s="250" t="str">
        <f>+VLOOKUP(A439,bd_lista!$A$3:$C$590,3,FALSE)</f>
        <v>Gobierno Autónomo Municipal de Villa Serrano</v>
      </c>
      <c r="D439" s="443"/>
      <c r="E439" s="247" t="s">
        <v>1312</v>
      </c>
      <c r="F439" s="246">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6">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6">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6">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6">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6">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6">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6">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6">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6">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6">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6">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6">
        <f t="shared" ca="1" si="19"/>
        <v>0</v>
      </c>
      <c r="S439" s="253">
        <f ca="1">+R438+R439</f>
        <v>0</v>
      </c>
      <c r="T439" s="246">
        <f ca="1">+S439</f>
        <v>0</v>
      </c>
      <c r="U439" s="245">
        <f t="shared" si="20"/>
        <v>2</v>
      </c>
      <c r="V439" s="348" t="str">
        <f>+VLOOKUP(A439,bd_lista!$A$3:$E$590,5,FALSE)</f>
        <v>Gobiernos Autonomos Municipales</v>
      </c>
      <c r="W439" s="445"/>
      <c r="X439" s="245">
        <f>+VLOOKUP(A439,[2]Sheet1!$A$13:$D$744,4,FALSE)</f>
        <v>0</v>
      </c>
      <c r="Y439" s="245" t="e">
        <f>+VLOOKUP(X439,bd_lista!$A$3:$C$590,3,FALSE)</f>
        <v>#N/A</v>
      </c>
      <c r="Z439" s="303"/>
      <c r="AA439" s="304"/>
    </row>
    <row r="440" spans="1:27" customFormat="1" ht="27" hidden="1" customHeight="1">
      <c r="A440" s="32">
        <v>1123</v>
      </c>
      <c r="B440" s="446">
        <f>+A440</f>
        <v>1123</v>
      </c>
      <c r="C440" s="250" t="str">
        <f>+VLOOKUP(A440,bd_lista!$A$3:$C$590,3,FALSE)</f>
        <v>Gobierno Autónomo Municipal de Camataqui (Villa Abecia)</v>
      </c>
      <c r="D440" s="442" t="str">
        <f>+C440</f>
        <v>Gobierno Autónomo Municipal de Camataqui (Villa Abecia)</v>
      </c>
      <c r="E440" s="245" t="s">
        <v>1311</v>
      </c>
      <c r="F440" s="246">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6">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6">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6">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6">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6">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6">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6">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6">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6">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6">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6">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6">
        <f t="shared" ca="1" si="19"/>
        <v>0</v>
      </c>
      <c r="S440" s="253"/>
      <c r="T440" s="246">
        <f ca="1">+T441</f>
        <v>0</v>
      </c>
      <c r="U440" s="245">
        <f t="shared" si="20"/>
        <v>1</v>
      </c>
      <c r="V440" s="348" t="str">
        <f>+VLOOKUP(A440,bd_lista!$A$3:$E$590,5,FALSE)</f>
        <v>Gobiernos Autonomos Municipales</v>
      </c>
      <c r="W440" s="444" t="str">
        <f>+V440</f>
        <v>Gobiernos Autonomos Municipales</v>
      </c>
      <c r="X440" s="245">
        <f>+VLOOKUP(A440,[2]Sheet1!$A$13:$D$744,4,FALSE)</f>
        <v>0</v>
      </c>
      <c r="Y440" s="245" t="e">
        <f>+VLOOKUP(X440,bd_lista!$A$3:$C$590,3,FALSE)</f>
        <v>#N/A</v>
      </c>
      <c r="Z440" s="305">
        <f>+X440</f>
        <v>0</v>
      </c>
      <c r="AA440" s="306" t="e">
        <f>+Y440</f>
        <v>#N/A</v>
      </c>
    </row>
    <row r="441" spans="1:27" customFormat="1" ht="27" hidden="1" customHeight="1">
      <c r="A441" s="32">
        <v>1123</v>
      </c>
      <c r="B441" s="447"/>
      <c r="C441" s="250" t="str">
        <f>+VLOOKUP(A441,bd_lista!$A$3:$C$590,3,FALSE)</f>
        <v>Gobierno Autónomo Municipal de Camataqui (Villa Abecia)</v>
      </c>
      <c r="D441" s="443"/>
      <c r="E441" s="247" t="s">
        <v>1312</v>
      </c>
      <c r="F441" s="246">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6">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6">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6">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6">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6">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6">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6">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6">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6">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6">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6">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6">
        <f t="shared" ca="1" si="19"/>
        <v>0</v>
      </c>
      <c r="S441" s="253">
        <f ca="1">+R440+R441</f>
        <v>0</v>
      </c>
      <c r="T441" s="246">
        <f ca="1">+S441</f>
        <v>0</v>
      </c>
      <c r="U441" s="245">
        <f t="shared" si="20"/>
        <v>2</v>
      </c>
      <c r="V441" s="348" t="str">
        <f>+VLOOKUP(A441,bd_lista!$A$3:$E$590,5,FALSE)</f>
        <v>Gobiernos Autonomos Municipales</v>
      </c>
      <c r="W441" s="445"/>
      <c r="X441" s="245">
        <f>+VLOOKUP(A441,[2]Sheet1!$A$13:$D$744,4,FALSE)</f>
        <v>0</v>
      </c>
      <c r="Y441" s="245" t="e">
        <f>+VLOOKUP(X441,bd_lista!$A$3:$C$590,3,FALSE)</f>
        <v>#N/A</v>
      </c>
      <c r="Z441" s="303"/>
      <c r="AA441" s="304"/>
    </row>
    <row r="442" spans="1:27" customFormat="1" ht="15" hidden="1" customHeight="1">
      <c r="A442" s="32">
        <v>1124</v>
      </c>
      <c r="B442" s="446">
        <f>+A442</f>
        <v>1124</v>
      </c>
      <c r="C442" s="250" t="str">
        <f>+VLOOKUP(A442,bd_lista!$A$3:$C$590,3,FALSE)</f>
        <v>Gobierno Autónomo Municipal de Culpina</v>
      </c>
      <c r="D442" s="442" t="str">
        <f>+C442</f>
        <v>Gobierno Autónomo Municipal de Culpina</v>
      </c>
      <c r="E442" s="245" t="s">
        <v>1311</v>
      </c>
      <c r="F442" s="246">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6">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6">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6">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6">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6">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6">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6">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6">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6">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6">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6">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6">
        <f t="shared" ca="1" si="19"/>
        <v>0</v>
      </c>
      <c r="S442" s="253"/>
      <c r="T442" s="246">
        <f ca="1">+T443</f>
        <v>0</v>
      </c>
      <c r="U442" s="245">
        <f t="shared" si="20"/>
        <v>1</v>
      </c>
      <c r="V442" s="348" t="str">
        <f>+VLOOKUP(A442,bd_lista!$A$3:$E$590,5,FALSE)</f>
        <v>Gobiernos Autonomos Municipales</v>
      </c>
      <c r="W442" s="444" t="str">
        <f>+V442</f>
        <v>Gobiernos Autonomos Municipales</v>
      </c>
      <c r="X442" s="245">
        <f>+VLOOKUP(A442,[2]Sheet1!$A$13:$D$744,4,FALSE)</f>
        <v>0</v>
      </c>
      <c r="Y442" s="245" t="e">
        <f>+VLOOKUP(X442,bd_lista!$A$3:$C$590,3,FALSE)</f>
        <v>#N/A</v>
      </c>
      <c r="Z442" s="305">
        <f>+X442</f>
        <v>0</v>
      </c>
      <c r="AA442" s="306" t="e">
        <f>+Y442</f>
        <v>#N/A</v>
      </c>
    </row>
    <row r="443" spans="1:27" customFormat="1" ht="15" hidden="1" customHeight="1">
      <c r="A443" s="32">
        <v>1124</v>
      </c>
      <c r="B443" s="447"/>
      <c r="C443" s="250" t="str">
        <f>+VLOOKUP(A443,bd_lista!$A$3:$C$590,3,FALSE)</f>
        <v>Gobierno Autónomo Municipal de Culpina</v>
      </c>
      <c r="D443" s="443"/>
      <c r="E443" s="247" t="s">
        <v>1312</v>
      </c>
      <c r="F443" s="246">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6">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6">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6">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6">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6">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6">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6">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6">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6">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6">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6">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6">
        <f t="shared" ca="1" si="19"/>
        <v>0</v>
      </c>
      <c r="S443" s="253">
        <f ca="1">+R442+R443</f>
        <v>0</v>
      </c>
      <c r="T443" s="246">
        <f ca="1">+S443</f>
        <v>0</v>
      </c>
      <c r="U443" s="245">
        <f t="shared" si="20"/>
        <v>2</v>
      </c>
      <c r="V443" s="348" t="str">
        <f>+VLOOKUP(A443,bd_lista!$A$3:$E$590,5,FALSE)</f>
        <v>Gobiernos Autonomos Municipales</v>
      </c>
      <c r="W443" s="445"/>
      <c r="X443" s="245">
        <f>+VLOOKUP(A443,[2]Sheet1!$A$13:$D$744,4,FALSE)</f>
        <v>0</v>
      </c>
      <c r="Y443" s="245" t="e">
        <f>+VLOOKUP(X443,bd_lista!$A$3:$C$590,3,FALSE)</f>
        <v>#N/A</v>
      </c>
      <c r="Z443" s="303"/>
      <c r="AA443" s="304"/>
    </row>
    <row r="444" spans="1:27" customFormat="1" ht="15" hidden="1" customHeight="1">
      <c r="A444" s="32">
        <v>1125</v>
      </c>
      <c r="B444" s="446">
        <f>+A444</f>
        <v>1125</v>
      </c>
      <c r="C444" s="250" t="str">
        <f>+VLOOKUP(A444,bd_lista!$A$3:$C$590,3,FALSE)</f>
        <v>Gobierno Autónomo Municipal de Las Carreras</v>
      </c>
      <c r="D444" s="442" t="str">
        <f>+C444</f>
        <v>Gobierno Autónomo Municipal de Las Carreras</v>
      </c>
      <c r="E444" s="245" t="s">
        <v>1311</v>
      </c>
      <c r="F444" s="246">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6">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6">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6">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6">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6">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6">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6">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6">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6">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6">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6">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6">
        <f t="shared" ca="1" si="19"/>
        <v>0</v>
      </c>
      <c r="S444" s="253"/>
      <c r="T444" s="246">
        <f ca="1">+T445</f>
        <v>0</v>
      </c>
      <c r="U444" s="245">
        <f t="shared" si="20"/>
        <v>1</v>
      </c>
      <c r="V444" s="348" t="str">
        <f>+VLOOKUP(A444,bd_lista!$A$3:$E$590,5,FALSE)</f>
        <v>Gobiernos Autonomos Municipales</v>
      </c>
      <c r="W444" s="444" t="str">
        <f>+V444</f>
        <v>Gobiernos Autonomos Municipales</v>
      </c>
      <c r="X444" s="245">
        <f>+VLOOKUP(A444,[2]Sheet1!$A$13:$D$744,4,FALSE)</f>
        <v>0</v>
      </c>
      <c r="Y444" s="245" t="e">
        <f>+VLOOKUP(X444,bd_lista!$A$3:$C$590,3,FALSE)</f>
        <v>#N/A</v>
      </c>
      <c r="Z444" s="305">
        <f>+X444</f>
        <v>0</v>
      </c>
      <c r="AA444" s="306" t="e">
        <f>+Y444</f>
        <v>#N/A</v>
      </c>
    </row>
    <row r="445" spans="1:27" customFormat="1" ht="15" hidden="1" customHeight="1">
      <c r="A445" s="32">
        <v>1125</v>
      </c>
      <c r="B445" s="447"/>
      <c r="C445" s="250" t="str">
        <f>+VLOOKUP(A445,bd_lista!$A$3:$C$590,3,FALSE)</f>
        <v>Gobierno Autónomo Municipal de Las Carreras</v>
      </c>
      <c r="D445" s="443"/>
      <c r="E445" s="247" t="s">
        <v>1312</v>
      </c>
      <c r="F445" s="246">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6">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6">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6">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6">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6">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6">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6">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6">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6">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6">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6">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6">
        <f t="shared" ca="1" si="19"/>
        <v>0</v>
      </c>
      <c r="S445" s="253">
        <f ca="1">+R444+R445</f>
        <v>0</v>
      </c>
      <c r="T445" s="246">
        <f ca="1">+S445</f>
        <v>0</v>
      </c>
      <c r="U445" s="245">
        <f t="shared" si="20"/>
        <v>2</v>
      </c>
      <c r="V445" s="348" t="str">
        <f>+VLOOKUP(A445,bd_lista!$A$3:$E$590,5,FALSE)</f>
        <v>Gobiernos Autonomos Municipales</v>
      </c>
      <c r="W445" s="445"/>
      <c r="X445" s="245">
        <f>+VLOOKUP(A445,[2]Sheet1!$A$13:$D$744,4,FALSE)</f>
        <v>0</v>
      </c>
      <c r="Y445" s="245" t="e">
        <f>+VLOOKUP(X445,bd_lista!$A$3:$C$590,3,FALSE)</f>
        <v>#N/A</v>
      </c>
      <c r="Z445" s="303"/>
      <c r="AA445" s="304"/>
    </row>
    <row r="446" spans="1:27" customFormat="1" ht="15" hidden="1" customHeight="1">
      <c r="A446" s="32">
        <v>1126</v>
      </c>
      <c r="B446" s="446">
        <f>+A446</f>
        <v>1126</v>
      </c>
      <c r="C446" s="250" t="str">
        <f>+VLOOKUP(A446,bd_lista!$A$3:$C$590,3,FALSE)</f>
        <v>Gobierno Autónomo Municipal de Villa Vaca Guzmán</v>
      </c>
      <c r="D446" s="442" t="str">
        <f>+C446</f>
        <v>Gobierno Autónomo Municipal de Villa Vaca Guzmán</v>
      </c>
      <c r="E446" s="245" t="s">
        <v>1311</v>
      </c>
      <c r="F446" s="246">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6">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6">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6">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6">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6">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6">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6">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6">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6">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6">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6">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6">
        <f t="shared" ca="1" si="19"/>
        <v>0</v>
      </c>
      <c r="S446" s="253"/>
      <c r="T446" s="246">
        <f ca="1">+T447</f>
        <v>0</v>
      </c>
      <c r="U446" s="245">
        <f t="shared" si="20"/>
        <v>1</v>
      </c>
      <c r="V446" s="348" t="str">
        <f>+VLOOKUP(A446,bd_lista!$A$3:$E$590,5,FALSE)</f>
        <v>Gobiernos Autonomos Municipales</v>
      </c>
      <c r="W446" s="444" t="str">
        <f>+V446</f>
        <v>Gobiernos Autonomos Municipales</v>
      </c>
      <c r="X446" s="245">
        <f>+VLOOKUP(A446,[2]Sheet1!$A$13:$D$744,4,FALSE)</f>
        <v>0</v>
      </c>
      <c r="Y446" s="245" t="e">
        <f>+VLOOKUP(X446,bd_lista!$A$3:$C$590,3,FALSE)</f>
        <v>#N/A</v>
      </c>
      <c r="Z446" s="305">
        <f>+X446</f>
        <v>0</v>
      </c>
      <c r="AA446" s="306" t="e">
        <f>+Y446</f>
        <v>#N/A</v>
      </c>
    </row>
    <row r="447" spans="1:27" customFormat="1" ht="15" hidden="1" customHeight="1">
      <c r="A447" s="32">
        <v>1126</v>
      </c>
      <c r="B447" s="447"/>
      <c r="C447" s="250" t="str">
        <f>+VLOOKUP(A447,bd_lista!$A$3:$C$590,3,FALSE)</f>
        <v>Gobierno Autónomo Municipal de Villa Vaca Guzmán</v>
      </c>
      <c r="D447" s="443"/>
      <c r="E447" s="247" t="s">
        <v>1312</v>
      </c>
      <c r="F447" s="246">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6">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6">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6">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6">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6">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6">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6">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6">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6">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6">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6">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6">
        <f t="shared" ca="1" si="19"/>
        <v>0</v>
      </c>
      <c r="S447" s="253">
        <f ca="1">+R446+R447</f>
        <v>0</v>
      </c>
      <c r="T447" s="246">
        <f ca="1">+S447</f>
        <v>0</v>
      </c>
      <c r="U447" s="245">
        <f t="shared" si="20"/>
        <v>2</v>
      </c>
      <c r="V447" s="348" t="str">
        <f>+VLOOKUP(A447,bd_lista!$A$3:$E$590,5,FALSE)</f>
        <v>Gobiernos Autonomos Municipales</v>
      </c>
      <c r="W447" s="445"/>
      <c r="X447" s="245">
        <f>+VLOOKUP(A447,[2]Sheet1!$A$13:$D$744,4,FALSE)</f>
        <v>0</v>
      </c>
      <c r="Y447" s="245" t="e">
        <f>+VLOOKUP(X447,bd_lista!$A$3:$C$590,3,FALSE)</f>
        <v>#N/A</v>
      </c>
      <c r="Z447" s="303"/>
      <c r="AA447" s="304"/>
    </row>
    <row r="448" spans="1:27" customFormat="1" ht="15" hidden="1" customHeight="1">
      <c r="A448" s="32">
        <v>1127</v>
      </c>
      <c r="B448" s="446">
        <f>+A448</f>
        <v>1127</v>
      </c>
      <c r="C448" s="250" t="str">
        <f>+VLOOKUP(A448,bd_lista!$A$3:$C$590,3,FALSE)</f>
        <v>Gobierno Autónomo Municipal de Villa de Huacaya</v>
      </c>
      <c r="D448" s="442" t="str">
        <f>+C448</f>
        <v>Gobierno Autónomo Municipal de Villa de Huacaya</v>
      </c>
      <c r="E448" s="245" t="s">
        <v>1311</v>
      </c>
      <c r="F448" s="246">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6">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6">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6">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6">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6">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6">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6">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6">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6">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6">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6">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6">
        <f t="shared" ca="1" si="19"/>
        <v>0</v>
      </c>
      <c r="S448" s="253"/>
      <c r="T448" s="246">
        <f ca="1">+T449</f>
        <v>0</v>
      </c>
      <c r="U448" s="245">
        <f t="shared" si="20"/>
        <v>1</v>
      </c>
      <c r="V448" s="348" t="str">
        <f>+VLOOKUP(A448,bd_lista!$A$3:$E$590,5,FALSE)</f>
        <v>Gobiernos Autonomos Municipales</v>
      </c>
      <c r="W448" s="444" t="str">
        <f>+V448</f>
        <v>Gobiernos Autonomos Municipales</v>
      </c>
      <c r="X448" s="245">
        <f>+VLOOKUP(A448,[2]Sheet1!$A$13:$D$744,4,FALSE)</f>
        <v>0</v>
      </c>
      <c r="Y448" s="245" t="e">
        <f>+VLOOKUP(X448,bd_lista!$A$3:$C$590,3,FALSE)</f>
        <v>#N/A</v>
      </c>
      <c r="Z448" s="305">
        <f>+X448</f>
        <v>0</v>
      </c>
      <c r="AA448" s="306" t="e">
        <f>+Y448</f>
        <v>#N/A</v>
      </c>
    </row>
    <row r="449" spans="1:27" customFormat="1" ht="15" hidden="1" customHeight="1">
      <c r="A449" s="32">
        <v>1127</v>
      </c>
      <c r="B449" s="447"/>
      <c r="C449" s="250" t="str">
        <f>+VLOOKUP(A449,bd_lista!$A$3:$C$590,3,FALSE)</f>
        <v>Gobierno Autónomo Municipal de Villa de Huacaya</v>
      </c>
      <c r="D449" s="443"/>
      <c r="E449" s="247" t="s">
        <v>1312</v>
      </c>
      <c r="F449" s="246">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6">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6">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6">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6">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6">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6">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6">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6">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6">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6">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6">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6">
        <f t="shared" ca="1" si="19"/>
        <v>0</v>
      </c>
      <c r="S449" s="253">
        <f ca="1">+R448+R449</f>
        <v>0</v>
      </c>
      <c r="T449" s="246">
        <f ca="1">+S449</f>
        <v>0</v>
      </c>
      <c r="U449" s="245">
        <f t="shared" si="20"/>
        <v>2</v>
      </c>
      <c r="V449" s="348" t="str">
        <f>+VLOOKUP(A449,bd_lista!$A$3:$E$590,5,FALSE)</f>
        <v>Gobiernos Autonomos Municipales</v>
      </c>
      <c r="W449" s="445"/>
      <c r="X449" s="245">
        <f>+VLOOKUP(A449,[2]Sheet1!$A$13:$D$744,4,FALSE)</f>
        <v>0</v>
      </c>
      <c r="Y449" s="245" t="e">
        <f>+VLOOKUP(X449,bd_lista!$A$3:$C$590,3,FALSE)</f>
        <v>#N/A</v>
      </c>
      <c r="Z449" s="303"/>
      <c r="AA449" s="304"/>
    </row>
    <row r="450" spans="1:27" customFormat="1" ht="15" hidden="1" customHeight="1">
      <c r="A450" s="32">
        <v>1128</v>
      </c>
      <c r="B450" s="446">
        <f>+A450</f>
        <v>1128</v>
      </c>
      <c r="C450" s="250" t="str">
        <f>+VLOOKUP(A450,bd_lista!$A$3:$C$590,3,FALSE)</f>
        <v>Gobierno Autónomo Municipal de Machareti</v>
      </c>
      <c r="D450" s="442" t="str">
        <f>+C450</f>
        <v>Gobierno Autónomo Municipal de Machareti</v>
      </c>
      <c r="E450" s="245" t="s">
        <v>1311</v>
      </c>
      <c r="F450" s="246">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6">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6">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6">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6">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6">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6">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6">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6">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6">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6">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6">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6">
        <f t="shared" ca="1" si="19"/>
        <v>0</v>
      </c>
      <c r="S450" s="253"/>
      <c r="T450" s="246">
        <f ca="1">+T451</f>
        <v>0</v>
      </c>
      <c r="U450" s="245">
        <f t="shared" si="20"/>
        <v>1</v>
      </c>
      <c r="V450" s="348" t="str">
        <f>+VLOOKUP(A450,bd_lista!$A$3:$E$590,5,FALSE)</f>
        <v>Gobiernos Autonomos Municipales</v>
      </c>
      <c r="W450" s="444" t="str">
        <f>+V450</f>
        <v>Gobiernos Autonomos Municipales</v>
      </c>
      <c r="X450" s="245">
        <f>+VLOOKUP(A450,[2]Sheet1!$A$13:$D$744,4,FALSE)</f>
        <v>0</v>
      </c>
      <c r="Y450" s="245" t="e">
        <f>+VLOOKUP(X450,bd_lista!$A$3:$C$590,3,FALSE)</f>
        <v>#N/A</v>
      </c>
      <c r="Z450" s="305">
        <f>+X450</f>
        <v>0</v>
      </c>
      <c r="AA450" s="306" t="e">
        <f>+Y450</f>
        <v>#N/A</v>
      </c>
    </row>
    <row r="451" spans="1:27" customFormat="1" ht="15" hidden="1" customHeight="1">
      <c r="A451" s="32">
        <v>1128</v>
      </c>
      <c r="B451" s="447"/>
      <c r="C451" s="250" t="str">
        <f>+VLOOKUP(A451,bd_lista!$A$3:$C$590,3,FALSE)</f>
        <v>Gobierno Autónomo Municipal de Machareti</v>
      </c>
      <c r="D451" s="443"/>
      <c r="E451" s="247" t="s">
        <v>1312</v>
      </c>
      <c r="F451" s="246">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6">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6">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6">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6">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6">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6">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6">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6">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6">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6">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6">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6">
        <f t="shared" ca="1" si="19"/>
        <v>0</v>
      </c>
      <c r="S451" s="253">
        <f ca="1">+R450+R451</f>
        <v>0</v>
      </c>
      <c r="T451" s="246">
        <f ca="1">+S451</f>
        <v>0</v>
      </c>
      <c r="U451" s="245">
        <f t="shared" si="20"/>
        <v>2</v>
      </c>
      <c r="V451" s="348" t="str">
        <f>+VLOOKUP(A451,bd_lista!$A$3:$E$590,5,FALSE)</f>
        <v>Gobiernos Autonomos Municipales</v>
      </c>
      <c r="W451" s="445"/>
      <c r="X451" s="245">
        <f>+VLOOKUP(A451,[2]Sheet1!$A$13:$D$744,4,FALSE)</f>
        <v>0</v>
      </c>
      <c r="Y451" s="245" t="e">
        <f>+VLOOKUP(X451,bd_lista!$A$3:$C$590,3,FALSE)</f>
        <v>#N/A</v>
      </c>
      <c r="Z451" s="303"/>
      <c r="AA451" s="304"/>
    </row>
    <row r="452" spans="1:27" customFormat="1" ht="27" hidden="1" customHeight="1">
      <c r="A452" s="32">
        <v>1129</v>
      </c>
      <c r="B452" s="446">
        <f>+A452</f>
        <v>1129</v>
      </c>
      <c r="C452" s="250" t="str">
        <f>+VLOOKUP(A452,bd_lista!$A$3:$C$590,3,FALSE)</f>
        <v>Gobierno Autónomo Municipal de Villa Charcas</v>
      </c>
      <c r="D452" s="442" t="str">
        <f>+C452</f>
        <v>Gobierno Autónomo Municipal de Villa Charcas</v>
      </c>
      <c r="E452" s="245" t="s">
        <v>1311</v>
      </c>
      <c r="F452" s="246">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6">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6">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6">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6">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6">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6">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6">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6">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6">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6">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6">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6">
        <f t="shared" ca="1" si="19"/>
        <v>0</v>
      </c>
      <c r="S452" s="253"/>
      <c r="T452" s="246">
        <f ca="1">+T453</f>
        <v>0</v>
      </c>
      <c r="U452" s="245">
        <f t="shared" si="20"/>
        <v>1</v>
      </c>
      <c r="V452" s="348" t="str">
        <f>+VLOOKUP(A452,bd_lista!$A$3:$E$590,5,FALSE)</f>
        <v>Gobiernos Autonomos Municipales</v>
      </c>
      <c r="W452" s="444" t="str">
        <f>+V452</f>
        <v>Gobiernos Autonomos Municipales</v>
      </c>
      <c r="X452" s="245">
        <f>+VLOOKUP(A452,[2]Sheet1!$A$13:$D$744,4,FALSE)</f>
        <v>0</v>
      </c>
      <c r="Y452" s="245" t="e">
        <f>+VLOOKUP(X452,bd_lista!$A$3:$C$590,3,FALSE)</f>
        <v>#N/A</v>
      </c>
      <c r="Z452" s="305">
        <f>+X452</f>
        <v>0</v>
      </c>
      <c r="AA452" s="306" t="e">
        <f>+Y452</f>
        <v>#N/A</v>
      </c>
    </row>
    <row r="453" spans="1:27" customFormat="1" ht="27" hidden="1" customHeight="1">
      <c r="A453" s="32">
        <v>1129</v>
      </c>
      <c r="B453" s="447"/>
      <c r="C453" s="250" t="str">
        <f>+VLOOKUP(A453,bd_lista!$A$3:$C$590,3,FALSE)</f>
        <v>Gobierno Autónomo Municipal de Villa Charcas</v>
      </c>
      <c r="D453" s="443"/>
      <c r="E453" s="247" t="s">
        <v>1312</v>
      </c>
      <c r="F453" s="246">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6">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6">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6">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6">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6">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6">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6">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6">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6">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6">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6">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6">
        <f t="shared" ca="1" si="19"/>
        <v>0</v>
      </c>
      <c r="S453" s="253">
        <f ca="1">+R452+R453</f>
        <v>0</v>
      </c>
      <c r="T453" s="246">
        <f ca="1">+S453</f>
        <v>0</v>
      </c>
      <c r="U453" s="245">
        <f t="shared" si="20"/>
        <v>2</v>
      </c>
      <c r="V453" s="348" t="str">
        <f>+VLOOKUP(A453,bd_lista!$A$3:$E$590,5,FALSE)</f>
        <v>Gobiernos Autonomos Municipales</v>
      </c>
      <c r="W453" s="445"/>
      <c r="X453" s="245">
        <f>+VLOOKUP(A453,[2]Sheet1!$A$13:$D$744,4,FALSE)</f>
        <v>0</v>
      </c>
      <c r="Y453" s="245" t="e">
        <f>+VLOOKUP(X453,bd_lista!$A$3:$C$590,3,FALSE)</f>
        <v>#N/A</v>
      </c>
      <c r="Z453" s="303"/>
      <c r="AA453" s="304"/>
    </row>
    <row r="454" spans="1:27" customFormat="1" ht="27" hidden="1" customHeight="1">
      <c r="A454" s="32">
        <v>1202</v>
      </c>
      <c r="B454" s="446">
        <f>+A454</f>
        <v>1202</v>
      </c>
      <c r="C454" s="250" t="str">
        <f>+VLOOKUP(A454,bd_lista!$A$3:$C$590,3,FALSE)</f>
        <v>Gobierno Autónomo Municipal de Palca</v>
      </c>
      <c r="D454" s="442" t="str">
        <f>+C454</f>
        <v>Gobierno Autónomo Municipal de Palca</v>
      </c>
      <c r="E454" s="245" t="s">
        <v>1311</v>
      </c>
      <c r="F454" s="246">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6">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6">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6">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6">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6">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6">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6">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6">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6">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6">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6">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6">
        <f t="shared" ca="1" si="19"/>
        <v>0</v>
      </c>
      <c r="S454" s="253"/>
      <c r="T454" s="246">
        <f ca="1">+T455</f>
        <v>0</v>
      </c>
      <c r="U454" s="245">
        <f t="shared" si="20"/>
        <v>1</v>
      </c>
      <c r="V454" s="348" t="str">
        <f>+VLOOKUP(A454,bd_lista!$A$3:$E$590,5,FALSE)</f>
        <v>Gobiernos Autonomos Municipales</v>
      </c>
      <c r="W454" s="444" t="str">
        <f>+V454</f>
        <v>Gobiernos Autonomos Municipales</v>
      </c>
      <c r="X454" s="245">
        <f>+VLOOKUP(A454,[2]Sheet1!$A$13:$D$744,4,FALSE)</f>
        <v>0</v>
      </c>
      <c r="Y454" s="245" t="e">
        <f>+VLOOKUP(X454,bd_lista!$A$3:$C$590,3,FALSE)</f>
        <v>#N/A</v>
      </c>
      <c r="Z454" s="305">
        <f>+X454</f>
        <v>0</v>
      </c>
      <c r="AA454" s="306" t="e">
        <f>+Y454</f>
        <v>#N/A</v>
      </c>
    </row>
    <row r="455" spans="1:27" customFormat="1" ht="27" hidden="1" customHeight="1">
      <c r="A455" s="32">
        <v>1202</v>
      </c>
      <c r="B455" s="447"/>
      <c r="C455" s="250" t="str">
        <f>+VLOOKUP(A455,bd_lista!$A$3:$C$590,3,FALSE)</f>
        <v>Gobierno Autónomo Municipal de Palca</v>
      </c>
      <c r="D455" s="443"/>
      <c r="E455" s="247" t="s">
        <v>1312</v>
      </c>
      <c r="F455" s="246">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6">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6">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6">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6">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6">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6">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6">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6">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6">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6">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6">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6">
        <f t="shared" ca="1" si="19"/>
        <v>0</v>
      </c>
      <c r="S455" s="253">
        <f ca="1">+R454+R455</f>
        <v>0</v>
      </c>
      <c r="T455" s="246">
        <f ca="1">+S455</f>
        <v>0</v>
      </c>
      <c r="U455" s="245">
        <f t="shared" si="20"/>
        <v>2</v>
      </c>
      <c r="V455" s="348" t="str">
        <f>+VLOOKUP(A455,bd_lista!$A$3:$E$590,5,FALSE)</f>
        <v>Gobiernos Autonomos Municipales</v>
      </c>
      <c r="W455" s="445"/>
      <c r="X455" s="245">
        <f>+VLOOKUP(A455,[2]Sheet1!$A$13:$D$744,4,FALSE)</f>
        <v>0</v>
      </c>
      <c r="Y455" s="245" t="e">
        <f>+VLOOKUP(X455,bd_lista!$A$3:$C$590,3,FALSE)</f>
        <v>#N/A</v>
      </c>
      <c r="Z455" s="303"/>
      <c r="AA455" s="304"/>
    </row>
    <row r="456" spans="1:27" customFormat="1" ht="15" hidden="1" customHeight="1">
      <c r="A456" s="32">
        <v>1203</v>
      </c>
      <c r="B456" s="446">
        <f>+A456</f>
        <v>1203</v>
      </c>
      <c r="C456" s="250" t="str">
        <f>+VLOOKUP(A456,bd_lista!$A$3:$C$590,3,FALSE)</f>
        <v>Gobierno Autónomo Municipal de Mecapaca</v>
      </c>
      <c r="D456" s="442" t="str">
        <f>+C456</f>
        <v>Gobierno Autónomo Municipal de Mecapaca</v>
      </c>
      <c r="E456" s="245" t="s">
        <v>1311</v>
      </c>
      <c r="F456" s="246">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6">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6">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6">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6">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6">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6">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6">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6">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6">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6">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6">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6">
        <f t="shared" ca="1" si="19"/>
        <v>0</v>
      </c>
      <c r="S456" s="253"/>
      <c r="T456" s="246">
        <f ca="1">+T457</f>
        <v>0</v>
      </c>
      <c r="U456" s="245">
        <f t="shared" si="20"/>
        <v>1</v>
      </c>
      <c r="V456" s="348" t="str">
        <f>+VLOOKUP(A456,bd_lista!$A$3:$E$590,5,FALSE)</f>
        <v>Gobiernos Autonomos Municipales</v>
      </c>
      <c r="W456" s="444" t="str">
        <f>+V456</f>
        <v>Gobiernos Autonomos Municipales</v>
      </c>
      <c r="X456" s="245">
        <f>+VLOOKUP(A456,[2]Sheet1!$A$13:$D$744,4,FALSE)</f>
        <v>0</v>
      </c>
      <c r="Y456" s="245" t="e">
        <f>+VLOOKUP(X456,bd_lista!$A$3:$C$590,3,FALSE)</f>
        <v>#N/A</v>
      </c>
      <c r="Z456" s="305">
        <f>+X456</f>
        <v>0</v>
      </c>
      <c r="AA456" s="306" t="e">
        <f>+Y456</f>
        <v>#N/A</v>
      </c>
    </row>
    <row r="457" spans="1:27" customFormat="1" ht="15" hidden="1" customHeight="1">
      <c r="A457" s="32">
        <v>1203</v>
      </c>
      <c r="B457" s="447"/>
      <c r="C457" s="250" t="str">
        <f>+VLOOKUP(A457,bd_lista!$A$3:$C$590,3,FALSE)</f>
        <v>Gobierno Autónomo Municipal de Mecapaca</v>
      </c>
      <c r="D457" s="443"/>
      <c r="E457" s="247" t="s">
        <v>1312</v>
      </c>
      <c r="F457" s="246">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6">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6">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6">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6">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6">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6">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6">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6">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6">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6">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6">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6">
        <f t="shared" ca="1" si="19"/>
        <v>0</v>
      </c>
      <c r="S457" s="253">
        <f ca="1">+R456+R457</f>
        <v>0</v>
      </c>
      <c r="T457" s="246">
        <f ca="1">+S457</f>
        <v>0</v>
      </c>
      <c r="U457" s="245">
        <f t="shared" si="20"/>
        <v>2</v>
      </c>
      <c r="V457" s="348" t="str">
        <f>+VLOOKUP(A457,bd_lista!$A$3:$E$590,5,FALSE)</f>
        <v>Gobiernos Autonomos Municipales</v>
      </c>
      <c r="W457" s="445"/>
      <c r="X457" s="245">
        <f>+VLOOKUP(A457,[2]Sheet1!$A$13:$D$744,4,FALSE)</f>
        <v>0</v>
      </c>
      <c r="Y457" s="245" t="e">
        <f>+VLOOKUP(X457,bd_lista!$A$3:$C$590,3,FALSE)</f>
        <v>#N/A</v>
      </c>
      <c r="Z457" s="303"/>
      <c r="AA457" s="304"/>
    </row>
    <row r="458" spans="1:27" customFormat="1" ht="15" hidden="1" customHeight="1">
      <c r="A458" s="32">
        <v>1204</v>
      </c>
      <c r="B458" s="446">
        <f>+A458</f>
        <v>1204</v>
      </c>
      <c r="C458" s="250" t="str">
        <f>+VLOOKUP(A458,bd_lista!$A$3:$C$590,3,FALSE)</f>
        <v>Gobierno Autónomo Municipal de Achocalla</v>
      </c>
      <c r="D458" s="442" t="str">
        <f>+C458</f>
        <v>Gobierno Autónomo Municipal de Achocalla</v>
      </c>
      <c r="E458" s="245" t="s">
        <v>1311</v>
      </c>
      <c r="F458" s="246">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6">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6">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6">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6">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6">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6">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6">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6">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6">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6">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6">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6">
        <f t="shared" ca="1" si="19"/>
        <v>0</v>
      </c>
      <c r="S458" s="253"/>
      <c r="T458" s="246">
        <f ca="1">+T459</f>
        <v>0</v>
      </c>
      <c r="U458" s="245">
        <f t="shared" si="20"/>
        <v>1</v>
      </c>
      <c r="V458" s="348" t="str">
        <f>+VLOOKUP(A458,bd_lista!$A$3:$E$590,5,FALSE)</f>
        <v>Gobiernos Autonomos Municipales</v>
      </c>
      <c r="W458" s="444" t="str">
        <f>+V458</f>
        <v>Gobiernos Autonomos Municipales</v>
      </c>
      <c r="X458" s="245">
        <f>+VLOOKUP(A458,[2]Sheet1!$A$13:$D$744,4,FALSE)</f>
        <v>0</v>
      </c>
      <c r="Y458" s="245" t="e">
        <f>+VLOOKUP(X458,bd_lista!$A$3:$C$590,3,FALSE)</f>
        <v>#N/A</v>
      </c>
      <c r="Z458" s="305">
        <f>+X458</f>
        <v>0</v>
      </c>
      <c r="AA458" s="306" t="e">
        <f>+Y458</f>
        <v>#N/A</v>
      </c>
    </row>
    <row r="459" spans="1:27" customFormat="1" ht="15" hidden="1" customHeight="1">
      <c r="A459" s="32">
        <v>1204</v>
      </c>
      <c r="B459" s="447"/>
      <c r="C459" s="250" t="str">
        <f>+VLOOKUP(A459,bd_lista!$A$3:$C$590,3,FALSE)</f>
        <v>Gobierno Autónomo Municipal de Achocalla</v>
      </c>
      <c r="D459" s="443"/>
      <c r="E459" s="247" t="s">
        <v>1312</v>
      </c>
      <c r="F459" s="246">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6">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6">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6">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6">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6">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6">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6">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6">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6">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6">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6">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6">
        <f t="shared" ca="1" si="19"/>
        <v>0</v>
      </c>
      <c r="S459" s="253">
        <f ca="1">+R458+R459</f>
        <v>0</v>
      </c>
      <c r="T459" s="246">
        <f ca="1">+S459</f>
        <v>0</v>
      </c>
      <c r="U459" s="245">
        <f t="shared" si="20"/>
        <v>2</v>
      </c>
      <c r="V459" s="348" t="str">
        <f>+VLOOKUP(A459,bd_lista!$A$3:$E$590,5,FALSE)</f>
        <v>Gobiernos Autonomos Municipales</v>
      </c>
      <c r="W459" s="445"/>
      <c r="X459" s="245">
        <f>+VLOOKUP(A459,[2]Sheet1!$A$13:$D$744,4,FALSE)</f>
        <v>0</v>
      </c>
      <c r="Y459" s="245" t="e">
        <f>+VLOOKUP(X459,bd_lista!$A$3:$C$590,3,FALSE)</f>
        <v>#N/A</v>
      </c>
      <c r="Z459" s="303"/>
      <c r="AA459" s="304"/>
    </row>
    <row r="460" spans="1:27" customFormat="1" ht="15" hidden="1" customHeight="1">
      <c r="A460" s="32">
        <v>1205</v>
      </c>
      <c r="B460" s="446">
        <f>+A460</f>
        <v>1205</v>
      </c>
      <c r="C460" s="250" t="str">
        <f>+VLOOKUP(A460,bd_lista!$A$3:$C$590,3,FALSE)</f>
        <v>Gobierno Autónomo Municipal de El Alto de La Paz</v>
      </c>
      <c r="D460" s="442" t="str">
        <f>+C460</f>
        <v>Gobierno Autónomo Municipal de El Alto de La Paz</v>
      </c>
      <c r="E460" s="245" t="s">
        <v>1311</v>
      </c>
      <c r="F460" s="246">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6">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6">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6">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6">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6">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6">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6">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6">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6">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6">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6">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6">
        <f t="shared" ca="1" si="19"/>
        <v>0</v>
      </c>
      <c r="S460" s="253"/>
      <c r="T460" s="246">
        <f ca="1">+T461</f>
        <v>0</v>
      </c>
      <c r="U460" s="245">
        <f t="shared" si="20"/>
        <v>1</v>
      </c>
      <c r="V460" s="348" t="str">
        <f>+VLOOKUP(A460,bd_lista!$A$3:$E$590,5,FALSE)</f>
        <v>Gobiernos Autonomos Municipales</v>
      </c>
      <c r="W460" s="444" t="str">
        <f>+V460</f>
        <v>Gobiernos Autonomos Municipales</v>
      </c>
      <c r="X460" s="245">
        <f>+VLOOKUP(A460,[2]Sheet1!$A$13:$D$744,4,FALSE)</f>
        <v>0</v>
      </c>
      <c r="Y460" s="245" t="e">
        <f>+VLOOKUP(X460,bd_lista!$A$3:$C$590,3,FALSE)</f>
        <v>#N/A</v>
      </c>
      <c r="Z460" s="305">
        <f>+X460</f>
        <v>0</v>
      </c>
      <c r="AA460" s="306" t="e">
        <f>+Y460</f>
        <v>#N/A</v>
      </c>
    </row>
    <row r="461" spans="1:27" customFormat="1" ht="15" hidden="1" customHeight="1">
      <c r="A461" s="32">
        <v>1205</v>
      </c>
      <c r="B461" s="447"/>
      <c r="C461" s="250" t="str">
        <f>+VLOOKUP(A461,bd_lista!$A$3:$C$590,3,FALSE)</f>
        <v>Gobierno Autónomo Municipal de El Alto de La Paz</v>
      </c>
      <c r="D461" s="443"/>
      <c r="E461" s="247" t="s">
        <v>1312</v>
      </c>
      <c r="F461" s="246">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6">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6">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6">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6">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6">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6">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6">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6">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6">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6">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6">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6">
        <f t="shared" ca="1" si="19"/>
        <v>0</v>
      </c>
      <c r="S461" s="253">
        <f ca="1">+R460+R461</f>
        <v>0</v>
      </c>
      <c r="T461" s="246">
        <f ca="1">+S461</f>
        <v>0</v>
      </c>
      <c r="U461" s="245">
        <f t="shared" si="20"/>
        <v>2</v>
      </c>
      <c r="V461" s="348" t="str">
        <f>+VLOOKUP(A461,bd_lista!$A$3:$E$590,5,FALSE)</f>
        <v>Gobiernos Autonomos Municipales</v>
      </c>
      <c r="W461" s="445"/>
      <c r="X461" s="245">
        <f>+VLOOKUP(A461,[2]Sheet1!$A$13:$D$744,4,FALSE)</f>
        <v>0</v>
      </c>
      <c r="Y461" s="245" t="e">
        <f>+VLOOKUP(X461,bd_lista!$A$3:$C$590,3,FALSE)</f>
        <v>#N/A</v>
      </c>
      <c r="Z461" s="303"/>
      <c r="AA461" s="304"/>
    </row>
    <row r="462" spans="1:27" customFormat="1" ht="15" hidden="1" customHeight="1">
      <c r="A462" s="32">
        <v>1206</v>
      </c>
      <c r="B462" s="446">
        <f>+A462</f>
        <v>1206</v>
      </c>
      <c r="C462" s="250" t="str">
        <f>+VLOOKUP(A462,bd_lista!$A$3:$C$590,3,FALSE)</f>
        <v>Gobierno Autónomo Municipal de Viacha</v>
      </c>
      <c r="D462" s="442" t="str">
        <f>+C462</f>
        <v>Gobierno Autónomo Municipal de Viacha</v>
      </c>
      <c r="E462" s="245" t="s">
        <v>1311</v>
      </c>
      <c r="F462" s="246">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6">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6">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6">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6">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6">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6">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6">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6">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6">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6">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6">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6">
        <f t="shared" ca="1" si="19"/>
        <v>0</v>
      </c>
      <c r="S462" s="253"/>
      <c r="T462" s="246">
        <f ca="1">+T463</f>
        <v>0</v>
      </c>
      <c r="U462" s="245">
        <f t="shared" si="20"/>
        <v>1</v>
      </c>
      <c r="V462" s="348" t="str">
        <f>+VLOOKUP(A462,bd_lista!$A$3:$E$590,5,FALSE)</f>
        <v>Gobiernos Autonomos Municipales</v>
      </c>
      <c r="W462" s="444" t="str">
        <f>+V462</f>
        <v>Gobiernos Autonomos Municipales</v>
      </c>
      <c r="X462" s="245">
        <f>+VLOOKUP(A462,[2]Sheet1!$A$13:$D$744,4,FALSE)</f>
        <v>0</v>
      </c>
      <c r="Y462" s="245" t="e">
        <f>+VLOOKUP(X462,bd_lista!$A$3:$C$590,3,FALSE)</f>
        <v>#N/A</v>
      </c>
      <c r="Z462" s="305">
        <f>+X462</f>
        <v>0</v>
      </c>
      <c r="AA462" s="306" t="e">
        <f>+Y462</f>
        <v>#N/A</v>
      </c>
    </row>
    <row r="463" spans="1:27" customFormat="1" ht="15" hidden="1" customHeight="1">
      <c r="A463" s="32">
        <v>1206</v>
      </c>
      <c r="B463" s="447"/>
      <c r="C463" s="250" t="str">
        <f>+VLOOKUP(A463,bd_lista!$A$3:$C$590,3,FALSE)</f>
        <v>Gobierno Autónomo Municipal de Viacha</v>
      </c>
      <c r="D463" s="443"/>
      <c r="E463" s="247" t="s">
        <v>1312</v>
      </c>
      <c r="F463" s="246">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6">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6">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6">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6">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6">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6">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6">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6">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6">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6">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6">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6">
        <f t="shared" ca="1" si="19"/>
        <v>0</v>
      </c>
      <c r="S463" s="253">
        <f ca="1">+R462+R463</f>
        <v>0</v>
      </c>
      <c r="T463" s="246">
        <f ca="1">+S463</f>
        <v>0</v>
      </c>
      <c r="U463" s="245">
        <f t="shared" si="20"/>
        <v>2</v>
      </c>
      <c r="V463" s="348" t="str">
        <f>+VLOOKUP(A463,bd_lista!$A$3:$E$590,5,FALSE)</f>
        <v>Gobiernos Autonomos Municipales</v>
      </c>
      <c r="W463" s="445"/>
      <c r="X463" s="245">
        <f>+VLOOKUP(A463,[2]Sheet1!$A$13:$D$744,4,FALSE)</f>
        <v>0</v>
      </c>
      <c r="Y463" s="245" t="e">
        <f>+VLOOKUP(X463,bd_lista!$A$3:$C$590,3,FALSE)</f>
        <v>#N/A</v>
      </c>
      <c r="Z463" s="303"/>
      <c r="AA463" s="304"/>
    </row>
    <row r="464" spans="1:27" customFormat="1" ht="15" hidden="1" customHeight="1">
      <c r="A464" s="32">
        <v>1207</v>
      </c>
      <c r="B464" s="446">
        <f>+A464</f>
        <v>1207</v>
      </c>
      <c r="C464" s="250" t="str">
        <f>+VLOOKUP(A464,bd_lista!$A$3:$C$590,3,FALSE)</f>
        <v>Gobierno Autónomo Municipal de Guaqui</v>
      </c>
      <c r="D464" s="442" t="str">
        <f>+C464</f>
        <v>Gobierno Autónomo Municipal de Guaqui</v>
      </c>
      <c r="E464" s="245" t="s">
        <v>1311</v>
      </c>
      <c r="F464" s="246">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6">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6">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6">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6">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6">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6">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6">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6">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6">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6">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6">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6">
        <f t="shared" ca="1" si="19"/>
        <v>0</v>
      </c>
      <c r="S464" s="253"/>
      <c r="T464" s="246">
        <f ca="1">+T465</f>
        <v>0</v>
      </c>
      <c r="U464" s="245">
        <f t="shared" si="20"/>
        <v>1</v>
      </c>
      <c r="V464" s="348" t="str">
        <f>+VLOOKUP(A464,bd_lista!$A$3:$E$590,5,FALSE)</f>
        <v>Gobiernos Autonomos Municipales</v>
      </c>
      <c r="W464" s="444" t="str">
        <f>+V464</f>
        <v>Gobiernos Autonomos Municipales</v>
      </c>
      <c r="X464" s="245">
        <f>+VLOOKUP(A464,[2]Sheet1!$A$13:$D$744,4,FALSE)</f>
        <v>0</v>
      </c>
      <c r="Y464" s="245" t="e">
        <f>+VLOOKUP(X464,bd_lista!$A$3:$C$590,3,FALSE)</f>
        <v>#N/A</v>
      </c>
      <c r="Z464" s="305">
        <f>+X464</f>
        <v>0</v>
      </c>
      <c r="AA464" s="306" t="e">
        <f>+Y464</f>
        <v>#N/A</v>
      </c>
    </row>
    <row r="465" spans="1:27" customFormat="1" ht="15" hidden="1" customHeight="1">
      <c r="A465" s="32">
        <v>1207</v>
      </c>
      <c r="B465" s="447"/>
      <c r="C465" s="250" t="str">
        <f>+VLOOKUP(A465,bd_lista!$A$3:$C$590,3,FALSE)</f>
        <v>Gobierno Autónomo Municipal de Guaqui</v>
      </c>
      <c r="D465" s="443"/>
      <c r="E465" s="247" t="s">
        <v>1312</v>
      </c>
      <c r="F465" s="246">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6">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6">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6">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6">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6">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6">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6">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6">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6">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6">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6">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6">
        <f t="shared" ca="1" si="19"/>
        <v>0</v>
      </c>
      <c r="S465" s="253">
        <f ca="1">+R464+R465</f>
        <v>0</v>
      </c>
      <c r="T465" s="246">
        <f ca="1">+S465</f>
        <v>0</v>
      </c>
      <c r="U465" s="245">
        <f t="shared" si="20"/>
        <v>2</v>
      </c>
      <c r="V465" s="348" t="str">
        <f>+VLOOKUP(A465,bd_lista!$A$3:$E$590,5,FALSE)</f>
        <v>Gobiernos Autonomos Municipales</v>
      </c>
      <c r="W465" s="445"/>
      <c r="X465" s="245">
        <f>+VLOOKUP(A465,[2]Sheet1!$A$13:$D$744,4,FALSE)</f>
        <v>0</v>
      </c>
      <c r="Y465" s="245" t="e">
        <f>+VLOOKUP(X465,bd_lista!$A$3:$C$590,3,FALSE)</f>
        <v>#N/A</v>
      </c>
      <c r="Z465" s="303"/>
      <c r="AA465" s="304"/>
    </row>
    <row r="466" spans="1:27" customFormat="1" ht="15" hidden="1" customHeight="1">
      <c r="A466" s="32">
        <v>1208</v>
      </c>
      <c r="B466" s="446">
        <f>+A466</f>
        <v>1208</v>
      </c>
      <c r="C466" s="250" t="str">
        <f>+VLOOKUP(A466,bd_lista!$A$3:$C$590,3,FALSE)</f>
        <v>Gobierno Autónomo Municipal de Tiahuanacu</v>
      </c>
      <c r="D466" s="442" t="str">
        <f>+C466</f>
        <v>Gobierno Autónomo Municipal de Tiahuanacu</v>
      </c>
      <c r="E466" s="245" t="s">
        <v>1311</v>
      </c>
      <c r="F466" s="246">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6">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6">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6">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6">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6">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6">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6">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6">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6">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6">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6">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6">
        <f t="shared" ca="1" si="19"/>
        <v>0</v>
      </c>
      <c r="S466" s="253"/>
      <c r="T466" s="246">
        <f ca="1">+T467</f>
        <v>0</v>
      </c>
      <c r="U466" s="245">
        <f t="shared" si="20"/>
        <v>1</v>
      </c>
      <c r="V466" s="348" t="str">
        <f>+VLOOKUP(A466,bd_lista!$A$3:$E$590,5,FALSE)</f>
        <v>Gobiernos Autonomos Municipales</v>
      </c>
      <c r="W466" s="444" t="str">
        <f>+V466</f>
        <v>Gobiernos Autonomos Municipales</v>
      </c>
      <c r="X466" s="245">
        <f>+VLOOKUP(A466,[2]Sheet1!$A$13:$D$744,4,FALSE)</f>
        <v>0</v>
      </c>
      <c r="Y466" s="245" t="e">
        <f>+VLOOKUP(X466,bd_lista!$A$3:$C$590,3,FALSE)</f>
        <v>#N/A</v>
      </c>
      <c r="Z466" s="305">
        <f>+X466</f>
        <v>0</v>
      </c>
      <c r="AA466" s="306" t="e">
        <f>+Y466</f>
        <v>#N/A</v>
      </c>
    </row>
    <row r="467" spans="1:27" customFormat="1" ht="15" hidden="1" customHeight="1">
      <c r="A467" s="32">
        <v>1208</v>
      </c>
      <c r="B467" s="447"/>
      <c r="C467" s="250" t="str">
        <f>+VLOOKUP(A467,bd_lista!$A$3:$C$590,3,FALSE)</f>
        <v>Gobierno Autónomo Municipal de Tiahuanacu</v>
      </c>
      <c r="D467" s="443"/>
      <c r="E467" s="247" t="s">
        <v>1312</v>
      </c>
      <c r="F467" s="246">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6">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6">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6">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6">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6">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6">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6">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6">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6">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6">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6">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6">
        <f t="shared" ca="1" si="19"/>
        <v>0</v>
      </c>
      <c r="S467" s="253">
        <f ca="1">+R466+R467</f>
        <v>0</v>
      </c>
      <c r="T467" s="246">
        <f ca="1">+S467</f>
        <v>0</v>
      </c>
      <c r="U467" s="245">
        <f t="shared" si="20"/>
        <v>2</v>
      </c>
      <c r="V467" s="348" t="str">
        <f>+VLOOKUP(A467,bd_lista!$A$3:$E$590,5,FALSE)</f>
        <v>Gobiernos Autonomos Municipales</v>
      </c>
      <c r="W467" s="445"/>
      <c r="X467" s="245">
        <f>+VLOOKUP(A467,[2]Sheet1!$A$13:$D$744,4,FALSE)</f>
        <v>0</v>
      </c>
      <c r="Y467" s="245" t="e">
        <f>+VLOOKUP(X467,bd_lista!$A$3:$C$590,3,FALSE)</f>
        <v>#N/A</v>
      </c>
      <c r="Z467" s="303"/>
      <c r="AA467" s="304"/>
    </row>
    <row r="468" spans="1:27" customFormat="1" ht="15" hidden="1" customHeight="1">
      <c r="A468" s="32">
        <v>1209</v>
      </c>
      <c r="B468" s="446">
        <f>+A468</f>
        <v>1209</v>
      </c>
      <c r="C468" s="250" t="str">
        <f>+VLOOKUP(A468,bd_lista!$A$3:$C$590,3,FALSE)</f>
        <v>Gobierno Autónomo Municipal de Desaguadero</v>
      </c>
      <c r="D468" s="442" t="str">
        <f>+C468</f>
        <v>Gobierno Autónomo Municipal de Desaguadero</v>
      </c>
      <c r="E468" s="245" t="s">
        <v>1311</v>
      </c>
      <c r="F468" s="246">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6">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6">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6">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6">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6">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6">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6">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6">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6">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6">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6">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6">
        <f t="shared" ca="1" si="19"/>
        <v>0</v>
      </c>
      <c r="S468" s="253"/>
      <c r="T468" s="246">
        <f ca="1">+T469</f>
        <v>0</v>
      </c>
      <c r="U468" s="245">
        <f t="shared" si="20"/>
        <v>1</v>
      </c>
      <c r="V468" s="348" t="str">
        <f>+VLOOKUP(A468,bd_lista!$A$3:$E$590,5,FALSE)</f>
        <v>Gobiernos Autonomos Municipales</v>
      </c>
      <c r="W468" s="444" t="str">
        <f>+V468</f>
        <v>Gobiernos Autonomos Municipales</v>
      </c>
      <c r="X468" s="245">
        <f>+VLOOKUP(A468,[2]Sheet1!$A$13:$D$744,4,FALSE)</f>
        <v>0</v>
      </c>
      <c r="Y468" s="245" t="e">
        <f>+VLOOKUP(X468,bd_lista!$A$3:$C$590,3,FALSE)</f>
        <v>#N/A</v>
      </c>
      <c r="Z468" s="305">
        <f>+X468</f>
        <v>0</v>
      </c>
      <c r="AA468" s="306" t="e">
        <f>+Y468</f>
        <v>#N/A</v>
      </c>
    </row>
    <row r="469" spans="1:27" customFormat="1" ht="15" hidden="1" customHeight="1">
      <c r="A469" s="32">
        <v>1209</v>
      </c>
      <c r="B469" s="447"/>
      <c r="C469" s="250" t="str">
        <f>+VLOOKUP(A469,bd_lista!$A$3:$C$590,3,FALSE)</f>
        <v>Gobierno Autónomo Municipal de Desaguadero</v>
      </c>
      <c r="D469" s="443"/>
      <c r="E469" s="247" t="s">
        <v>1312</v>
      </c>
      <c r="F469" s="246">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6">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6">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6">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6">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6">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6">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6">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6">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6">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6">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6">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6">
        <f t="shared" ca="1" si="19"/>
        <v>0</v>
      </c>
      <c r="S469" s="253">
        <f ca="1">+R468+R469</f>
        <v>0</v>
      </c>
      <c r="T469" s="246">
        <f ca="1">+S469</f>
        <v>0</v>
      </c>
      <c r="U469" s="245">
        <f t="shared" si="20"/>
        <v>2</v>
      </c>
      <c r="V469" s="348" t="str">
        <f>+VLOOKUP(A469,bd_lista!$A$3:$E$590,5,FALSE)</f>
        <v>Gobiernos Autonomos Municipales</v>
      </c>
      <c r="W469" s="445"/>
      <c r="X469" s="245">
        <f>+VLOOKUP(A469,[2]Sheet1!$A$13:$D$744,4,FALSE)</f>
        <v>0</v>
      </c>
      <c r="Y469" s="245" t="e">
        <f>+VLOOKUP(X469,bd_lista!$A$3:$C$590,3,FALSE)</f>
        <v>#N/A</v>
      </c>
      <c r="Z469" s="303"/>
      <c r="AA469" s="304"/>
    </row>
    <row r="470" spans="1:27" customFormat="1" ht="15" hidden="1" customHeight="1">
      <c r="A470" s="32">
        <v>1210</v>
      </c>
      <c r="B470" s="446">
        <f>+A470</f>
        <v>1210</v>
      </c>
      <c r="C470" s="250" t="str">
        <f>+VLOOKUP(A470,bd_lista!$A$3:$C$590,3,FALSE)</f>
        <v>Gobierno Autónomo Municipal de Caranavi</v>
      </c>
      <c r="D470" s="442" t="str">
        <f>+C470</f>
        <v>Gobierno Autónomo Municipal de Caranavi</v>
      </c>
      <c r="E470" s="245" t="s">
        <v>1311</v>
      </c>
      <c r="F470" s="246">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6">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6">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6">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6">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6">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6">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6">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6">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6">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6">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6">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6">
        <f t="shared" ca="1" si="19"/>
        <v>0</v>
      </c>
      <c r="S470" s="253"/>
      <c r="T470" s="246">
        <f ca="1">+T471</f>
        <v>0</v>
      </c>
      <c r="U470" s="245">
        <f t="shared" si="20"/>
        <v>1</v>
      </c>
      <c r="V470" s="348" t="str">
        <f>+VLOOKUP(A470,bd_lista!$A$3:$E$590,5,FALSE)</f>
        <v>Gobiernos Autonomos Municipales</v>
      </c>
      <c r="W470" s="444" t="str">
        <f>+V470</f>
        <v>Gobiernos Autonomos Municipales</v>
      </c>
      <c r="X470" s="245">
        <f>+VLOOKUP(A470,[2]Sheet1!$A$13:$D$744,4,FALSE)</f>
        <v>0</v>
      </c>
      <c r="Y470" s="245" t="e">
        <f>+VLOOKUP(X470,bd_lista!$A$3:$C$590,3,FALSE)</f>
        <v>#N/A</v>
      </c>
      <c r="Z470" s="305">
        <f>+X470</f>
        <v>0</v>
      </c>
      <c r="AA470" s="306" t="e">
        <f>+Y470</f>
        <v>#N/A</v>
      </c>
    </row>
    <row r="471" spans="1:27" customFormat="1" ht="15" hidden="1" customHeight="1">
      <c r="A471" s="32">
        <v>1210</v>
      </c>
      <c r="B471" s="447"/>
      <c r="C471" s="250" t="str">
        <f>+VLOOKUP(A471,bd_lista!$A$3:$C$590,3,FALSE)</f>
        <v>Gobierno Autónomo Municipal de Caranavi</v>
      </c>
      <c r="D471" s="443"/>
      <c r="E471" s="247" t="s">
        <v>1312</v>
      </c>
      <c r="F471" s="246">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6">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6">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6">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6">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6">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6">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6">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6">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6">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6">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6">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6">
        <f t="shared" ca="1" si="19"/>
        <v>0</v>
      </c>
      <c r="S471" s="253">
        <f ca="1">+R470+R471</f>
        <v>0</v>
      </c>
      <c r="T471" s="246">
        <f ca="1">+S471</f>
        <v>0</v>
      </c>
      <c r="U471" s="245">
        <f t="shared" si="20"/>
        <v>2</v>
      </c>
      <c r="V471" s="348" t="str">
        <f>+VLOOKUP(A471,bd_lista!$A$3:$E$590,5,FALSE)</f>
        <v>Gobiernos Autonomos Municipales</v>
      </c>
      <c r="W471" s="445"/>
      <c r="X471" s="245">
        <f>+VLOOKUP(A471,[2]Sheet1!$A$13:$D$744,4,FALSE)</f>
        <v>0</v>
      </c>
      <c r="Y471" s="245" t="e">
        <f>+VLOOKUP(X471,bd_lista!$A$3:$C$590,3,FALSE)</f>
        <v>#N/A</v>
      </c>
      <c r="Z471" s="303"/>
      <c r="AA471" s="304"/>
    </row>
    <row r="472" spans="1:27" customFormat="1" ht="15" hidden="1" customHeight="1">
      <c r="A472" s="32">
        <v>1211</v>
      </c>
      <c r="B472" s="446">
        <f>+A472</f>
        <v>1211</v>
      </c>
      <c r="C472" s="250" t="str">
        <f>+VLOOKUP(A472,bd_lista!$A$3:$C$590,3,FALSE)</f>
        <v>Gobierno Autónomo Municipal de Sica Sica (Villa Aroma)</v>
      </c>
      <c r="D472" s="442" t="str">
        <f>+C472</f>
        <v>Gobierno Autónomo Municipal de Sica Sica (Villa Aroma)</v>
      </c>
      <c r="E472" s="245" t="s">
        <v>1311</v>
      </c>
      <c r="F472" s="246">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6">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6">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6">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6">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6">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6">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6">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6">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6">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6">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6">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6">
        <f t="shared" ca="1" si="19"/>
        <v>0</v>
      </c>
      <c r="S472" s="253"/>
      <c r="T472" s="246">
        <f ca="1">+T473</f>
        <v>0</v>
      </c>
      <c r="U472" s="245">
        <f t="shared" si="20"/>
        <v>1</v>
      </c>
      <c r="V472" s="348" t="str">
        <f>+VLOOKUP(A472,bd_lista!$A$3:$E$590,5,FALSE)</f>
        <v>Gobiernos Autonomos Municipales</v>
      </c>
      <c r="W472" s="444" t="str">
        <f>+V472</f>
        <v>Gobiernos Autonomos Municipales</v>
      </c>
      <c r="X472" s="245">
        <f>+VLOOKUP(A472,[2]Sheet1!$A$13:$D$744,4,FALSE)</f>
        <v>0</v>
      </c>
      <c r="Y472" s="245" t="e">
        <f>+VLOOKUP(X472,bd_lista!$A$3:$C$590,3,FALSE)</f>
        <v>#N/A</v>
      </c>
      <c r="Z472" s="305">
        <f>+X472</f>
        <v>0</v>
      </c>
      <c r="AA472" s="306" t="e">
        <f>+Y472</f>
        <v>#N/A</v>
      </c>
    </row>
    <row r="473" spans="1:27" customFormat="1" ht="15" hidden="1" customHeight="1">
      <c r="A473" s="32">
        <v>1211</v>
      </c>
      <c r="B473" s="447"/>
      <c r="C473" s="250" t="str">
        <f>+VLOOKUP(A473,bd_lista!$A$3:$C$590,3,FALSE)</f>
        <v>Gobierno Autónomo Municipal de Sica Sica (Villa Aroma)</v>
      </c>
      <c r="D473" s="443"/>
      <c r="E473" s="247" t="s">
        <v>1312</v>
      </c>
      <c r="F473" s="246">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6">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6">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6">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6">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6">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6">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6">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6">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6">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6">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6">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6">
        <f t="shared" ca="1" si="19"/>
        <v>0</v>
      </c>
      <c r="S473" s="253">
        <f ca="1">+R472+R473</f>
        <v>0</v>
      </c>
      <c r="T473" s="246">
        <f ca="1">+S473</f>
        <v>0</v>
      </c>
      <c r="U473" s="245">
        <f t="shared" si="20"/>
        <v>2</v>
      </c>
      <c r="V473" s="348" t="str">
        <f>+VLOOKUP(A473,bd_lista!$A$3:$E$590,5,FALSE)</f>
        <v>Gobiernos Autonomos Municipales</v>
      </c>
      <c r="W473" s="445"/>
      <c r="X473" s="245">
        <f>+VLOOKUP(A473,[2]Sheet1!$A$13:$D$744,4,FALSE)</f>
        <v>0</v>
      </c>
      <c r="Y473" s="245" t="e">
        <f>+VLOOKUP(X473,bd_lista!$A$3:$C$590,3,FALSE)</f>
        <v>#N/A</v>
      </c>
      <c r="Z473" s="303"/>
      <c r="AA473" s="304"/>
    </row>
    <row r="474" spans="1:27" customFormat="1" ht="27" hidden="1" customHeight="1">
      <c r="A474" s="32">
        <v>1212</v>
      </c>
      <c r="B474" s="446">
        <f>+A474</f>
        <v>1212</v>
      </c>
      <c r="C474" s="250" t="str">
        <f>+VLOOKUP(A474,bd_lista!$A$3:$C$590,3,FALSE)</f>
        <v>Gobierno Autónomo Municipal de Umala</v>
      </c>
      <c r="D474" s="442" t="str">
        <f>+C474</f>
        <v>Gobierno Autónomo Municipal de Umala</v>
      </c>
      <c r="E474" s="245" t="s">
        <v>1311</v>
      </c>
      <c r="F474" s="246">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6">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6">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6">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6">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6">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6">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6">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6">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6">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6">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6">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6">
        <f t="shared" ca="1" si="19"/>
        <v>0</v>
      </c>
      <c r="S474" s="253"/>
      <c r="T474" s="246">
        <f ca="1">+T475</f>
        <v>0</v>
      </c>
      <c r="U474" s="245">
        <f t="shared" si="20"/>
        <v>1</v>
      </c>
      <c r="V474" s="348" t="str">
        <f>+VLOOKUP(A474,bd_lista!$A$3:$E$590,5,FALSE)</f>
        <v>Gobiernos Autonomos Municipales</v>
      </c>
      <c r="W474" s="444" t="str">
        <f>+V474</f>
        <v>Gobiernos Autonomos Municipales</v>
      </c>
      <c r="X474" s="245">
        <f>+VLOOKUP(A474,[2]Sheet1!$A$13:$D$744,4,FALSE)</f>
        <v>0</v>
      </c>
      <c r="Y474" s="245" t="e">
        <f>+VLOOKUP(X474,bd_lista!$A$3:$C$590,3,FALSE)</f>
        <v>#N/A</v>
      </c>
      <c r="Z474" s="305">
        <f>+X474</f>
        <v>0</v>
      </c>
      <c r="AA474" s="306" t="e">
        <f>+Y474</f>
        <v>#N/A</v>
      </c>
    </row>
    <row r="475" spans="1:27" customFormat="1" ht="27" hidden="1" customHeight="1">
      <c r="A475" s="32">
        <v>1212</v>
      </c>
      <c r="B475" s="447"/>
      <c r="C475" s="250" t="str">
        <f>+VLOOKUP(A475,bd_lista!$A$3:$C$590,3,FALSE)</f>
        <v>Gobierno Autónomo Municipal de Umala</v>
      </c>
      <c r="D475" s="443"/>
      <c r="E475" s="247" t="s">
        <v>1312</v>
      </c>
      <c r="F475" s="246">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6">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6">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6">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6">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6">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6">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6">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6">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6">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6">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6">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6">
        <f t="shared" ca="1" si="19"/>
        <v>0</v>
      </c>
      <c r="S475" s="253">
        <f ca="1">+R474+R475</f>
        <v>0</v>
      </c>
      <c r="T475" s="246">
        <f ca="1">+S475</f>
        <v>0</v>
      </c>
      <c r="U475" s="245">
        <f t="shared" si="20"/>
        <v>2</v>
      </c>
      <c r="V475" s="348" t="str">
        <f>+VLOOKUP(A475,bd_lista!$A$3:$E$590,5,FALSE)</f>
        <v>Gobiernos Autonomos Municipales</v>
      </c>
      <c r="W475" s="445"/>
      <c r="X475" s="245">
        <f>+VLOOKUP(A475,[2]Sheet1!$A$13:$D$744,4,FALSE)</f>
        <v>0</v>
      </c>
      <c r="Y475" s="245" t="e">
        <f>+VLOOKUP(X475,bd_lista!$A$3:$C$590,3,FALSE)</f>
        <v>#N/A</v>
      </c>
      <c r="Z475" s="303"/>
      <c r="AA475" s="304"/>
    </row>
    <row r="476" spans="1:27" customFormat="1" ht="15" hidden="1" customHeight="1">
      <c r="A476" s="32">
        <v>1213</v>
      </c>
      <c r="B476" s="446">
        <f>+A476</f>
        <v>1213</v>
      </c>
      <c r="C476" s="250" t="str">
        <f>+VLOOKUP(A476,bd_lista!$A$3:$C$590,3,FALSE)</f>
        <v>Gobierno Autónomo Municipal de Ayo Ayo</v>
      </c>
      <c r="D476" s="442" t="str">
        <f>+C476</f>
        <v>Gobierno Autónomo Municipal de Ayo Ayo</v>
      </c>
      <c r="E476" s="245" t="s">
        <v>1311</v>
      </c>
      <c r="F476" s="246">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6">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6">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6">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6">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6">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6">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6">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6">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6">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6">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6">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6">
        <f t="shared" ca="1" si="19"/>
        <v>0</v>
      </c>
      <c r="S476" s="253"/>
      <c r="T476" s="246">
        <f ca="1">+T477</f>
        <v>0</v>
      </c>
      <c r="U476" s="245">
        <f t="shared" si="20"/>
        <v>1</v>
      </c>
      <c r="V476" s="348" t="str">
        <f>+VLOOKUP(A476,bd_lista!$A$3:$E$590,5,FALSE)</f>
        <v>Gobiernos Autonomos Municipales</v>
      </c>
      <c r="W476" s="444" t="str">
        <f>+V476</f>
        <v>Gobiernos Autonomos Municipales</v>
      </c>
      <c r="X476" s="245">
        <f>+VLOOKUP(A476,[2]Sheet1!$A$13:$D$744,4,FALSE)</f>
        <v>0</v>
      </c>
      <c r="Y476" s="245" t="e">
        <f>+VLOOKUP(X476,bd_lista!$A$3:$C$590,3,FALSE)</f>
        <v>#N/A</v>
      </c>
      <c r="Z476" s="305">
        <f>+X476</f>
        <v>0</v>
      </c>
      <c r="AA476" s="306" t="e">
        <f>+Y476</f>
        <v>#N/A</v>
      </c>
    </row>
    <row r="477" spans="1:27" customFormat="1" ht="15" hidden="1" customHeight="1">
      <c r="A477" s="32">
        <v>1213</v>
      </c>
      <c r="B477" s="447"/>
      <c r="C477" s="250" t="str">
        <f>+VLOOKUP(A477,bd_lista!$A$3:$C$590,3,FALSE)</f>
        <v>Gobierno Autónomo Municipal de Ayo Ayo</v>
      </c>
      <c r="D477" s="443"/>
      <c r="E477" s="247" t="s">
        <v>1312</v>
      </c>
      <c r="F477" s="246">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6">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6">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6">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6">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6">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6">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6">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6">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6">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6">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6">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6">
        <f t="shared" ca="1" si="19"/>
        <v>0</v>
      </c>
      <c r="S477" s="253">
        <f ca="1">+R476+R477</f>
        <v>0</v>
      </c>
      <c r="T477" s="246">
        <f ca="1">+S477</f>
        <v>0</v>
      </c>
      <c r="U477" s="245">
        <f t="shared" si="20"/>
        <v>2</v>
      </c>
      <c r="V477" s="348" t="str">
        <f>+VLOOKUP(A477,bd_lista!$A$3:$E$590,5,FALSE)</f>
        <v>Gobiernos Autonomos Municipales</v>
      </c>
      <c r="W477" s="445"/>
      <c r="X477" s="245">
        <f>+VLOOKUP(A477,[2]Sheet1!$A$13:$D$744,4,FALSE)</f>
        <v>0</v>
      </c>
      <c r="Y477" s="245" t="e">
        <f>+VLOOKUP(X477,bd_lista!$A$3:$C$590,3,FALSE)</f>
        <v>#N/A</v>
      </c>
      <c r="Z477" s="303"/>
      <c r="AA477" s="304"/>
    </row>
    <row r="478" spans="1:27" customFormat="1" ht="15" hidden="1" customHeight="1">
      <c r="A478" s="32">
        <v>1214</v>
      </c>
      <c r="B478" s="446">
        <f>+A478</f>
        <v>1214</v>
      </c>
      <c r="C478" s="250" t="str">
        <f>+VLOOKUP(A478,bd_lista!$A$3:$C$590,3,FALSE)</f>
        <v>Gobierno Autónomo Municipal de Calamarca</v>
      </c>
      <c r="D478" s="442" t="str">
        <f>+C478</f>
        <v>Gobierno Autónomo Municipal de Calamarca</v>
      </c>
      <c r="E478" s="245" t="s">
        <v>1311</v>
      </c>
      <c r="F478" s="246">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6">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6">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6">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6">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6">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6">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6">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6">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6">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6">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6">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6">
        <f t="shared" ref="R478:R541" ca="1" si="21">+SUM(F478:Q478)</f>
        <v>0</v>
      </c>
      <c r="S478" s="253"/>
      <c r="T478" s="246">
        <f ca="1">+T479</f>
        <v>0</v>
      </c>
      <c r="U478" s="245">
        <f t="shared" ref="U478:U541" si="22">+IF(E478="Débitos",1,2)</f>
        <v>1</v>
      </c>
      <c r="V478" s="348" t="str">
        <f>+VLOOKUP(A478,bd_lista!$A$3:$E$590,5,FALSE)</f>
        <v>Gobiernos Autonomos Municipales</v>
      </c>
      <c r="W478" s="444" t="str">
        <f>+V478</f>
        <v>Gobiernos Autonomos Municipales</v>
      </c>
      <c r="X478" s="245">
        <f>+VLOOKUP(A478,[2]Sheet1!$A$13:$D$744,4,FALSE)</f>
        <v>0</v>
      </c>
      <c r="Y478" s="245" t="e">
        <f>+VLOOKUP(X478,bd_lista!$A$3:$C$590,3,FALSE)</f>
        <v>#N/A</v>
      </c>
      <c r="Z478" s="305">
        <f>+X478</f>
        <v>0</v>
      </c>
      <c r="AA478" s="306" t="e">
        <f>+Y478</f>
        <v>#N/A</v>
      </c>
    </row>
    <row r="479" spans="1:27" customFormat="1" ht="15" hidden="1" customHeight="1">
      <c r="A479" s="32">
        <v>1214</v>
      </c>
      <c r="B479" s="447"/>
      <c r="C479" s="250" t="str">
        <f>+VLOOKUP(A479,bd_lista!$A$3:$C$590,3,FALSE)</f>
        <v>Gobierno Autónomo Municipal de Calamarca</v>
      </c>
      <c r="D479" s="443"/>
      <c r="E479" s="247" t="s">
        <v>1312</v>
      </c>
      <c r="F479" s="246">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6">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6">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6">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6">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6">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6">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6">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6">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6">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6">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6">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6">
        <f t="shared" ca="1" si="21"/>
        <v>0</v>
      </c>
      <c r="S479" s="253">
        <f ca="1">+R478+R479</f>
        <v>0</v>
      </c>
      <c r="T479" s="246">
        <f ca="1">+S479</f>
        <v>0</v>
      </c>
      <c r="U479" s="245">
        <f t="shared" si="22"/>
        <v>2</v>
      </c>
      <c r="V479" s="348" t="str">
        <f>+VLOOKUP(A479,bd_lista!$A$3:$E$590,5,FALSE)</f>
        <v>Gobiernos Autonomos Municipales</v>
      </c>
      <c r="W479" s="445"/>
      <c r="X479" s="245">
        <f>+VLOOKUP(A479,[2]Sheet1!$A$13:$D$744,4,FALSE)</f>
        <v>0</v>
      </c>
      <c r="Y479" s="245" t="e">
        <f>+VLOOKUP(X479,bd_lista!$A$3:$C$590,3,FALSE)</f>
        <v>#N/A</v>
      </c>
      <c r="Z479" s="303"/>
      <c r="AA479" s="304"/>
    </row>
    <row r="480" spans="1:27" customFormat="1" ht="15" hidden="1" customHeight="1">
      <c r="A480" s="32">
        <v>1215</v>
      </c>
      <c r="B480" s="446">
        <f>+A480</f>
        <v>1215</v>
      </c>
      <c r="C480" s="250" t="str">
        <f>+VLOOKUP(A480,bd_lista!$A$3:$C$590,3,FALSE)</f>
        <v>Gobierno Autónomo Municipal de Patacamaya</v>
      </c>
      <c r="D480" s="442" t="str">
        <f>+C480</f>
        <v>Gobierno Autónomo Municipal de Patacamaya</v>
      </c>
      <c r="E480" s="245" t="s">
        <v>1311</v>
      </c>
      <c r="F480" s="246">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6">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6">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6">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6">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6">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6">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6">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6">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6">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6">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6">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6">
        <f t="shared" ca="1" si="21"/>
        <v>0</v>
      </c>
      <c r="S480" s="253"/>
      <c r="T480" s="246">
        <f ca="1">+T481</f>
        <v>0</v>
      </c>
      <c r="U480" s="245">
        <f t="shared" si="22"/>
        <v>1</v>
      </c>
      <c r="V480" s="348" t="str">
        <f>+VLOOKUP(A480,bd_lista!$A$3:$E$590,5,FALSE)</f>
        <v>Gobiernos Autonomos Municipales</v>
      </c>
      <c r="W480" s="444" t="str">
        <f>+V480</f>
        <v>Gobiernos Autonomos Municipales</v>
      </c>
      <c r="X480" s="245">
        <f>+VLOOKUP(A480,[2]Sheet1!$A$13:$D$744,4,FALSE)</f>
        <v>0</v>
      </c>
      <c r="Y480" s="245" t="e">
        <f>+VLOOKUP(X480,bd_lista!$A$3:$C$590,3,FALSE)</f>
        <v>#N/A</v>
      </c>
      <c r="Z480" s="305">
        <f>+X480</f>
        <v>0</v>
      </c>
      <c r="AA480" s="306" t="e">
        <f>+Y480</f>
        <v>#N/A</v>
      </c>
    </row>
    <row r="481" spans="1:27" customFormat="1" ht="15" hidden="1" customHeight="1">
      <c r="A481" s="32">
        <v>1215</v>
      </c>
      <c r="B481" s="447"/>
      <c r="C481" s="250" t="str">
        <f>+VLOOKUP(A481,bd_lista!$A$3:$C$590,3,FALSE)</f>
        <v>Gobierno Autónomo Municipal de Patacamaya</v>
      </c>
      <c r="D481" s="443"/>
      <c r="E481" s="247" t="s">
        <v>1312</v>
      </c>
      <c r="F481" s="246">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6">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6">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6">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6">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6">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6">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6">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6">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6">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6">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6">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6">
        <f t="shared" ca="1" si="21"/>
        <v>0</v>
      </c>
      <c r="S481" s="253">
        <f ca="1">+R480+R481</f>
        <v>0</v>
      </c>
      <c r="T481" s="246">
        <f ca="1">+S481</f>
        <v>0</v>
      </c>
      <c r="U481" s="245">
        <f t="shared" si="22"/>
        <v>2</v>
      </c>
      <c r="V481" s="348" t="str">
        <f>+VLOOKUP(A481,bd_lista!$A$3:$E$590,5,FALSE)</f>
        <v>Gobiernos Autonomos Municipales</v>
      </c>
      <c r="W481" s="445"/>
      <c r="X481" s="245">
        <f>+VLOOKUP(A481,[2]Sheet1!$A$13:$D$744,4,FALSE)</f>
        <v>0</v>
      </c>
      <c r="Y481" s="245" t="e">
        <f>+VLOOKUP(X481,bd_lista!$A$3:$C$590,3,FALSE)</f>
        <v>#N/A</v>
      </c>
      <c r="Z481" s="303"/>
      <c r="AA481" s="304"/>
    </row>
    <row r="482" spans="1:27" customFormat="1" ht="15" hidden="1" customHeight="1">
      <c r="A482" s="32">
        <v>1216</v>
      </c>
      <c r="B482" s="446">
        <f>+A482</f>
        <v>1216</v>
      </c>
      <c r="C482" s="250" t="str">
        <f>+VLOOKUP(A482,bd_lista!$A$3:$C$590,3,FALSE)</f>
        <v>Gobierno Autónomo Municipal de Colquencha</v>
      </c>
      <c r="D482" s="442" t="str">
        <f>+C482</f>
        <v>Gobierno Autónomo Municipal de Colquencha</v>
      </c>
      <c r="E482" s="245" t="s">
        <v>1311</v>
      </c>
      <c r="F482" s="246">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6">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6">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6">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6">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6">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6">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6">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6">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6">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6">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6">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6">
        <f t="shared" ca="1" si="21"/>
        <v>0</v>
      </c>
      <c r="S482" s="253"/>
      <c r="T482" s="246">
        <f ca="1">+T483</f>
        <v>0</v>
      </c>
      <c r="U482" s="245">
        <f t="shared" si="22"/>
        <v>1</v>
      </c>
      <c r="V482" s="348" t="str">
        <f>+VLOOKUP(A482,bd_lista!$A$3:$E$590,5,FALSE)</f>
        <v>Gobiernos Autonomos Municipales</v>
      </c>
      <c r="W482" s="444" t="str">
        <f>+V482</f>
        <v>Gobiernos Autonomos Municipales</v>
      </c>
      <c r="X482" s="245">
        <f>+VLOOKUP(A482,[2]Sheet1!$A$13:$D$744,4,FALSE)</f>
        <v>0</v>
      </c>
      <c r="Y482" s="245" t="e">
        <f>+VLOOKUP(X482,bd_lista!$A$3:$C$590,3,FALSE)</f>
        <v>#N/A</v>
      </c>
      <c r="Z482" s="305">
        <f>+X482</f>
        <v>0</v>
      </c>
      <c r="AA482" s="306" t="e">
        <f>+Y482</f>
        <v>#N/A</v>
      </c>
    </row>
    <row r="483" spans="1:27" customFormat="1" ht="15" hidden="1" customHeight="1">
      <c r="A483" s="32">
        <v>1216</v>
      </c>
      <c r="B483" s="447"/>
      <c r="C483" s="250" t="str">
        <f>+VLOOKUP(A483,bd_lista!$A$3:$C$590,3,FALSE)</f>
        <v>Gobierno Autónomo Municipal de Colquencha</v>
      </c>
      <c r="D483" s="443"/>
      <c r="E483" s="247" t="s">
        <v>1312</v>
      </c>
      <c r="F483" s="246">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6">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6">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6">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6">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6">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6">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6">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6">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6">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6">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6">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6">
        <f t="shared" ca="1" si="21"/>
        <v>0</v>
      </c>
      <c r="S483" s="253">
        <f ca="1">+R482+R483</f>
        <v>0</v>
      </c>
      <c r="T483" s="246">
        <f ca="1">+S483</f>
        <v>0</v>
      </c>
      <c r="U483" s="245">
        <f t="shared" si="22"/>
        <v>2</v>
      </c>
      <c r="V483" s="348" t="str">
        <f>+VLOOKUP(A483,bd_lista!$A$3:$E$590,5,FALSE)</f>
        <v>Gobiernos Autonomos Municipales</v>
      </c>
      <c r="W483" s="445"/>
      <c r="X483" s="245">
        <f>+VLOOKUP(A483,[2]Sheet1!$A$13:$D$744,4,FALSE)</f>
        <v>0</v>
      </c>
      <c r="Y483" s="245" t="e">
        <f>+VLOOKUP(X483,bd_lista!$A$3:$C$590,3,FALSE)</f>
        <v>#N/A</v>
      </c>
      <c r="Z483" s="303"/>
      <c r="AA483" s="304"/>
    </row>
    <row r="484" spans="1:27" customFormat="1" ht="15" hidden="1" customHeight="1">
      <c r="A484" s="32">
        <v>1217</v>
      </c>
      <c r="B484" s="446">
        <f>+A484</f>
        <v>1217</v>
      </c>
      <c r="C484" s="250" t="str">
        <f>+VLOOKUP(A484,bd_lista!$A$3:$C$590,3,FALSE)</f>
        <v>Gobierno Autónomo Municipal de Collana</v>
      </c>
      <c r="D484" s="442" t="str">
        <f>+C484</f>
        <v>Gobierno Autónomo Municipal de Collana</v>
      </c>
      <c r="E484" s="245" t="s">
        <v>1311</v>
      </c>
      <c r="F484" s="246">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6">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6">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6">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6">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6">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6">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6">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6">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6">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6">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6">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6">
        <f t="shared" ca="1" si="21"/>
        <v>0</v>
      </c>
      <c r="S484" s="253"/>
      <c r="T484" s="246">
        <f ca="1">+T485</f>
        <v>0</v>
      </c>
      <c r="U484" s="245">
        <f t="shared" si="22"/>
        <v>1</v>
      </c>
      <c r="V484" s="348" t="str">
        <f>+VLOOKUP(A484,bd_lista!$A$3:$E$590,5,FALSE)</f>
        <v>Gobiernos Autonomos Municipales</v>
      </c>
      <c r="W484" s="444" t="str">
        <f>+V484</f>
        <v>Gobiernos Autonomos Municipales</v>
      </c>
      <c r="X484" s="245">
        <f>+VLOOKUP(A484,[2]Sheet1!$A$13:$D$744,4,FALSE)</f>
        <v>0</v>
      </c>
      <c r="Y484" s="245" t="e">
        <f>+VLOOKUP(X484,bd_lista!$A$3:$C$590,3,FALSE)</f>
        <v>#N/A</v>
      </c>
      <c r="Z484" s="305">
        <f>+X484</f>
        <v>0</v>
      </c>
      <c r="AA484" s="306" t="e">
        <f>+Y484</f>
        <v>#N/A</v>
      </c>
    </row>
    <row r="485" spans="1:27" customFormat="1" ht="15" hidden="1" customHeight="1">
      <c r="A485" s="32">
        <v>1217</v>
      </c>
      <c r="B485" s="447"/>
      <c r="C485" s="250" t="str">
        <f>+VLOOKUP(A485,bd_lista!$A$3:$C$590,3,FALSE)</f>
        <v>Gobierno Autónomo Municipal de Collana</v>
      </c>
      <c r="D485" s="443"/>
      <c r="E485" s="247" t="s">
        <v>1312</v>
      </c>
      <c r="F485" s="246">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6">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6">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6">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6">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6">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6">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6">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6">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6">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6">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6">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6">
        <f t="shared" ca="1" si="21"/>
        <v>0</v>
      </c>
      <c r="S485" s="253">
        <f ca="1">+R484+R485</f>
        <v>0</v>
      </c>
      <c r="T485" s="246">
        <f ca="1">+S485</f>
        <v>0</v>
      </c>
      <c r="U485" s="245">
        <f t="shared" si="22"/>
        <v>2</v>
      </c>
      <c r="V485" s="348" t="str">
        <f>+VLOOKUP(A485,bd_lista!$A$3:$E$590,5,FALSE)</f>
        <v>Gobiernos Autonomos Municipales</v>
      </c>
      <c r="W485" s="445"/>
      <c r="X485" s="245">
        <f>+VLOOKUP(A485,[2]Sheet1!$A$13:$D$744,4,FALSE)</f>
        <v>0</v>
      </c>
      <c r="Y485" s="245" t="e">
        <f>+VLOOKUP(X485,bd_lista!$A$3:$C$590,3,FALSE)</f>
        <v>#N/A</v>
      </c>
      <c r="Z485" s="303"/>
      <c r="AA485" s="304"/>
    </row>
    <row r="486" spans="1:27" customFormat="1" ht="15" hidden="1" customHeight="1">
      <c r="A486" s="32">
        <v>1218</v>
      </c>
      <c r="B486" s="446">
        <f>+A486</f>
        <v>1218</v>
      </c>
      <c r="C486" s="250" t="str">
        <f>+VLOOKUP(A486,bd_lista!$A$3:$C$590,3,FALSE)</f>
        <v>Gobierno Autónomo Municipal de Inquisivi</v>
      </c>
      <c r="D486" s="442" t="str">
        <f>+C486</f>
        <v>Gobierno Autónomo Municipal de Inquisivi</v>
      </c>
      <c r="E486" s="245" t="s">
        <v>1311</v>
      </c>
      <c r="F486" s="246">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6">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6">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6">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6">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6">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6">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6">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6">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6">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6">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6">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6">
        <f t="shared" ca="1" si="21"/>
        <v>0</v>
      </c>
      <c r="S486" s="253"/>
      <c r="T486" s="246">
        <f ca="1">+T487</f>
        <v>0</v>
      </c>
      <c r="U486" s="245">
        <f t="shared" si="22"/>
        <v>1</v>
      </c>
      <c r="V486" s="348" t="str">
        <f>+VLOOKUP(A486,bd_lista!$A$3:$E$590,5,FALSE)</f>
        <v>Gobiernos Autonomos Municipales</v>
      </c>
      <c r="W486" s="444" t="str">
        <f>+V486</f>
        <v>Gobiernos Autonomos Municipales</v>
      </c>
      <c r="X486" s="245">
        <f>+VLOOKUP(A486,[2]Sheet1!$A$13:$D$744,4,FALSE)</f>
        <v>0</v>
      </c>
      <c r="Y486" s="245" t="e">
        <f>+VLOOKUP(X486,bd_lista!$A$3:$C$590,3,FALSE)</f>
        <v>#N/A</v>
      </c>
      <c r="Z486" s="305">
        <f>+X486</f>
        <v>0</v>
      </c>
      <c r="AA486" s="306" t="e">
        <f>+Y486</f>
        <v>#N/A</v>
      </c>
    </row>
    <row r="487" spans="1:27" customFormat="1" ht="15" hidden="1" customHeight="1">
      <c r="A487" s="32">
        <v>1218</v>
      </c>
      <c r="B487" s="447"/>
      <c r="C487" s="250" t="str">
        <f>+VLOOKUP(A487,bd_lista!$A$3:$C$590,3,FALSE)</f>
        <v>Gobierno Autónomo Municipal de Inquisivi</v>
      </c>
      <c r="D487" s="443"/>
      <c r="E487" s="247" t="s">
        <v>1312</v>
      </c>
      <c r="F487" s="246">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6">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6">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6">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6">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6">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6">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6">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6">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6">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6">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6">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6">
        <f t="shared" ca="1" si="21"/>
        <v>0</v>
      </c>
      <c r="S487" s="253">
        <f ca="1">+R486+R487</f>
        <v>0</v>
      </c>
      <c r="T487" s="246">
        <f ca="1">+S487</f>
        <v>0</v>
      </c>
      <c r="U487" s="245">
        <f t="shared" si="22"/>
        <v>2</v>
      </c>
      <c r="V487" s="348" t="str">
        <f>+VLOOKUP(A487,bd_lista!$A$3:$E$590,5,FALSE)</f>
        <v>Gobiernos Autonomos Municipales</v>
      </c>
      <c r="W487" s="445"/>
      <c r="X487" s="245">
        <f>+VLOOKUP(A487,[2]Sheet1!$A$13:$D$744,4,FALSE)</f>
        <v>0</v>
      </c>
      <c r="Y487" s="245" t="e">
        <f>+VLOOKUP(X487,bd_lista!$A$3:$C$590,3,FALSE)</f>
        <v>#N/A</v>
      </c>
      <c r="Z487" s="303"/>
      <c r="AA487" s="304"/>
    </row>
    <row r="488" spans="1:27" customFormat="1" ht="27" hidden="1" customHeight="1">
      <c r="A488" s="32">
        <v>1219</v>
      </c>
      <c r="B488" s="446">
        <f>+A488</f>
        <v>1219</v>
      </c>
      <c r="C488" s="250" t="str">
        <f>+VLOOKUP(A488,bd_lista!$A$3:$C$590,3,FALSE)</f>
        <v>Gobierno Autónomo Municipal de Quime</v>
      </c>
      <c r="D488" s="442" t="str">
        <f>+C488</f>
        <v>Gobierno Autónomo Municipal de Quime</v>
      </c>
      <c r="E488" s="245" t="s">
        <v>1311</v>
      </c>
      <c r="F488" s="246">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6">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6">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6">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6">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6">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6">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6">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6">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6">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6">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6">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6">
        <f t="shared" ca="1" si="21"/>
        <v>0</v>
      </c>
      <c r="S488" s="253"/>
      <c r="T488" s="246">
        <f ca="1">+T489</f>
        <v>0</v>
      </c>
      <c r="U488" s="245">
        <f t="shared" si="22"/>
        <v>1</v>
      </c>
      <c r="V488" s="348" t="str">
        <f>+VLOOKUP(A488,bd_lista!$A$3:$E$590,5,FALSE)</f>
        <v>Gobiernos Autonomos Municipales</v>
      </c>
      <c r="W488" s="444" t="str">
        <f>+V488</f>
        <v>Gobiernos Autonomos Municipales</v>
      </c>
      <c r="X488" s="245">
        <f>+VLOOKUP(A488,[2]Sheet1!$A$13:$D$744,4,FALSE)</f>
        <v>0</v>
      </c>
      <c r="Y488" s="245" t="e">
        <f>+VLOOKUP(X488,bd_lista!$A$3:$C$590,3,FALSE)</f>
        <v>#N/A</v>
      </c>
      <c r="Z488" s="305">
        <f>+X488</f>
        <v>0</v>
      </c>
      <c r="AA488" s="306" t="e">
        <f>+Y488</f>
        <v>#N/A</v>
      </c>
    </row>
    <row r="489" spans="1:27" customFormat="1" ht="27" hidden="1" customHeight="1">
      <c r="A489" s="32">
        <v>1219</v>
      </c>
      <c r="B489" s="447"/>
      <c r="C489" s="250" t="str">
        <f>+VLOOKUP(A489,bd_lista!$A$3:$C$590,3,FALSE)</f>
        <v>Gobierno Autónomo Municipal de Quime</v>
      </c>
      <c r="D489" s="443"/>
      <c r="E489" s="247" t="s">
        <v>1312</v>
      </c>
      <c r="F489" s="246">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6">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6">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6">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6">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6">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6">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6">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6">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6">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6">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6">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6">
        <f t="shared" ca="1" si="21"/>
        <v>0</v>
      </c>
      <c r="S489" s="253">
        <f ca="1">+R488+R489</f>
        <v>0</v>
      </c>
      <c r="T489" s="246">
        <f ca="1">+S489</f>
        <v>0</v>
      </c>
      <c r="U489" s="245">
        <f t="shared" si="22"/>
        <v>2</v>
      </c>
      <c r="V489" s="348" t="str">
        <f>+VLOOKUP(A489,bd_lista!$A$3:$E$590,5,FALSE)</f>
        <v>Gobiernos Autonomos Municipales</v>
      </c>
      <c r="W489" s="445"/>
      <c r="X489" s="245">
        <f>+VLOOKUP(A489,[2]Sheet1!$A$13:$D$744,4,FALSE)</f>
        <v>0</v>
      </c>
      <c r="Y489" s="245" t="e">
        <f>+VLOOKUP(X489,bd_lista!$A$3:$C$590,3,FALSE)</f>
        <v>#N/A</v>
      </c>
      <c r="Z489" s="303"/>
      <c r="AA489" s="304"/>
    </row>
    <row r="490" spans="1:27" customFormat="1" ht="15" hidden="1" customHeight="1">
      <c r="A490" s="32">
        <v>1220</v>
      </c>
      <c r="B490" s="446">
        <f>+A490</f>
        <v>1220</v>
      </c>
      <c r="C490" s="250" t="str">
        <f>+VLOOKUP(A490,bd_lista!$A$3:$C$590,3,FALSE)</f>
        <v>Gobierno Autónomo Municipal de Cajuata</v>
      </c>
      <c r="D490" s="442" t="str">
        <f>+C490</f>
        <v>Gobierno Autónomo Municipal de Cajuata</v>
      </c>
      <c r="E490" s="245" t="s">
        <v>1311</v>
      </c>
      <c r="F490" s="246">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6">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6">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6">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6">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6">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6">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6">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6">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6">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6">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6">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6">
        <f t="shared" ca="1" si="21"/>
        <v>0</v>
      </c>
      <c r="S490" s="253"/>
      <c r="T490" s="246">
        <f ca="1">+T491</f>
        <v>0</v>
      </c>
      <c r="U490" s="245">
        <f t="shared" si="22"/>
        <v>1</v>
      </c>
      <c r="V490" s="348" t="str">
        <f>+VLOOKUP(A490,bd_lista!$A$3:$E$590,5,FALSE)</f>
        <v>Gobiernos Autonomos Municipales</v>
      </c>
      <c r="W490" s="444" t="str">
        <f>+V490</f>
        <v>Gobiernos Autonomos Municipales</v>
      </c>
      <c r="X490" s="245">
        <f>+VLOOKUP(A490,[2]Sheet1!$A$13:$D$744,4,FALSE)</f>
        <v>0</v>
      </c>
      <c r="Y490" s="245" t="e">
        <f>+VLOOKUP(X490,bd_lista!$A$3:$C$590,3,FALSE)</f>
        <v>#N/A</v>
      </c>
      <c r="Z490" s="305">
        <f>+X490</f>
        <v>0</v>
      </c>
      <c r="AA490" s="306" t="e">
        <f>+Y490</f>
        <v>#N/A</v>
      </c>
    </row>
    <row r="491" spans="1:27" customFormat="1" ht="15" hidden="1" customHeight="1">
      <c r="A491" s="32">
        <v>1220</v>
      </c>
      <c r="B491" s="447"/>
      <c r="C491" s="250" t="str">
        <f>+VLOOKUP(A491,bd_lista!$A$3:$C$590,3,FALSE)</f>
        <v>Gobierno Autónomo Municipal de Cajuata</v>
      </c>
      <c r="D491" s="443"/>
      <c r="E491" s="247" t="s">
        <v>1312</v>
      </c>
      <c r="F491" s="246">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6">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6">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6">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6">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6">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6">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6">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6">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6">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6">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6">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6">
        <f t="shared" ca="1" si="21"/>
        <v>0</v>
      </c>
      <c r="S491" s="253">
        <f ca="1">+R490+R491</f>
        <v>0</v>
      </c>
      <c r="T491" s="246">
        <f ca="1">+S491</f>
        <v>0</v>
      </c>
      <c r="U491" s="245">
        <f t="shared" si="22"/>
        <v>2</v>
      </c>
      <c r="V491" s="348" t="str">
        <f>+VLOOKUP(A491,bd_lista!$A$3:$E$590,5,FALSE)</f>
        <v>Gobiernos Autonomos Municipales</v>
      </c>
      <c r="W491" s="445"/>
      <c r="X491" s="245">
        <f>+VLOOKUP(A491,[2]Sheet1!$A$13:$D$744,4,FALSE)</f>
        <v>0</v>
      </c>
      <c r="Y491" s="245" t="e">
        <f>+VLOOKUP(X491,bd_lista!$A$3:$C$590,3,FALSE)</f>
        <v>#N/A</v>
      </c>
      <c r="Z491" s="303"/>
      <c r="AA491" s="304"/>
    </row>
    <row r="492" spans="1:27" customFormat="1" ht="15" hidden="1" customHeight="1">
      <c r="A492" s="32">
        <v>1221</v>
      </c>
      <c r="B492" s="446">
        <f>+A492</f>
        <v>1221</v>
      </c>
      <c r="C492" s="250" t="str">
        <f>+VLOOKUP(A492,bd_lista!$A$3:$C$590,3,FALSE)</f>
        <v>Gobierno Autónomo Municipal de Colquiri</v>
      </c>
      <c r="D492" s="442" t="str">
        <f>+C492</f>
        <v>Gobierno Autónomo Municipal de Colquiri</v>
      </c>
      <c r="E492" s="245" t="s">
        <v>1311</v>
      </c>
      <c r="F492" s="246">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6">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6">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6">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6">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6">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6">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6">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6">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6">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6">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6">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6">
        <f t="shared" ca="1" si="21"/>
        <v>0</v>
      </c>
      <c r="S492" s="253"/>
      <c r="T492" s="246">
        <f ca="1">+T493</f>
        <v>0</v>
      </c>
      <c r="U492" s="245">
        <f t="shared" si="22"/>
        <v>1</v>
      </c>
      <c r="V492" s="348" t="str">
        <f>+VLOOKUP(A492,bd_lista!$A$3:$E$590,5,FALSE)</f>
        <v>Gobiernos Autonomos Municipales</v>
      </c>
      <c r="W492" s="444" t="str">
        <f>+V492</f>
        <v>Gobiernos Autonomos Municipales</v>
      </c>
      <c r="X492" s="245">
        <f>+VLOOKUP(A492,[2]Sheet1!$A$13:$D$744,4,FALSE)</f>
        <v>0</v>
      </c>
      <c r="Y492" s="245" t="e">
        <f>+VLOOKUP(X492,bd_lista!$A$3:$C$590,3,FALSE)</f>
        <v>#N/A</v>
      </c>
      <c r="Z492" s="305">
        <f>+X492</f>
        <v>0</v>
      </c>
      <c r="AA492" s="306" t="e">
        <f>+Y492</f>
        <v>#N/A</v>
      </c>
    </row>
    <row r="493" spans="1:27" customFormat="1" ht="15" hidden="1" customHeight="1">
      <c r="A493" s="32">
        <v>1221</v>
      </c>
      <c r="B493" s="447"/>
      <c r="C493" s="250" t="str">
        <f>+VLOOKUP(A493,bd_lista!$A$3:$C$590,3,FALSE)</f>
        <v>Gobierno Autónomo Municipal de Colquiri</v>
      </c>
      <c r="D493" s="443"/>
      <c r="E493" s="247" t="s">
        <v>1312</v>
      </c>
      <c r="F493" s="246">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6">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6">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6">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6">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6">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6">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6">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6">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6">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6">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6">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6">
        <f t="shared" ca="1" si="21"/>
        <v>0</v>
      </c>
      <c r="S493" s="253">
        <f ca="1">+R492+R493</f>
        <v>0</v>
      </c>
      <c r="T493" s="246">
        <f ca="1">+S493</f>
        <v>0</v>
      </c>
      <c r="U493" s="245">
        <f t="shared" si="22"/>
        <v>2</v>
      </c>
      <c r="V493" s="348" t="str">
        <f>+VLOOKUP(A493,bd_lista!$A$3:$E$590,5,FALSE)</f>
        <v>Gobiernos Autonomos Municipales</v>
      </c>
      <c r="W493" s="445"/>
      <c r="X493" s="245">
        <f>+VLOOKUP(A493,[2]Sheet1!$A$13:$D$744,4,FALSE)</f>
        <v>0</v>
      </c>
      <c r="Y493" s="245" t="e">
        <f>+VLOOKUP(X493,bd_lista!$A$3:$C$590,3,FALSE)</f>
        <v>#N/A</v>
      </c>
      <c r="Z493" s="303"/>
      <c r="AA493" s="304"/>
    </row>
    <row r="494" spans="1:27" customFormat="1" ht="27" hidden="1" customHeight="1">
      <c r="A494" s="32">
        <v>1222</v>
      </c>
      <c r="B494" s="446">
        <f>+A494</f>
        <v>1222</v>
      </c>
      <c r="C494" s="250" t="str">
        <f>+VLOOKUP(A494,bd_lista!$A$3:$C$590,3,FALSE)</f>
        <v>Gobierno Autónomo Municipal de Ichoca</v>
      </c>
      <c r="D494" s="442" t="str">
        <f>+C494</f>
        <v>Gobierno Autónomo Municipal de Ichoca</v>
      </c>
      <c r="E494" s="245" t="s">
        <v>1311</v>
      </c>
      <c r="F494" s="246">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6">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6">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6">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6">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6">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6">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6">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6">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6">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6">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6">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6">
        <f t="shared" ca="1" si="21"/>
        <v>0</v>
      </c>
      <c r="S494" s="253"/>
      <c r="T494" s="246">
        <f ca="1">+T495</f>
        <v>0</v>
      </c>
      <c r="U494" s="245">
        <f t="shared" si="22"/>
        <v>1</v>
      </c>
      <c r="V494" s="348" t="str">
        <f>+VLOOKUP(A494,bd_lista!$A$3:$E$590,5,FALSE)</f>
        <v>Gobiernos Autonomos Municipales</v>
      </c>
      <c r="W494" s="444" t="str">
        <f>+V494</f>
        <v>Gobiernos Autonomos Municipales</v>
      </c>
      <c r="X494" s="245">
        <f>+VLOOKUP(A494,[2]Sheet1!$A$13:$D$744,4,FALSE)</f>
        <v>0</v>
      </c>
      <c r="Y494" s="245" t="e">
        <f>+VLOOKUP(X494,bd_lista!$A$3:$C$590,3,FALSE)</f>
        <v>#N/A</v>
      </c>
      <c r="Z494" s="305">
        <f>+X494</f>
        <v>0</v>
      </c>
      <c r="AA494" s="306" t="e">
        <f>+Y494</f>
        <v>#N/A</v>
      </c>
    </row>
    <row r="495" spans="1:27" customFormat="1" ht="27" hidden="1" customHeight="1">
      <c r="A495" s="32">
        <v>1222</v>
      </c>
      <c r="B495" s="447"/>
      <c r="C495" s="250" t="str">
        <f>+VLOOKUP(A495,bd_lista!$A$3:$C$590,3,FALSE)</f>
        <v>Gobierno Autónomo Municipal de Ichoca</v>
      </c>
      <c r="D495" s="443"/>
      <c r="E495" s="247" t="s">
        <v>1312</v>
      </c>
      <c r="F495" s="246">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6">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6">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6">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6">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6">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6">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6">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6">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6">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6">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6">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6">
        <f t="shared" ca="1" si="21"/>
        <v>0</v>
      </c>
      <c r="S495" s="253">
        <f ca="1">+R494+R495</f>
        <v>0</v>
      </c>
      <c r="T495" s="246">
        <f ca="1">+S495</f>
        <v>0</v>
      </c>
      <c r="U495" s="245">
        <f t="shared" si="22"/>
        <v>2</v>
      </c>
      <c r="V495" s="348" t="str">
        <f>+VLOOKUP(A495,bd_lista!$A$3:$E$590,5,FALSE)</f>
        <v>Gobiernos Autonomos Municipales</v>
      </c>
      <c r="W495" s="445"/>
      <c r="X495" s="245">
        <f>+VLOOKUP(A495,[2]Sheet1!$A$13:$D$744,4,FALSE)</f>
        <v>0</v>
      </c>
      <c r="Y495" s="245" t="e">
        <f>+VLOOKUP(X495,bd_lista!$A$3:$C$590,3,FALSE)</f>
        <v>#N/A</v>
      </c>
      <c r="Z495" s="303"/>
      <c r="AA495" s="304"/>
    </row>
    <row r="496" spans="1:27" customFormat="1" ht="15" hidden="1" customHeight="1">
      <c r="A496" s="32">
        <v>1223</v>
      </c>
      <c r="B496" s="446">
        <f>+A496</f>
        <v>1223</v>
      </c>
      <c r="C496" s="250" t="str">
        <f>+VLOOKUP(A496,bd_lista!$A$3:$C$590,3,FALSE)</f>
        <v>Gobierno Autónomo Municipal de Villa Libertad Licoma</v>
      </c>
      <c r="D496" s="442" t="str">
        <f>+C496</f>
        <v>Gobierno Autónomo Municipal de Villa Libertad Licoma</v>
      </c>
      <c r="E496" s="245" t="s">
        <v>1311</v>
      </c>
      <c r="F496" s="246">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6">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6">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6">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6">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6">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6">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6">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6">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6">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6">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6">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6">
        <f t="shared" ca="1" si="21"/>
        <v>0</v>
      </c>
      <c r="S496" s="253"/>
      <c r="T496" s="246">
        <f ca="1">+T497</f>
        <v>0</v>
      </c>
      <c r="U496" s="245">
        <f t="shared" si="22"/>
        <v>1</v>
      </c>
      <c r="V496" s="348" t="str">
        <f>+VLOOKUP(A496,bd_lista!$A$3:$E$590,5,FALSE)</f>
        <v>Gobiernos Autonomos Municipales</v>
      </c>
      <c r="W496" s="444" t="str">
        <f>+V496</f>
        <v>Gobiernos Autonomos Municipales</v>
      </c>
      <c r="X496" s="245">
        <f>+VLOOKUP(A496,[2]Sheet1!$A$13:$D$744,4,FALSE)</f>
        <v>0</v>
      </c>
      <c r="Y496" s="245" t="e">
        <f>+VLOOKUP(X496,bd_lista!$A$3:$C$590,3,FALSE)</f>
        <v>#N/A</v>
      </c>
      <c r="Z496" s="305">
        <f>+X496</f>
        <v>0</v>
      </c>
      <c r="AA496" s="306" t="e">
        <f>+Y496</f>
        <v>#N/A</v>
      </c>
    </row>
    <row r="497" spans="1:27" customFormat="1" ht="15" hidden="1" customHeight="1">
      <c r="A497" s="32">
        <v>1223</v>
      </c>
      <c r="B497" s="447"/>
      <c r="C497" s="250" t="str">
        <f>+VLOOKUP(A497,bd_lista!$A$3:$C$590,3,FALSE)</f>
        <v>Gobierno Autónomo Municipal de Villa Libertad Licoma</v>
      </c>
      <c r="D497" s="443"/>
      <c r="E497" s="247" t="s">
        <v>1312</v>
      </c>
      <c r="F497" s="246">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6">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6">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6">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6">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6">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6">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6">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6">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6">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6">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6">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6">
        <f t="shared" ca="1" si="21"/>
        <v>0</v>
      </c>
      <c r="S497" s="253">
        <f ca="1">+R496+R497</f>
        <v>0</v>
      </c>
      <c r="T497" s="246">
        <f ca="1">+S497</f>
        <v>0</v>
      </c>
      <c r="U497" s="245">
        <f t="shared" si="22"/>
        <v>2</v>
      </c>
      <c r="V497" s="348" t="str">
        <f>+VLOOKUP(A497,bd_lista!$A$3:$E$590,5,FALSE)</f>
        <v>Gobiernos Autonomos Municipales</v>
      </c>
      <c r="W497" s="445"/>
      <c r="X497" s="245">
        <f>+VLOOKUP(A497,[2]Sheet1!$A$13:$D$744,4,FALSE)</f>
        <v>0</v>
      </c>
      <c r="Y497" s="245" t="e">
        <f>+VLOOKUP(X497,bd_lista!$A$3:$C$590,3,FALSE)</f>
        <v>#N/A</v>
      </c>
      <c r="Z497" s="303"/>
      <c r="AA497" s="304"/>
    </row>
    <row r="498" spans="1:27" customFormat="1" ht="15" hidden="1" customHeight="1">
      <c r="A498" s="32">
        <v>1224</v>
      </c>
      <c r="B498" s="446">
        <f>+A498</f>
        <v>1224</v>
      </c>
      <c r="C498" s="250" t="str">
        <f>+VLOOKUP(A498,bd_lista!$A$3:$C$590,3,FALSE)</f>
        <v>Gobierno Autónomo Municipal de Achacachi</v>
      </c>
      <c r="D498" s="442" t="str">
        <f>+C498</f>
        <v>Gobierno Autónomo Municipal de Achacachi</v>
      </c>
      <c r="E498" s="245" t="s">
        <v>1311</v>
      </c>
      <c r="F498" s="246">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6">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6">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6">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6">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6">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6">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6">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6">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6">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6">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6">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6">
        <f t="shared" ca="1" si="21"/>
        <v>0</v>
      </c>
      <c r="S498" s="253"/>
      <c r="T498" s="246">
        <f ca="1">+T499</f>
        <v>0</v>
      </c>
      <c r="U498" s="245">
        <f t="shared" si="22"/>
        <v>1</v>
      </c>
      <c r="V498" s="348" t="str">
        <f>+VLOOKUP(A498,bd_lista!$A$3:$E$590,5,FALSE)</f>
        <v>Gobiernos Autonomos Municipales</v>
      </c>
      <c r="W498" s="444" t="str">
        <f>+V498</f>
        <v>Gobiernos Autonomos Municipales</v>
      </c>
      <c r="X498" s="245">
        <f>+VLOOKUP(A498,[2]Sheet1!$A$13:$D$744,4,FALSE)</f>
        <v>0</v>
      </c>
      <c r="Y498" s="245" t="e">
        <f>+VLOOKUP(X498,bd_lista!$A$3:$C$590,3,FALSE)</f>
        <v>#N/A</v>
      </c>
      <c r="Z498" s="305">
        <f>+X498</f>
        <v>0</v>
      </c>
      <c r="AA498" s="306" t="e">
        <f>+Y498</f>
        <v>#N/A</v>
      </c>
    </row>
    <row r="499" spans="1:27" customFormat="1" ht="15" hidden="1" customHeight="1">
      <c r="A499" s="32">
        <v>1224</v>
      </c>
      <c r="B499" s="447"/>
      <c r="C499" s="250" t="str">
        <f>+VLOOKUP(A499,bd_lista!$A$3:$C$590,3,FALSE)</f>
        <v>Gobierno Autónomo Municipal de Achacachi</v>
      </c>
      <c r="D499" s="443"/>
      <c r="E499" s="247" t="s">
        <v>1312</v>
      </c>
      <c r="F499" s="246">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6">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6">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6">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6">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6">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6">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6">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6">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6">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6">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6">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6">
        <f t="shared" ca="1" si="21"/>
        <v>0</v>
      </c>
      <c r="S499" s="253">
        <f ca="1">+R498+R499</f>
        <v>0</v>
      </c>
      <c r="T499" s="246">
        <f ca="1">+S499</f>
        <v>0</v>
      </c>
      <c r="U499" s="245">
        <f t="shared" si="22"/>
        <v>2</v>
      </c>
      <c r="V499" s="348" t="str">
        <f>+VLOOKUP(A499,bd_lista!$A$3:$E$590,5,FALSE)</f>
        <v>Gobiernos Autonomos Municipales</v>
      </c>
      <c r="W499" s="445"/>
      <c r="X499" s="245">
        <f>+VLOOKUP(A499,[2]Sheet1!$A$13:$D$744,4,FALSE)</f>
        <v>0</v>
      </c>
      <c r="Y499" s="245" t="e">
        <f>+VLOOKUP(X499,bd_lista!$A$3:$C$590,3,FALSE)</f>
        <v>#N/A</v>
      </c>
      <c r="Z499" s="303"/>
      <c r="AA499" s="304"/>
    </row>
    <row r="500" spans="1:27" customFormat="1" ht="15" hidden="1" customHeight="1">
      <c r="A500" s="32">
        <v>1225</v>
      </c>
      <c r="B500" s="446">
        <f>+A500</f>
        <v>1225</v>
      </c>
      <c r="C500" s="250" t="str">
        <f>+VLOOKUP(A500,bd_lista!$A$3:$C$590,3,FALSE)</f>
        <v>Gobierno Autónomo Municipal de Ancoraimes</v>
      </c>
      <c r="D500" s="442" t="str">
        <f>+C500</f>
        <v>Gobierno Autónomo Municipal de Ancoraimes</v>
      </c>
      <c r="E500" s="245" t="s">
        <v>1311</v>
      </c>
      <c r="F500" s="246">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6">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6">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6">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6">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6">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6">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6">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6">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6">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6">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6">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6">
        <f t="shared" ca="1" si="21"/>
        <v>0</v>
      </c>
      <c r="S500" s="253"/>
      <c r="T500" s="246">
        <f ca="1">+T501</f>
        <v>0</v>
      </c>
      <c r="U500" s="245">
        <f t="shared" si="22"/>
        <v>1</v>
      </c>
      <c r="V500" s="348" t="str">
        <f>+VLOOKUP(A500,bd_lista!$A$3:$E$590,5,FALSE)</f>
        <v>Gobiernos Autonomos Municipales</v>
      </c>
      <c r="W500" s="444" t="str">
        <f>+V500</f>
        <v>Gobiernos Autonomos Municipales</v>
      </c>
      <c r="X500" s="245">
        <f>+VLOOKUP(A500,[2]Sheet1!$A$13:$D$744,4,FALSE)</f>
        <v>0</v>
      </c>
      <c r="Y500" s="245" t="e">
        <f>+VLOOKUP(X500,bd_lista!$A$3:$C$590,3,FALSE)</f>
        <v>#N/A</v>
      </c>
      <c r="Z500" s="305">
        <f>+X500</f>
        <v>0</v>
      </c>
      <c r="AA500" s="306" t="e">
        <f>+Y500</f>
        <v>#N/A</v>
      </c>
    </row>
    <row r="501" spans="1:27" customFormat="1" ht="15" hidden="1" customHeight="1">
      <c r="A501" s="32">
        <v>1225</v>
      </c>
      <c r="B501" s="447"/>
      <c r="C501" s="250" t="str">
        <f>+VLOOKUP(A501,bd_lista!$A$3:$C$590,3,FALSE)</f>
        <v>Gobierno Autónomo Municipal de Ancoraimes</v>
      </c>
      <c r="D501" s="443"/>
      <c r="E501" s="247" t="s">
        <v>1312</v>
      </c>
      <c r="F501" s="246">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6">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6">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6">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6">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6">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6">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6">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6">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6">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6">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6">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6">
        <f t="shared" ca="1" si="21"/>
        <v>0</v>
      </c>
      <c r="S501" s="253">
        <f ca="1">+R500+R501</f>
        <v>0</v>
      </c>
      <c r="T501" s="246">
        <f ca="1">+S501</f>
        <v>0</v>
      </c>
      <c r="U501" s="245">
        <f t="shared" si="22"/>
        <v>2</v>
      </c>
      <c r="V501" s="348" t="str">
        <f>+VLOOKUP(A501,bd_lista!$A$3:$E$590,5,FALSE)</f>
        <v>Gobiernos Autonomos Municipales</v>
      </c>
      <c r="W501" s="445"/>
      <c r="X501" s="245">
        <f>+VLOOKUP(A501,[2]Sheet1!$A$13:$D$744,4,FALSE)</f>
        <v>0</v>
      </c>
      <c r="Y501" s="245" t="e">
        <f>+VLOOKUP(X501,bd_lista!$A$3:$C$590,3,FALSE)</f>
        <v>#N/A</v>
      </c>
      <c r="Z501" s="303"/>
      <c r="AA501" s="304"/>
    </row>
    <row r="502" spans="1:27" customFormat="1" ht="15" hidden="1" customHeight="1">
      <c r="A502" s="32">
        <v>1226</v>
      </c>
      <c r="B502" s="446">
        <f>+A502</f>
        <v>1226</v>
      </c>
      <c r="C502" s="250" t="str">
        <f>+VLOOKUP(A502,bd_lista!$A$3:$C$590,3,FALSE)</f>
        <v>Gobierno Autónomo Municipal de Sorata</v>
      </c>
      <c r="D502" s="442" t="str">
        <f>+C502</f>
        <v>Gobierno Autónomo Municipal de Sorata</v>
      </c>
      <c r="E502" s="245" t="s">
        <v>1311</v>
      </c>
      <c r="F502" s="246">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6">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6">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6">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6">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6">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6">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6">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6">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6">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6">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6">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6">
        <f t="shared" ca="1" si="21"/>
        <v>0</v>
      </c>
      <c r="S502" s="253"/>
      <c r="T502" s="246">
        <f ca="1">+T503</f>
        <v>0</v>
      </c>
      <c r="U502" s="245">
        <f t="shared" si="22"/>
        <v>1</v>
      </c>
      <c r="V502" s="348" t="str">
        <f>+VLOOKUP(A502,bd_lista!$A$3:$E$590,5,FALSE)</f>
        <v>Gobiernos Autonomos Municipales</v>
      </c>
      <c r="W502" s="444" t="str">
        <f>+V502</f>
        <v>Gobiernos Autonomos Municipales</v>
      </c>
      <c r="X502" s="245">
        <f>+VLOOKUP(A502,[2]Sheet1!$A$13:$D$744,4,FALSE)</f>
        <v>0</v>
      </c>
      <c r="Y502" s="245" t="e">
        <f>+VLOOKUP(X502,bd_lista!$A$3:$C$590,3,FALSE)</f>
        <v>#N/A</v>
      </c>
      <c r="Z502" s="305">
        <f>+X502</f>
        <v>0</v>
      </c>
      <c r="AA502" s="306" t="e">
        <f>+Y502</f>
        <v>#N/A</v>
      </c>
    </row>
    <row r="503" spans="1:27" customFormat="1" ht="15" hidden="1" customHeight="1">
      <c r="A503" s="32">
        <v>1226</v>
      </c>
      <c r="B503" s="447"/>
      <c r="C503" s="250" t="str">
        <f>+VLOOKUP(A503,bd_lista!$A$3:$C$590,3,FALSE)</f>
        <v>Gobierno Autónomo Municipal de Sorata</v>
      </c>
      <c r="D503" s="443"/>
      <c r="E503" s="247" t="s">
        <v>1312</v>
      </c>
      <c r="F503" s="246">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6">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6">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6">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6">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6">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6">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6">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6">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6">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6">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6">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6">
        <f t="shared" ca="1" si="21"/>
        <v>0</v>
      </c>
      <c r="S503" s="253">
        <f ca="1">+R502+R503</f>
        <v>0</v>
      </c>
      <c r="T503" s="246">
        <f ca="1">+S503</f>
        <v>0</v>
      </c>
      <c r="U503" s="245">
        <f t="shared" si="22"/>
        <v>2</v>
      </c>
      <c r="V503" s="348" t="str">
        <f>+VLOOKUP(A503,bd_lista!$A$3:$E$590,5,FALSE)</f>
        <v>Gobiernos Autonomos Municipales</v>
      </c>
      <c r="W503" s="445"/>
      <c r="X503" s="245">
        <f>+VLOOKUP(A503,[2]Sheet1!$A$13:$D$744,4,FALSE)</f>
        <v>0</v>
      </c>
      <c r="Y503" s="245" t="e">
        <f>+VLOOKUP(X503,bd_lista!$A$3:$C$590,3,FALSE)</f>
        <v>#N/A</v>
      </c>
      <c r="Z503" s="303"/>
      <c r="AA503" s="304"/>
    </row>
    <row r="504" spans="1:27" customFormat="1" ht="15" hidden="1" customHeight="1">
      <c r="A504" s="32">
        <v>1227</v>
      </c>
      <c r="B504" s="446">
        <f>+A504</f>
        <v>1227</v>
      </c>
      <c r="C504" s="250" t="str">
        <f>+VLOOKUP(A504,bd_lista!$A$3:$C$590,3,FALSE)</f>
        <v>Gobierno Autónomo Municipal de Guanay</v>
      </c>
      <c r="D504" s="442" t="str">
        <f>+C504</f>
        <v>Gobierno Autónomo Municipal de Guanay</v>
      </c>
      <c r="E504" s="245" t="s">
        <v>1311</v>
      </c>
      <c r="F504" s="246">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6">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6">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6">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6">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6">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6">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6">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6">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6">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6">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6">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6">
        <f t="shared" ca="1" si="21"/>
        <v>0</v>
      </c>
      <c r="S504" s="253"/>
      <c r="T504" s="246">
        <f ca="1">+T505</f>
        <v>0</v>
      </c>
      <c r="U504" s="245">
        <f t="shared" si="22"/>
        <v>1</v>
      </c>
      <c r="V504" s="348" t="str">
        <f>+VLOOKUP(A504,bd_lista!$A$3:$E$590,5,FALSE)</f>
        <v>Gobiernos Autonomos Municipales</v>
      </c>
      <c r="W504" s="444" t="str">
        <f>+V504</f>
        <v>Gobiernos Autonomos Municipales</v>
      </c>
      <c r="X504" s="245">
        <f>+VLOOKUP(A504,[2]Sheet1!$A$13:$D$744,4,FALSE)</f>
        <v>0</v>
      </c>
      <c r="Y504" s="245" t="e">
        <f>+VLOOKUP(X504,bd_lista!$A$3:$C$590,3,FALSE)</f>
        <v>#N/A</v>
      </c>
      <c r="Z504" s="305">
        <f>+X504</f>
        <v>0</v>
      </c>
      <c r="AA504" s="306" t="e">
        <f>+Y504</f>
        <v>#N/A</v>
      </c>
    </row>
    <row r="505" spans="1:27" customFormat="1" ht="15" hidden="1" customHeight="1">
      <c r="A505" s="32">
        <v>1227</v>
      </c>
      <c r="B505" s="447"/>
      <c r="C505" s="250" t="str">
        <f>+VLOOKUP(A505,bd_lista!$A$3:$C$590,3,FALSE)</f>
        <v>Gobierno Autónomo Municipal de Guanay</v>
      </c>
      <c r="D505" s="443"/>
      <c r="E505" s="247" t="s">
        <v>1312</v>
      </c>
      <c r="F505" s="246">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6">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6">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6">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6">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6">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6">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6">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6">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6">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6">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6">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6">
        <f t="shared" ca="1" si="21"/>
        <v>0</v>
      </c>
      <c r="S505" s="253">
        <f ca="1">+R504+R505</f>
        <v>0</v>
      </c>
      <c r="T505" s="246">
        <f ca="1">+S505</f>
        <v>0</v>
      </c>
      <c r="U505" s="245">
        <f t="shared" si="22"/>
        <v>2</v>
      </c>
      <c r="V505" s="348" t="str">
        <f>+VLOOKUP(A505,bd_lista!$A$3:$E$590,5,FALSE)</f>
        <v>Gobiernos Autonomos Municipales</v>
      </c>
      <c r="W505" s="445"/>
      <c r="X505" s="245">
        <f>+VLOOKUP(A505,[2]Sheet1!$A$13:$D$744,4,FALSE)</f>
        <v>0</v>
      </c>
      <c r="Y505" s="245" t="e">
        <f>+VLOOKUP(X505,bd_lista!$A$3:$C$590,3,FALSE)</f>
        <v>#N/A</v>
      </c>
      <c r="Z505" s="303"/>
      <c r="AA505" s="304"/>
    </row>
    <row r="506" spans="1:27" customFormat="1" ht="15" hidden="1" customHeight="1">
      <c r="A506" s="32">
        <v>1228</v>
      </c>
      <c r="B506" s="446">
        <f>+A506</f>
        <v>1228</v>
      </c>
      <c r="C506" s="250" t="str">
        <f>+VLOOKUP(A506,bd_lista!$A$3:$C$590,3,FALSE)</f>
        <v>Gobierno Autónomo Municipal de Tacacoma</v>
      </c>
      <c r="D506" s="442" t="str">
        <f>+C506</f>
        <v>Gobierno Autónomo Municipal de Tacacoma</v>
      </c>
      <c r="E506" s="245" t="s">
        <v>1311</v>
      </c>
      <c r="F506" s="246">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6">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6">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6">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6">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6">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6">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6">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6">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6">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6">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6">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6">
        <f t="shared" ca="1" si="21"/>
        <v>0</v>
      </c>
      <c r="S506" s="253"/>
      <c r="T506" s="246">
        <f ca="1">+T507</f>
        <v>0</v>
      </c>
      <c r="U506" s="245">
        <f t="shared" si="22"/>
        <v>1</v>
      </c>
      <c r="V506" s="348" t="str">
        <f>+VLOOKUP(A506,bd_lista!$A$3:$E$590,5,FALSE)</f>
        <v>Gobiernos Autonomos Municipales</v>
      </c>
      <c r="W506" s="444" t="str">
        <f>+V506</f>
        <v>Gobiernos Autonomos Municipales</v>
      </c>
      <c r="X506" s="245">
        <f>+VLOOKUP(A506,[2]Sheet1!$A$13:$D$744,4,FALSE)</f>
        <v>0</v>
      </c>
      <c r="Y506" s="245" t="e">
        <f>+VLOOKUP(X506,bd_lista!$A$3:$C$590,3,FALSE)</f>
        <v>#N/A</v>
      </c>
      <c r="Z506" s="305">
        <f>+X506</f>
        <v>0</v>
      </c>
      <c r="AA506" s="306" t="e">
        <f>+Y506</f>
        <v>#N/A</v>
      </c>
    </row>
    <row r="507" spans="1:27" customFormat="1" ht="15" hidden="1" customHeight="1">
      <c r="A507" s="32">
        <v>1228</v>
      </c>
      <c r="B507" s="447"/>
      <c r="C507" s="250" t="str">
        <f>+VLOOKUP(A507,bd_lista!$A$3:$C$590,3,FALSE)</f>
        <v>Gobierno Autónomo Municipal de Tacacoma</v>
      </c>
      <c r="D507" s="443"/>
      <c r="E507" s="247" t="s">
        <v>1312</v>
      </c>
      <c r="F507" s="246">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6">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6">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6">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6">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6">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6">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6">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6">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6">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6">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6">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6">
        <f t="shared" ca="1" si="21"/>
        <v>0</v>
      </c>
      <c r="S507" s="253">
        <f ca="1">+R506+R507</f>
        <v>0</v>
      </c>
      <c r="T507" s="246">
        <f ca="1">+S507</f>
        <v>0</v>
      </c>
      <c r="U507" s="245">
        <f t="shared" si="22"/>
        <v>2</v>
      </c>
      <c r="V507" s="348" t="str">
        <f>+VLOOKUP(A507,bd_lista!$A$3:$E$590,5,FALSE)</f>
        <v>Gobiernos Autonomos Municipales</v>
      </c>
      <c r="W507" s="445"/>
      <c r="X507" s="245">
        <f>+VLOOKUP(A507,[2]Sheet1!$A$13:$D$744,4,FALSE)</f>
        <v>0</v>
      </c>
      <c r="Y507" s="245" t="e">
        <f>+VLOOKUP(X507,bd_lista!$A$3:$C$590,3,FALSE)</f>
        <v>#N/A</v>
      </c>
      <c r="Z507" s="303"/>
      <c r="AA507" s="304"/>
    </row>
    <row r="508" spans="1:27" customFormat="1" ht="15" hidden="1" customHeight="1">
      <c r="A508" s="32">
        <v>1229</v>
      </c>
      <c r="B508" s="446">
        <f>+A508</f>
        <v>1229</v>
      </c>
      <c r="C508" s="250" t="str">
        <f>+VLOOKUP(A508,bd_lista!$A$3:$C$590,3,FALSE)</f>
        <v>Gobierno Autónomo Municipal de Tipuani</v>
      </c>
      <c r="D508" s="442" t="str">
        <f>+C508</f>
        <v>Gobierno Autónomo Municipal de Tipuani</v>
      </c>
      <c r="E508" s="245" t="s">
        <v>1311</v>
      </c>
      <c r="F508" s="246">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6">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6">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6">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6">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6">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6">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6">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6">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6">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6">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6">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6">
        <f t="shared" ca="1" si="21"/>
        <v>0</v>
      </c>
      <c r="S508" s="253"/>
      <c r="T508" s="246">
        <f ca="1">+T509</f>
        <v>0</v>
      </c>
      <c r="U508" s="245">
        <f t="shared" si="22"/>
        <v>1</v>
      </c>
      <c r="V508" s="348" t="str">
        <f>+VLOOKUP(A508,bd_lista!$A$3:$E$590,5,FALSE)</f>
        <v>Gobiernos Autonomos Municipales</v>
      </c>
      <c r="W508" s="444" t="str">
        <f>+V508</f>
        <v>Gobiernos Autonomos Municipales</v>
      </c>
      <c r="X508" s="245">
        <f>+VLOOKUP(A508,[2]Sheet1!$A$13:$D$744,4,FALSE)</f>
        <v>0</v>
      </c>
      <c r="Y508" s="245" t="e">
        <f>+VLOOKUP(X508,bd_lista!$A$3:$C$590,3,FALSE)</f>
        <v>#N/A</v>
      </c>
      <c r="Z508" s="305">
        <f>+X508</f>
        <v>0</v>
      </c>
      <c r="AA508" s="306" t="e">
        <f>+Y508</f>
        <v>#N/A</v>
      </c>
    </row>
    <row r="509" spans="1:27" customFormat="1" ht="15" hidden="1" customHeight="1">
      <c r="A509" s="32">
        <v>1229</v>
      </c>
      <c r="B509" s="447"/>
      <c r="C509" s="250" t="str">
        <f>+VLOOKUP(A509,bd_lista!$A$3:$C$590,3,FALSE)</f>
        <v>Gobierno Autónomo Municipal de Tipuani</v>
      </c>
      <c r="D509" s="443"/>
      <c r="E509" s="247" t="s">
        <v>1312</v>
      </c>
      <c r="F509" s="246">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6">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6">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6">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6">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6">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6">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6">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6">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6">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6">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6">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6">
        <f t="shared" ca="1" si="21"/>
        <v>0</v>
      </c>
      <c r="S509" s="253">
        <f ca="1">+R508+R509</f>
        <v>0</v>
      </c>
      <c r="T509" s="246">
        <f ca="1">+S509</f>
        <v>0</v>
      </c>
      <c r="U509" s="245">
        <f t="shared" si="22"/>
        <v>2</v>
      </c>
      <c r="V509" s="348" t="str">
        <f>+VLOOKUP(A509,bd_lista!$A$3:$E$590,5,FALSE)</f>
        <v>Gobiernos Autonomos Municipales</v>
      </c>
      <c r="W509" s="445"/>
      <c r="X509" s="245">
        <f>+VLOOKUP(A509,[2]Sheet1!$A$13:$D$744,4,FALSE)</f>
        <v>0</v>
      </c>
      <c r="Y509" s="245" t="e">
        <f>+VLOOKUP(X509,bd_lista!$A$3:$C$590,3,FALSE)</f>
        <v>#N/A</v>
      </c>
      <c r="Z509" s="303"/>
      <c r="AA509" s="304"/>
    </row>
    <row r="510" spans="1:27" customFormat="1" ht="15" hidden="1" customHeight="1">
      <c r="A510" s="32">
        <v>1230</v>
      </c>
      <c r="B510" s="446">
        <f>+A510</f>
        <v>1230</v>
      </c>
      <c r="C510" s="250" t="str">
        <f>+VLOOKUP(A510,bd_lista!$A$3:$C$590,3,FALSE)</f>
        <v>Gobierno Autónomo Municipal de Quiabaya</v>
      </c>
      <c r="D510" s="442" t="str">
        <f>+C510</f>
        <v>Gobierno Autónomo Municipal de Quiabaya</v>
      </c>
      <c r="E510" s="245" t="s">
        <v>1311</v>
      </c>
      <c r="F510" s="246">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6">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6">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6">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6">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6">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6">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6">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6">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6">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6">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6">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6">
        <f t="shared" ca="1" si="21"/>
        <v>0</v>
      </c>
      <c r="S510" s="253"/>
      <c r="T510" s="246">
        <f ca="1">+T511</f>
        <v>0</v>
      </c>
      <c r="U510" s="245">
        <f t="shared" si="22"/>
        <v>1</v>
      </c>
      <c r="V510" s="348" t="str">
        <f>+VLOOKUP(A510,bd_lista!$A$3:$E$590,5,FALSE)</f>
        <v>Gobiernos Autonomos Municipales</v>
      </c>
      <c r="W510" s="444" t="str">
        <f>+V510</f>
        <v>Gobiernos Autonomos Municipales</v>
      </c>
      <c r="X510" s="245">
        <f>+VLOOKUP(A510,[2]Sheet1!$A$13:$D$744,4,FALSE)</f>
        <v>0</v>
      </c>
      <c r="Y510" s="245" t="e">
        <f>+VLOOKUP(X510,bd_lista!$A$3:$C$590,3,FALSE)</f>
        <v>#N/A</v>
      </c>
      <c r="Z510" s="305">
        <f>+X510</f>
        <v>0</v>
      </c>
      <c r="AA510" s="306" t="e">
        <f>+Y510</f>
        <v>#N/A</v>
      </c>
    </row>
    <row r="511" spans="1:27" customFormat="1" ht="15" hidden="1" customHeight="1">
      <c r="A511" s="32">
        <v>1230</v>
      </c>
      <c r="B511" s="447"/>
      <c r="C511" s="250" t="str">
        <f>+VLOOKUP(A511,bd_lista!$A$3:$C$590,3,FALSE)</f>
        <v>Gobierno Autónomo Municipal de Quiabaya</v>
      </c>
      <c r="D511" s="443"/>
      <c r="E511" s="247" t="s">
        <v>1312</v>
      </c>
      <c r="F511" s="246">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6">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6">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6">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6">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6">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6">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6">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6">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6">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6">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6">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6">
        <f t="shared" ca="1" si="21"/>
        <v>0</v>
      </c>
      <c r="S511" s="253">
        <f ca="1">+R510+R511</f>
        <v>0</v>
      </c>
      <c r="T511" s="246">
        <f ca="1">+S511</f>
        <v>0</v>
      </c>
      <c r="U511" s="245">
        <f t="shared" si="22"/>
        <v>2</v>
      </c>
      <c r="V511" s="348" t="str">
        <f>+VLOOKUP(A511,bd_lista!$A$3:$E$590,5,FALSE)</f>
        <v>Gobiernos Autonomos Municipales</v>
      </c>
      <c r="W511" s="445"/>
      <c r="X511" s="245">
        <f>+VLOOKUP(A511,[2]Sheet1!$A$13:$D$744,4,FALSE)</f>
        <v>0</v>
      </c>
      <c r="Y511" s="245" t="e">
        <f>+VLOOKUP(X511,bd_lista!$A$3:$C$590,3,FALSE)</f>
        <v>#N/A</v>
      </c>
      <c r="Z511" s="303"/>
      <c r="AA511" s="304"/>
    </row>
    <row r="512" spans="1:27" customFormat="1" ht="15" hidden="1" customHeight="1">
      <c r="A512" s="32">
        <v>1231</v>
      </c>
      <c r="B512" s="446">
        <f>+A512</f>
        <v>1231</v>
      </c>
      <c r="C512" s="250" t="str">
        <f>+VLOOKUP(A512,bd_lista!$A$3:$C$590,3,FALSE)</f>
        <v>Gobierno Autónomo Municipal de Combaya</v>
      </c>
      <c r="D512" s="442" t="str">
        <f>+C512</f>
        <v>Gobierno Autónomo Municipal de Combaya</v>
      </c>
      <c r="E512" s="245" t="s">
        <v>1311</v>
      </c>
      <c r="F512" s="246">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6">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6">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6">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6">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6">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6">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6">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6">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6">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6">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6">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6">
        <f t="shared" ca="1" si="21"/>
        <v>0</v>
      </c>
      <c r="S512" s="253"/>
      <c r="T512" s="246">
        <f ca="1">+T513</f>
        <v>0</v>
      </c>
      <c r="U512" s="245">
        <f t="shared" si="22"/>
        <v>1</v>
      </c>
      <c r="V512" s="348" t="str">
        <f>+VLOOKUP(A512,bd_lista!$A$3:$E$590,5,FALSE)</f>
        <v>Gobiernos Autonomos Municipales</v>
      </c>
      <c r="W512" s="444" t="str">
        <f>+V512</f>
        <v>Gobiernos Autonomos Municipales</v>
      </c>
      <c r="X512" s="245">
        <f>+VLOOKUP(A512,[2]Sheet1!$A$13:$D$744,4,FALSE)</f>
        <v>0</v>
      </c>
      <c r="Y512" s="245" t="e">
        <f>+VLOOKUP(X512,bd_lista!$A$3:$C$590,3,FALSE)</f>
        <v>#N/A</v>
      </c>
      <c r="Z512" s="305">
        <f>+X512</f>
        <v>0</v>
      </c>
      <c r="AA512" s="306" t="e">
        <f>+Y512</f>
        <v>#N/A</v>
      </c>
    </row>
    <row r="513" spans="1:27" customFormat="1" ht="15" hidden="1" customHeight="1">
      <c r="A513" s="32">
        <v>1231</v>
      </c>
      <c r="B513" s="447"/>
      <c r="C513" s="250" t="str">
        <f>+VLOOKUP(A513,bd_lista!$A$3:$C$590,3,FALSE)</f>
        <v>Gobierno Autónomo Municipal de Combaya</v>
      </c>
      <c r="D513" s="443"/>
      <c r="E513" s="247" t="s">
        <v>1312</v>
      </c>
      <c r="F513" s="246">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6">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6">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6">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6">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6">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6">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6">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6">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6">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6">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6">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6">
        <f t="shared" ca="1" si="21"/>
        <v>0</v>
      </c>
      <c r="S513" s="253">
        <f ca="1">+R512+R513</f>
        <v>0</v>
      </c>
      <c r="T513" s="246">
        <f ca="1">+S513</f>
        <v>0</v>
      </c>
      <c r="U513" s="245">
        <f t="shared" si="22"/>
        <v>2</v>
      </c>
      <c r="V513" s="348" t="str">
        <f>+VLOOKUP(A513,bd_lista!$A$3:$E$590,5,FALSE)</f>
        <v>Gobiernos Autonomos Municipales</v>
      </c>
      <c r="W513" s="445"/>
      <c r="X513" s="245">
        <f>+VLOOKUP(A513,[2]Sheet1!$A$13:$D$744,4,FALSE)</f>
        <v>0</v>
      </c>
      <c r="Y513" s="245" t="e">
        <f>+VLOOKUP(X513,bd_lista!$A$3:$C$590,3,FALSE)</f>
        <v>#N/A</v>
      </c>
      <c r="Z513" s="303"/>
      <c r="AA513" s="304"/>
    </row>
    <row r="514" spans="1:27" customFormat="1" ht="15" hidden="1" customHeight="1">
      <c r="A514" s="32">
        <v>1232</v>
      </c>
      <c r="B514" s="446">
        <f>+A514</f>
        <v>1232</v>
      </c>
      <c r="C514" s="250" t="str">
        <f>+VLOOKUP(A514,bd_lista!$A$3:$C$590,3,FALSE)</f>
        <v>Gobierno Autónomo Municipal de Copacabana</v>
      </c>
      <c r="D514" s="442" t="str">
        <f>+C514</f>
        <v>Gobierno Autónomo Municipal de Copacabana</v>
      </c>
      <c r="E514" s="245" t="s">
        <v>1311</v>
      </c>
      <c r="F514" s="246">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6">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6">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6">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6">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6">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6">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6">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6">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6">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6">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6">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6">
        <f t="shared" ca="1" si="21"/>
        <v>0</v>
      </c>
      <c r="S514" s="253"/>
      <c r="T514" s="246">
        <f ca="1">+T515</f>
        <v>0</v>
      </c>
      <c r="U514" s="245">
        <f t="shared" si="22"/>
        <v>1</v>
      </c>
      <c r="V514" s="348" t="str">
        <f>+VLOOKUP(A514,bd_lista!$A$3:$E$590,5,FALSE)</f>
        <v>Gobiernos Autonomos Municipales</v>
      </c>
      <c r="W514" s="444" t="str">
        <f>+V514</f>
        <v>Gobiernos Autonomos Municipales</v>
      </c>
      <c r="X514" s="245">
        <f>+VLOOKUP(A514,[2]Sheet1!$A$13:$D$744,4,FALSE)</f>
        <v>0</v>
      </c>
      <c r="Y514" s="245" t="e">
        <f>+VLOOKUP(X514,bd_lista!$A$3:$C$590,3,FALSE)</f>
        <v>#N/A</v>
      </c>
      <c r="Z514" s="305">
        <f>+X514</f>
        <v>0</v>
      </c>
      <c r="AA514" s="306" t="e">
        <f>+Y514</f>
        <v>#N/A</v>
      </c>
    </row>
    <row r="515" spans="1:27" customFormat="1" ht="15" hidden="1" customHeight="1">
      <c r="A515" s="32">
        <v>1232</v>
      </c>
      <c r="B515" s="447"/>
      <c r="C515" s="250" t="str">
        <f>+VLOOKUP(A515,bd_lista!$A$3:$C$590,3,FALSE)</f>
        <v>Gobierno Autónomo Municipal de Copacabana</v>
      </c>
      <c r="D515" s="443"/>
      <c r="E515" s="247" t="s">
        <v>1312</v>
      </c>
      <c r="F515" s="246">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6">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6">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6">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6">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6">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6">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6">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6">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6">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6">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6">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6">
        <f t="shared" ca="1" si="21"/>
        <v>0</v>
      </c>
      <c r="S515" s="253">
        <f ca="1">+R514+R515</f>
        <v>0</v>
      </c>
      <c r="T515" s="246">
        <f ca="1">+S515</f>
        <v>0</v>
      </c>
      <c r="U515" s="245">
        <f t="shared" si="22"/>
        <v>2</v>
      </c>
      <c r="V515" s="348" t="str">
        <f>+VLOOKUP(A515,bd_lista!$A$3:$E$590,5,FALSE)</f>
        <v>Gobiernos Autonomos Municipales</v>
      </c>
      <c r="W515" s="445"/>
      <c r="X515" s="245">
        <f>+VLOOKUP(A515,[2]Sheet1!$A$13:$D$744,4,FALSE)</f>
        <v>0</v>
      </c>
      <c r="Y515" s="245" t="e">
        <f>+VLOOKUP(X515,bd_lista!$A$3:$C$590,3,FALSE)</f>
        <v>#N/A</v>
      </c>
      <c r="Z515" s="303"/>
      <c r="AA515" s="304"/>
    </row>
    <row r="516" spans="1:27" customFormat="1" ht="15" hidden="1" customHeight="1">
      <c r="A516" s="32">
        <v>1233</v>
      </c>
      <c r="B516" s="446">
        <f>+A516</f>
        <v>1233</v>
      </c>
      <c r="C516" s="250" t="str">
        <f>+VLOOKUP(A516,bd_lista!$A$3:$C$590,3,FALSE)</f>
        <v>Gobierno Autónomo Municipal de San Pedro de Tiquina</v>
      </c>
      <c r="D516" s="442" t="str">
        <f>+C516</f>
        <v>Gobierno Autónomo Municipal de San Pedro de Tiquina</v>
      </c>
      <c r="E516" s="245" t="s">
        <v>1311</v>
      </c>
      <c r="F516" s="246">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6">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6">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6">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6">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6">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6">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6">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6">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6">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6">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6">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6">
        <f t="shared" ca="1" si="21"/>
        <v>0</v>
      </c>
      <c r="S516" s="253"/>
      <c r="T516" s="246">
        <f ca="1">+T517</f>
        <v>0</v>
      </c>
      <c r="U516" s="245">
        <f t="shared" si="22"/>
        <v>1</v>
      </c>
      <c r="V516" s="348" t="str">
        <f>+VLOOKUP(A516,bd_lista!$A$3:$E$590,5,FALSE)</f>
        <v>Gobiernos Autonomos Municipales</v>
      </c>
      <c r="W516" s="444" t="str">
        <f>+V516</f>
        <v>Gobiernos Autonomos Municipales</v>
      </c>
      <c r="X516" s="245">
        <f>+VLOOKUP(A516,[2]Sheet1!$A$13:$D$744,4,FALSE)</f>
        <v>0</v>
      </c>
      <c r="Y516" s="245" t="e">
        <f>+VLOOKUP(X516,bd_lista!$A$3:$C$590,3,FALSE)</f>
        <v>#N/A</v>
      </c>
      <c r="Z516" s="305">
        <f>+X516</f>
        <v>0</v>
      </c>
      <c r="AA516" s="306" t="e">
        <f>+Y516</f>
        <v>#N/A</v>
      </c>
    </row>
    <row r="517" spans="1:27" customFormat="1" ht="15" hidden="1" customHeight="1">
      <c r="A517" s="32">
        <v>1233</v>
      </c>
      <c r="B517" s="447"/>
      <c r="C517" s="250" t="str">
        <f>+VLOOKUP(A517,bd_lista!$A$3:$C$590,3,FALSE)</f>
        <v>Gobierno Autónomo Municipal de San Pedro de Tiquina</v>
      </c>
      <c r="D517" s="443"/>
      <c r="E517" s="247" t="s">
        <v>1312</v>
      </c>
      <c r="F517" s="246">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6">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6">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6">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6">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6">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6">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6">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6">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6">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6">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6">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6">
        <f t="shared" ca="1" si="21"/>
        <v>0</v>
      </c>
      <c r="S517" s="253">
        <f ca="1">+R516+R517</f>
        <v>0</v>
      </c>
      <c r="T517" s="246">
        <f ca="1">+S517</f>
        <v>0</v>
      </c>
      <c r="U517" s="245">
        <f t="shared" si="22"/>
        <v>2</v>
      </c>
      <c r="V517" s="348" t="str">
        <f>+VLOOKUP(A517,bd_lista!$A$3:$E$590,5,FALSE)</f>
        <v>Gobiernos Autonomos Municipales</v>
      </c>
      <c r="W517" s="445"/>
      <c r="X517" s="245">
        <f>+VLOOKUP(A517,[2]Sheet1!$A$13:$D$744,4,FALSE)</f>
        <v>0</v>
      </c>
      <c r="Y517" s="245" t="e">
        <f>+VLOOKUP(X517,bd_lista!$A$3:$C$590,3,FALSE)</f>
        <v>#N/A</v>
      </c>
      <c r="Z517" s="303"/>
      <c r="AA517" s="304"/>
    </row>
    <row r="518" spans="1:27" customFormat="1" ht="15" hidden="1" customHeight="1">
      <c r="A518" s="32">
        <v>1234</v>
      </c>
      <c r="B518" s="446">
        <f>+A518</f>
        <v>1234</v>
      </c>
      <c r="C518" s="250" t="str">
        <f>+VLOOKUP(A518,bd_lista!$A$3:$C$590,3,FALSE)</f>
        <v>Gobierno Autónomo Municipal de Tito Yupanqui</v>
      </c>
      <c r="D518" s="442" t="str">
        <f>+C518</f>
        <v>Gobierno Autónomo Municipal de Tito Yupanqui</v>
      </c>
      <c r="E518" s="245" t="s">
        <v>1311</v>
      </c>
      <c r="F518" s="246">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6">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6">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6">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6">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6">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6">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6">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6">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6">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6">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6">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6">
        <f t="shared" ca="1" si="21"/>
        <v>0</v>
      </c>
      <c r="S518" s="253"/>
      <c r="T518" s="246">
        <f ca="1">+T519</f>
        <v>0</v>
      </c>
      <c r="U518" s="245">
        <f t="shared" si="22"/>
        <v>1</v>
      </c>
      <c r="V518" s="348" t="str">
        <f>+VLOOKUP(A518,bd_lista!$A$3:$E$590,5,FALSE)</f>
        <v>Gobiernos Autonomos Municipales</v>
      </c>
      <c r="W518" s="444" t="str">
        <f>+V518</f>
        <v>Gobiernos Autonomos Municipales</v>
      </c>
      <c r="X518" s="245">
        <f>+VLOOKUP(A518,[2]Sheet1!$A$13:$D$744,4,FALSE)</f>
        <v>0</v>
      </c>
      <c r="Y518" s="245" t="e">
        <f>+VLOOKUP(X518,bd_lista!$A$3:$C$590,3,FALSE)</f>
        <v>#N/A</v>
      </c>
      <c r="Z518" s="305">
        <f>+X518</f>
        <v>0</v>
      </c>
      <c r="AA518" s="306" t="e">
        <f>+Y518</f>
        <v>#N/A</v>
      </c>
    </row>
    <row r="519" spans="1:27" customFormat="1" ht="15" hidden="1" customHeight="1">
      <c r="A519" s="32">
        <v>1234</v>
      </c>
      <c r="B519" s="447"/>
      <c r="C519" s="250" t="str">
        <f>+VLOOKUP(A519,bd_lista!$A$3:$C$590,3,FALSE)</f>
        <v>Gobierno Autónomo Municipal de Tito Yupanqui</v>
      </c>
      <c r="D519" s="443"/>
      <c r="E519" s="247" t="s">
        <v>1312</v>
      </c>
      <c r="F519" s="246">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6">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6">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6">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6">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6">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6">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6">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6">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6">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6">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6">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6">
        <f t="shared" ca="1" si="21"/>
        <v>0</v>
      </c>
      <c r="S519" s="253">
        <f ca="1">+R518+R519</f>
        <v>0</v>
      </c>
      <c r="T519" s="246">
        <f ca="1">+S519</f>
        <v>0</v>
      </c>
      <c r="U519" s="245">
        <f t="shared" si="22"/>
        <v>2</v>
      </c>
      <c r="V519" s="348" t="str">
        <f>+VLOOKUP(A519,bd_lista!$A$3:$E$590,5,FALSE)</f>
        <v>Gobiernos Autonomos Municipales</v>
      </c>
      <c r="W519" s="445"/>
      <c r="X519" s="245">
        <f>+VLOOKUP(A519,[2]Sheet1!$A$13:$D$744,4,FALSE)</f>
        <v>0</v>
      </c>
      <c r="Y519" s="245" t="e">
        <f>+VLOOKUP(X519,bd_lista!$A$3:$C$590,3,FALSE)</f>
        <v>#N/A</v>
      </c>
      <c r="Z519" s="303"/>
      <c r="AA519" s="304"/>
    </row>
    <row r="520" spans="1:27" customFormat="1" ht="15" hidden="1" customHeight="1">
      <c r="A520" s="32">
        <v>1235</v>
      </c>
      <c r="B520" s="446">
        <f>+A520</f>
        <v>1235</v>
      </c>
      <c r="C520" s="250" t="str">
        <f>+VLOOKUP(A520,bd_lista!$A$3:$C$590,3,FALSE)</f>
        <v>Gobierno Autónomo Municipal de Chuma</v>
      </c>
      <c r="D520" s="442" t="str">
        <f>+C520</f>
        <v>Gobierno Autónomo Municipal de Chuma</v>
      </c>
      <c r="E520" s="245" t="s">
        <v>1311</v>
      </c>
      <c r="F520" s="246">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6">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6">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6">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6">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6">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6">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6">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6">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6">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6">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6">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6">
        <f t="shared" ca="1" si="21"/>
        <v>0</v>
      </c>
      <c r="S520" s="253"/>
      <c r="T520" s="246">
        <f ca="1">+T521</f>
        <v>0</v>
      </c>
      <c r="U520" s="245">
        <f t="shared" si="22"/>
        <v>1</v>
      </c>
      <c r="V520" s="348" t="str">
        <f>+VLOOKUP(A520,bd_lista!$A$3:$E$590,5,FALSE)</f>
        <v>Gobiernos Autonomos Municipales</v>
      </c>
      <c r="W520" s="444" t="str">
        <f>+V520</f>
        <v>Gobiernos Autonomos Municipales</v>
      </c>
      <c r="X520" s="245">
        <f>+VLOOKUP(A520,[2]Sheet1!$A$13:$D$744,4,FALSE)</f>
        <v>0</v>
      </c>
      <c r="Y520" s="245" t="e">
        <f>+VLOOKUP(X520,bd_lista!$A$3:$C$590,3,FALSE)</f>
        <v>#N/A</v>
      </c>
      <c r="Z520" s="305">
        <f>+X520</f>
        <v>0</v>
      </c>
      <c r="AA520" s="306" t="e">
        <f>+Y520</f>
        <v>#N/A</v>
      </c>
    </row>
    <row r="521" spans="1:27" customFormat="1" ht="15" hidden="1" customHeight="1">
      <c r="A521" s="32">
        <v>1235</v>
      </c>
      <c r="B521" s="447"/>
      <c r="C521" s="250" t="str">
        <f>+VLOOKUP(A521,bd_lista!$A$3:$C$590,3,FALSE)</f>
        <v>Gobierno Autónomo Municipal de Chuma</v>
      </c>
      <c r="D521" s="443"/>
      <c r="E521" s="247" t="s">
        <v>1312</v>
      </c>
      <c r="F521" s="246">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6">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6">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6">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6">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6">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6">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6">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6">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6">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6">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6">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6">
        <f t="shared" ca="1" si="21"/>
        <v>0</v>
      </c>
      <c r="S521" s="253">
        <f ca="1">+R520+R521</f>
        <v>0</v>
      </c>
      <c r="T521" s="246">
        <f ca="1">+S521</f>
        <v>0</v>
      </c>
      <c r="U521" s="245">
        <f t="shared" si="22"/>
        <v>2</v>
      </c>
      <c r="V521" s="348" t="str">
        <f>+VLOOKUP(A521,bd_lista!$A$3:$E$590,5,FALSE)</f>
        <v>Gobiernos Autonomos Municipales</v>
      </c>
      <c r="W521" s="445"/>
      <c r="X521" s="245">
        <f>+VLOOKUP(A521,[2]Sheet1!$A$13:$D$744,4,FALSE)</f>
        <v>0</v>
      </c>
      <c r="Y521" s="245" t="e">
        <f>+VLOOKUP(X521,bd_lista!$A$3:$C$590,3,FALSE)</f>
        <v>#N/A</v>
      </c>
      <c r="Z521" s="303"/>
      <c r="AA521" s="304"/>
    </row>
    <row r="522" spans="1:27" customFormat="1" ht="27" hidden="1" customHeight="1">
      <c r="A522" s="32">
        <v>1237</v>
      </c>
      <c r="B522" s="446">
        <f>+A522</f>
        <v>1237</v>
      </c>
      <c r="C522" s="250" t="str">
        <f>+VLOOKUP(A522,bd_lista!$A$3:$C$590,3,FALSE)</f>
        <v>Gobierno Autónomo Municipal de Aucapata</v>
      </c>
      <c r="D522" s="442" t="str">
        <f>+C522</f>
        <v>Gobierno Autónomo Municipal de Aucapata</v>
      </c>
      <c r="E522" s="245" t="s">
        <v>1311</v>
      </c>
      <c r="F522" s="246">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6">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6">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6">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6">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6">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6">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6">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6">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6">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6">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6">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6">
        <f t="shared" ca="1" si="21"/>
        <v>0</v>
      </c>
      <c r="S522" s="253"/>
      <c r="T522" s="246">
        <f ca="1">+T523</f>
        <v>0</v>
      </c>
      <c r="U522" s="245">
        <f t="shared" si="22"/>
        <v>1</v>
      </c>
      <c r="V522" s="348" t="str">
        <f>+VLOOKUP(A522,bd_lista!$A$3:$E$590,5,FALSE)</f>
        <v>Gobiernos Autonomos Municipales</v>
      </c>
      <c r="W522" s="444" t="str">
        <f>+V522</f>
        <v>Gobiernos Autonomos Municipales</v>
      </c>
      <c r="X522" s="245">
        <f>+VLOOKUP(A522,[2]Sheet1!$A$13:$D$744,4,FALSE)</f>
        <v>0</v>
      </c>
      <c r="Y522" s="245" t="e">
        <f>+VLOOKUP(X522,bd_lista!$A$3:$C$590,3,FALSE)</f>
        <v>#N/A</v>
      </c>
      <c r="Z522" s="305">
        <f>+X522</f>
        <v>0</v>
      </c>
      <c r="AA522" s="306" t="e">
        <f>+Y522</f>
        <v>#N/A</v>
      </c>
    </row>
    <row r="523" spans="1:27" customFormat="1" ht="27" hidden="1" customHeight="1">
      <c r="A523" s="32">
        <v>1237</v>
      </c>
      <c r="B523" s="447"/>
      <c r="C523" s="250" t="str">
        <f>+VLOOKUP(A523,bd_lista!$A$3:$C$590,3,FALSE)</f>
        <v>Gobierno Autónomo Municipal de Aucapata</v>
      </c>
      <c r="D523" s="443"/>
      <c r="E523" s="247" t="s">
        <v>1312</v>
      </c>
      <c r="F523" s="246">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6">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6">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6">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6">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6">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6">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6">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6">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6">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6">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6">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6">
        <f t="shared" ca="1" si="21"/>
        <v>0</v>
      </c>
      <c r="S523" s="253">
        <f ca="1">+R522+R523</f>
        <v>0</v>
      </c>
      <c r="T523" s="246">
        <f ca="1">+S523</f>
        <v>0</v>
      </c>
      <c r="U523" s="245">
        <f t="shared" si="22"/>
        <v>2</v>
      </c>
      <c r="V523" s="348" t="str">
        <f>+VLOOKUP(A523,bd_lista!$A$3:$E$590,5,FALSE)</f>
        <v>Gobiernos Autonomos Municipales</v>
      </c>
      <c r="W523" s="445"/>
      <c r="X523" s="245">
        <f>+VLOOKUP(A523,[2]Sheet1!$A$13:$D$744,4,FALSE)</f>
        <v>0</v>
      </c>
      <c r="Y523" s="245" t="e">
        <f>+VLOOKUP(X523,bd_lista!$A$3:$C$590,3,FALSE)</f>
        <v>#N/A</v>
      </c>
      <c r="Z523" s="303"/>
      <c r="AA523" s="304"/>
    </row>
    <row r="524" spans="1:27" customFormat="1" ht="15" hidden="1" customHeight="1">
      <c r="A524" s="32">
        <v>1238</v>
      </c>
      <c r="B524" s="446">
        <f>+A524</f>
        <v>1238</v>
      </c>
      <c r="C524" s="250" t="str">
        <f>+VLOOKUP(A524,bd_lista!$A$3:$C$590,3,FALSE)</f>
        <v>Gobierno Autónomo Municipal de Corocoro</v>
      </c>
      <c r="D524" s="442" t="str">
        <f>+C524</f>
        <v>Gobierno Autónomo Municipal de Corocoro</v>
      </c>
      <c r="E524" s="245" t="s">
        <v>1311</v>
      </c>
      <c r="F524" s="246">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6">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6">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6">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6">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6">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6">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6">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6">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6">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6">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6">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6">
        <f t="shared" ca="1" si="21"/>
        <v>0</v>
      </c>
      <c r="S524" s="253"/>
      <c r="T524" s="246">
        <f ca="1">+T525</f>
        <v>0</v>
      </c>
      <c r="U524" s="245">
        <f t="shared" si="22"/>
        <v>1</v>
      </c>
      <c r="V524" s="348" t="str">
        <f>+VLOOKUP(A524,bd_lista!$A$3:$E$590,5,FALSE)</f>
        <v>Gobiernos Autonomos Municipales</v>
      </c>
      <c r="W524" s="444" t="str">
        <f>+V524</f>
        <v>Gobiernos Autonomos Municipales</v>
      </c>
      <c r="X524" s="245">
        <f>+VLOOKUP(A524,[2]Sheet1!$A$13:$D$744,4,FALSE)</f>
        <v>0</v>
      </c>
      <c r="Y524" s="245" t="e">
        <f>+VLOOKUP(X524,bd_lista!$A$3:$C$590,3,FALSE)</f>
        <v>#N/A</v>
      </c>
      <c r="Z524" s="305">
        <f>+X524</f>
        <v>0</v>
      </c>
      <c r="AA524" s="306" t="e">
        <f>+Y524</f>
        <v>#N/A</v>
      </c>
    </row>
    <row r="525" spans="1:27" customFormat="1" ht="15" hidden="1" customHeight="1">
      <c r="A525" s="32">
        <v>1238</v>
      </c>
      <c r="B525" s="447"/>
      <c r="C525" s="250" t="str">
        <f>+VLOOKUP(A525,bd_lista!$A$3:$C$590,3,FALSE)</f>
        <v>Gobierno Autónomo Municipal de Corocoro</v>
      </c>
      <c r="D525" s="443"/>
      <c r="E525" s="247" t="s">
        <v>1312</v>
      </c>
      <c r="F525" s="246">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6">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6">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6">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6">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6">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6">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6">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6">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6">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6">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6">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6">
        <f t="shared" ca="1" si="21"/>
        <v>0</v>
      </c>
      <c r="S525" s="253">
        <f ca="1">+R524+R525</f>
        <v>0</v>
      </c>
      <c r="T525" s="246">
        <f ca="1">+S525</f>
        <v>0</v>
      </c>
      <c r="U525" s="245">
        <f t="shared" si="22"/>
        <v>2</v>
      </c>
      <c r="V525" s="348" t="str">
        <f>+VLOOKUP(A525,bd_lista!$A$3:$E$590,5,FALSE)</f>
        <v>Gobiernos Autonomos Municipales</v>
      </c>
      <c r="W525" s="445"/>
      <c r="X525" s="245">
        <f>+VLOOKUP(A525,[2]Sheet1!$A$13:$D$744,4,FALSE)</f>
        <v>0</v>
      </c>
      <c r="Y525" s="245" t="e">
        <f>+VLOOKUP(X525,bd_lista!$A$3:$C$590,3,FALSE)</f>
        <v>#N/A</v>
      </c>
      <c r="Z525" s="303"/>
      <c r="AA525" s="304"/>
    </row>
    <row r="526" spans="1:27" customFormat="1" ht="15" hidden="1" customHeight="1">
      <c r="A526" s="32">
        <v>1239</v>
      </c>
      <c r="B526" s="446">
        <f>+A526</f>
        <v>1239</v>
      </c>
      <c r="C526" s="250" t="str">
        <f>+VLOOKUP(A526,bd_lista!$A$3:$C$590,3,FALSE)</f>
        <v>Gobierno Autónomo Municipal de Caquiaviri</v>
      </c>
      <c r="D526" s="442" t="str">
        <f>+C526</f>
        <v>Gobierno Autónomo Municipal de Caquiaviri</v>
      </c>
      <c r="E526" s="245" t="s">
        <v>1311</v>
      </c>
      <c r="F526" s="246">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6">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6">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6">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6">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6">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6">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6">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6">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6">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6">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6">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6">
        <f t="shared" ca="1" si="21"/>
        <v>0</v>
      </c>
      <c r="S526" s="253"/>
      <c r="T526" s="246">
        <f ca="1">+T527</f>
        <v>0</v>
      </c>
      <c r="U526" s="245">
        <f t="shared" si="22"/>
        <v>1</v>
      </c>
      <c r="V526" s="348" t="str">
        <f>+VLOOKUP(A526,bd_lista!$A$3:$E$590,5,FALSE)</f>
        <v>Gobiernos Autonomos Municipales</v>
      </c>
      <c r="W526" s="444" t="str">
        <f>+V526</f>
        <v>Gobiernos Autonomos Municipales</v>
      </c>
      <c r="X526" s="245">
        <f>+VLOOKUP(A526,[2]Sheet1!$A$13:$D$744,4,FALSE)</f>
        <v>0</v>
      </c>
      <c r="Y526" s="245" t="e">
        <f>+VLOOKUP(X526,bd_lista!$A$3:$C$590,3,FALSE)</f>
        <v>#N/A</v>
      </c>
      <c r="Z526" s="305">
        <f>+X526</f>
        <v>0</v>
      </c>
      <c r="AA526" s="306" t="e">
        <f>+Y526</f>
        <v>#N/A</v>
      </c>
    </row>
    <row r="527" spans="1:27" customFormat="1" ht="15" hidden="1" customHeight="1">
      <c r="A527" s="32">
        <v>1239</v>
      </c>
      <c r="B527" s="447"/>
      <c r="C527" s="250" t="str">
        <f>+VLOOKUP(A527,bd_lista!$A$3:$C$590,3,FALSE)</f>
        <v>Gobierno Autónomo Municipal de Caquiaviri</v>
      </c>
      <c r="D527" s="443"/>
      <c r="E527" s="247" t="s">
        <v>1312</v>
      </c>
      <c r="F527" s="246">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6">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6">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6">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6">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6">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6">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6">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6">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6">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6">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6">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6">
        <f t="shared" ca="1" si="21"/>
        <v>0</v>
      </c>
      <c r="S527" s="253">
        <f ca="1">+R526+R527</f>
        <v>0</v>
      </c>
      <c r="T527" s="246">
        <f ca="1">+S527</f>
        <v>0</v>
      </c>
      <c r="U527" s="245">
        <f t="shared" si="22"/>
        <v>2</v>
      </c>
      <c r="V527" s="348" t="str">
        <f>+VLOOKUP(A527,bd_lista!$A$3:$E$590,5,FALSE)</f>
        <v>Gobiernos Autonomos Municipales</v>
      </c>
      <c r="W527" s="445"/>
      <c r="X527" s="245">
        <f>+VLOOKUP(A527,[2]Sheet1!$A$13:$D$744,4,FALSE)</f>
        <v>0</v>
      </c>
      <c r="Y527" s="245" t="e">
        <f>+VLOOKUP(X527,bd_lista!$A$3:$C$590,3,FALSE)</f>
        <v>#N/A</v>
      </c>
      <c r="Z527" s="303"/>
      <c r="AA527" s="304"/>
    </row>
    <row r="528" spans="1:27" customFormat="1" ht="15" hidden="1" customHeight="1">
      <c r="A528" s="32">
        <v>1240</v>
      </c>
      <c r="B528" s="446">
        <f>+A528</f>
        <v>1240</v>
      </c>
      <c r="C528" s="250" t="str">
        <f>+VLOOKUP(A528,bd_lista!$A$3:$C$590,3,FALSE)</f>
        <v>Gobierno Autónomo Municipal de Calacoto</v>
      </c>
      <c r="D528" s="442" t="str">
        <f>+C528</f>
        <v>Gobierno Autónomo Municipal de Calacoto</v>
      </c>
      <c r="E528" s="245" t="s">
        <v>1311</v>
      </c>
      <c r="F528" s="246">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6">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6">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6">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6">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6">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6">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6">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6">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6">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6">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6">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6">
        <f t="shared" ca="1" si="21"/>
        <v>0</v>
      </c>
      <c r="S528" s="253"/>
      <c r="T528" s="246">
        <f ca="1">+T529</f>
        <v>0</v>
      </c>
      <c r="U528" s="245">
        <f t="shared" si="22"/>
        <v>1</v>
      </c>
      <c r="V528" s="348" t="str">
        <f>+VLOOKUP(A528,bd_lista!$A$3:$E$590,5,FALSE)</f>
        <v>Gobiernos Autonomos Municipales</v>
      </c>
      <c r="W528" s="444" t="str">
        <f>+V528</f>
        <v>Gobiernos Autonomos Municipales</v>
      </c>
      <c r="X528" s="245">
        <f>+VLOOKUP(A528,[2]Sheet1!$A$13:$D$744,4,FALSE)</f>
        <v>0</v>
      </c>
      <c r="Y528" s="245" t="e">
        <f>+VLOOKUP(X528,bd_lista!$A$3:$C$590,3,FALSE)</f>
        <v>#N/A</v>
      </c>
      <c r="Z528" s="305">
        <f>+X528</f>
        <v>0</v>
      </c>
      <c r="AA528" s="306" t="e">
        <f>+Y528</f>
        <v>#N/A</v>
      </c>
    </row>
    <row r="529" spans="1:27" customFormat="1" ht="15" hidden="1" customHeight="1">
      <c r="A529" s="32">
        <v>1240</v>
      </c>
      <c r="B529" s="447"/>
      <c r="C529" s="250" t="str">
        <f>+VLOOKUP(A529,bd_lista!$A$3:$C$590,3,FALSE)</f>
        <v>Gobierno Autónomo Municipal de Calacoto</v>
      </c>
      <c r="D529" s="443"/>
      <c r="E529" s="247" t="s">
        <v>1312</v>
      </c>
      <c r="F529" s="246">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6">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6">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6">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6">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6">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6">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6">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6">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6">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6">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6">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6">
        <f t="shared" ca="1" si="21"/>
        <v>0</v>
      </c>
      <c r="S529" s="253">
        <f ca="1">+R528+R529</f>
        <v>0</v>
      </c>
      <c r="T529" s="246">
        <f ca="1">+S529</f>
        <v>0</v>
      </c>
      <c r="U529" s="245">
        <f t="shared" si="22"/>
        <v>2</v>
      </c>
      <c r="V529" s="348" t="str">
        <f>+VLOOKUP(A529,bd_lista!$A$3:$E$590,5,FALSE)</f>
        <v>Gobiernos Autonomos Municipales</v>
      </c>
      <c r="W529" s="445"/>
      <c r="X529" s="245">
        <f>+VLOOKUP(A529,[2]Sheet1!$A$13:$D$744,4,FALSE)</f>
        <v>0</v>
      </c>
      <c r="Y529" s="245" t="e">
        <f>+VLOOKUP(X529,bd_lista!$A$3:$C$590,3,FALSE)</f>
        <v>#N/A</v>
      </c>
      <c r="Z529" s="303"/>
      <c r="AA529" s="304"/>
    </row>
    <row r="530" spans="1:27" customFormat="1" ht="15" hidden="1" customHeight="1">
      <c r="A530" s="32">
        <v>1241</v>
      </c>
      <c r="B530" s="446">
        <f>+A530</f>
        <v>1241</v>
      </c>
      <c r="C530" s="250" t="str">
        <f>+VLOOKUP(A530,bd_lista!$A$3:$C$590,3,FALSE)</f>
        <v>Gobierno Autónomo Municipal de Comanche</v>
      </c>
      <c r="D530" s="442" t="str">
        <f>+C530</f>
        <v>Gobierno Autónomo Municipal de Comanche</v>
      </c>
      <c r="E530" s="245" t="s">
        <v>1311</v>
      </c>
      <c r="F530" s="246">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6">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6">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6">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6">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6">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6">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6">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6">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6">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6">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6">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6">
        <f t="shared" ca="1" si="21"/>
        <v>0</v>
      </c>
      <c r="S530" s="253"/>
      <c r="T530" s="246">
        <f ca="1">+T531</f>
        <v>0</v>
      </c>
      <c r="U530" s="245">
        <f t="shared" si="22"/>
        <v>1</v>
      </c>
      <c r="V530" s="348" t="str">
        <f>+VLOOKUP(A530,bd_lista!$A$3:$E$590,5,FALSE)</f>
        <v>Gobiernos Autonomos Municipales</v>
      </c>
      <c r="W530" s="444" t="str">
        <f>+V530</f>
        <v>Gobiernos Autonomos Municipales</v>
      </c>
      <c r="X530" s="245">
        <f>+VLOOKUP(A530,[2]Sheet1!$A$13:$D$744,4,FALSE)</f>
        <v>0</v>
      </c>
      <c r="Y530" s="245" t="e">
        <f>+VLOOKUP(X530,bd_lista!$A$3:$C$590,3,FALSE)</f>
        <v>#N/A</v>
      </c>
      <c r="Z530" s="305">
        <f>+X530</f>
        <v>0</v>
      </c>
      <c r="AA530" s="306" t="e">
        <f>+Y530</f>
        <v>#N/A</v>
      </c>
    </row>
    <row r="531" spans="1:27" customFormat="1" ht="15" hidden="1" customHeight="1">
      <c r="A531" s="32">
        <v>1241</v>
      </c>
      <c r="B531" s="447"/>
      <c r="C531" s="250" t="str">
        <f>+VLOOKUP(A531,bd_lista!$A$3:$C$590,3,FALSE)</f>
        <v>Gobierno Autónomo Municipal de Comanche</v>
      </c>
      <c r="D531" s="443"/>
      <c r="E531" s="247" t="s">
        <v>1312</v>
      </c>
      <c r="F531" s="246">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6">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6">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6">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6">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6">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6">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6">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6">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6">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6">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6">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6">
        <f t="shared" ca="1" si="21"/>
        <v>0</v>
      </c>
      <c r="S531" s="253">
        <f ca="1">+R530+R531</f>
        <v>0</v>
      </c>
      <c r="T531" s="246">
        <f ca="1">+S531</f>
        <v>0</v>
      </c>
      <c r="U531" s="245">
        <f t="shared" si="22"/>
        <v>2</v>
      </c>
      <c r="V531" s="348" t="str">
        <f>+VLOOKUP(A531,bd_lista!$A$3:$E$590,5,FALSE)</f>
        <v>Gobiernos Autonomos Municipales</v>
      </c>
      <c r="W531" s="445"/>
      <c r="X531" s="245">
        <f>+VLOOKUP(A531,[2]Sheet1!$A$13:$D$744,4,FALSE)</f>
        <v>0</v>
      </c>
      <c r="Y531" s="245" t="e">
        <f>+VLOOKUP(X531,bd_lista!$A$3:$C$590,3,FALSE)</f>
        <v>#N/A</v>
      </c>
      <c r="Z531" s="303"/>
      <c r="AA531" s="304"/>
    </row>
    <row r="532" spans="1:27" customFormat="1" ht="15" hidden="1" customHeight="1">
      <c r="A532" s="32">
        <v>1242</v>
      </c>
      <c r="B532" s="446">
        <f>+A532</f>
        <v>1242</v>
      </c>
      <c r="C532" s="250" t="str">
        <f>+VLOOKUP(A532,bd_lista!$A$3:$C$590,3,FALSE)</f>
        <v>Gobierno Autónomo Municipal de Charaña</v>
      </c>
      <c r="D532" s="442" t="str">
        <f>+C532</f>
        <v>Gobierno Autónomo Municipal de Charaña</v>
      </c>
      <c r="E532" s="245" t="s">
        <v>1311</v>
      </c>
      <c r="F532" s="246">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6">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6">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6">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6">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6">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6">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6">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6">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6">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6">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6">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6">
        <f t="shared" ca="1" si="21"/>
        <v>0</v>
      </c>
      <c r="S532" s="253"/>
      <c r="T532" s="246">
        <f ca="1">+T533</f>
        <v>0</v>
      </c>
      <c r="U532" s="245">
        <f t="shared" si="22"/>
        <v>1</v>
      </c>
      <c r="V532" s="348" t="str">
        <f>+VLOOKUP(A532,bd_lista!$A$3:$E$590,5,FALSE)</f>
        <v>Gobiernos Autonomos Municipales</v>
      </c>
      <c r="W532" s="444" t="str">
        <f>+V532</f>
        <v>Gobiernos Autonomos Municipales</v>
      </c>
      <c r="X532" s="245">
        <f>+VLOOKUP(A532,[2]Sheet1!$A$13:$D$744,4,FALSE)</f>
        <v>0</v>
      </c>
      <c r="Y532" s="245" t="e">
        <f>+VLOOKUP(X532,bd_lista!$A$3:$C$590,3,FALSE)</f>
        <v>#N/A</v>
      </c>
      <c r="Z532" s="305">
        <f>+X532</f>
        <v>0</v>
      </c>
      <c r="AA532" s="306" t="e">
        <f>+Y532</f>
        <v>#N/A</v>
      </c>
    </row>
    <row r="533" spans="1:27" customFormat="1" ht="15" hidden="1" customHeight="1">
      <c r="A533" s="32">
        <v>1242</v>
      </c>
      <c r="B533" s="447"/>
      <c r="C533" s="250" t="str">
        <f>+VLOOKUP(A533,bd_lista!$A$3:$C$590,3,FALSE)</f>
        <v>Gobierno Autónomo Municipal de Charaña</v>
      </c>
      <c r="D533" s="443"/>
      <c r="E533" s="247" t="s">
        <v>1312</v>
      </c>
      <c r="F533" s="246">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6">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6">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6">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6">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6">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6">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6">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6">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6">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6">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6">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6">
        <f t="shared" ca="1" si="21"/>
        <v>0</v>
      </c>
      <c r="S533" s="253">
        <f ca="1">+R532+R533</f>
        <v>0</v>
      </c>
      <c r="T533" s="246">
        <f ca="1">+S533</f>
        <v>0</v>
      </c>
      <c r="U533" s="245">
        <f t="shared" si="22"/>
        <v>2</v>
      </c>
      <c r="V533" s="348" t="str">
        <f>+VLOOKUP(A533,bd_lista!$A$3:$E$590,5,FALSE)</f>
        <v>Gobiernos Autonomos Municipales</v>
      </c>
      <c r="W533" s="445"/>
      <c r="X533" s="245">
        <f>+VLOOKUP(A533,[2]Sheet1!$A$13:$D$744,4,FALSE)</f>
        <v>0</v>
      </c>
      <c r="Y533" s="245" t="e">
        <f>+VLOOKUP(X533,bd_lista!$A$3:$C$590,3,FALSE)</f>
        <v>#N/A</v>
      </c>
      <c r="Z533" s="303"/>
      <c r="AA533" s="304"/>
    </row>
    <row r="534" spans="1:27" customFormat="1" ht="15" hidden="1" customHeight="1">
      <c r="A534" s="32">
        <v>1243</v>
      </c>
      <c r="B534" s="446">
        <f>+A534</f>
        <v>1243</v>
      </c>
      <c r="C534" s="250" t="str">
        <f>+VLOOKUP(A534,bd_lista!$A$3:$C$590,3,FALSE)</f>
        <v>Gobierno Autónomo Municipal de Waldo Ballivián</v>
      </c>
      <c r="D534" s="442" t="str">
        <f>+C534</f>
        <v>Gobierno Autónomo Municipal de Waldo Ballivián</v>
      </c>
      <c r="E534" s="245" t="s">
        <v>1311</v>
      </c>
      <c r="F534" s="246">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6">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6">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6">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6">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6">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6">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6">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6">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6">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6">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6">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6">
        <f t="shared" ca="1" si="21"/>
        <v>0</v>
      </c>
      <c r="S534" s="253"/>
      <c r="T534" s="246">
        <f ca="1">+T535</f>
        <v>0</v>
      </c>
      <c r="U534" s="245">
        <f t="shared" si="22"/>
        <v>1</v>
      </c>
      <c r="V534" s="348" t="str">
        <f>+VLOOKUP(A534,bd_lista!$A$3:$E$590,5,FALSE)</f>
        <v>Gobiernos Autonomos Municipales</v>
      </c>
      <c r="W534" s="444" t="str">
        <f>+V534</f>
        <v>Gobiernos Autonomos Municipales</v>
      </c>
      <c r="X534" s="245">
        <f>+VLOOKUP(A534,[2]Sheet1!$A$13:$D$744,4,FALSE)</f>
        <v>0</v>
      </c>
      <c r="Y534" s="245" t="e">
        <f>+VLOOKUP(X534,bd_lista!$A$3:$C$590,3,FALSE)</f>
        <v>#N/A</v>
      </c>
      <c r="Z534" s="305">
        <f>+X534</f>
        <v>0</v>
      </c>
      <c r="AA534" s="306" t="e">
        <f>+Y534</f>
        <v>#N/A</v>
      </c>
    </row>
    <row r="535" spans="1:27" customFormat="1" ht="15" hidden="1" customHeight="1">
      <c r="A535" s="32">
        <v>1243</v>
      </c>
      <c r="B535" s="447"/>
      <c r="C535" s="250" t="str">
        <f>+VLOOKUP(A535,bd_lista!$A$3:$C$590,3,FALSE)</f>
        <v>Gobierno Autónomo Municipal de Waldo Ballivián</v>
      </c>
      <c r="D535" s="443"/>
      <c r="E535" s="247" t="s">
        <v>1312</v>
      </c>
      <c r="F535" s="246">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6">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6">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6">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6">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6">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6">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6">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6">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6">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6">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6">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6">
        <f t="shared" ca="1" si="21"/>
        <v>0</v>
      </c>
      <c r="S535" s="253">
        <f ca="1">+R534+R535</f>
        <v>0</v>
      </c>
      <c r="T535" s="246">
        <f ca="1">+S535</f>
        <v>0</v>
      </c>
      <c r="U535" s="245">
        <f t="shared" si="22"/>
        <v>2</v>
      </c>
      <c r="V535" s="348" t="str">
        <f>+VLOOKUP(A535,bd_lista!$A$3:$E$590,5,FALSE)</f>
        <v>Gobiernos Autonomos Municipales</v>
      </c>
      <c r="W535" s="445"/>
      <c r="X535" s="245">
        <f>+VLOOKUP(A535,[2]Sheet1!$A$13:$D$744,4,FALSE)</f>
        <v>0</v>
      </c>
      <c r="Y535" s="245" t="e">
        <f>+VLOOKUP(X535,bd_lista!$A$3:$C$590,3,FALSE)</f>
        <v>#N/A</v>
      </c>
      <c r="Z535" s="303"/>
      <c r="AA535" s="304"/>
    </row>
    <row r="536" spans="1:27" customFormat="1" ht="15" hidden="1" customHeight="1">
      <c r="A536" s="32">
        <v>1244</v>
      </c>
      <c r="B536" s="446">
        <f>+A536</f>
        <v>1244</v>
      </c>
      <c r="C536" s="250" t="str">
        <f>+VLOOKUP(A536,bd_lista!$A$3:$C$590,3,FALSE)</f>
        <v>Gobierno Autónomo Municipal de Nazacara de Pacajes</v>
      </c>
      <c r="D536" s="442" t="str">
        <f>+C536</f>
        <v>Gobierno Autónomo Municipal de Nazacara de Pacajes</v>
      </c>
      <c r="E536" s="245" t="s">
        <v>1311</v>
      </c>
      <c r="F536" s="246">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6">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6">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6">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6">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6">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6">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6">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6">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6">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6">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6">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6">
        <f t="shared" ca="1" si="21"/>
        <v>0</v>
      </c>
      <c r="S536" s="253"/>
      <c r="T536" s="246">
        <f ca="1">+T537</f>
        <v>0</v>
      </c>
      <c r="U536" s="245">
        <f t="shared" si="22"/>
        <v>1</v>
      </c>
      <c r="V536" s="348" t="str">
        <f>+VLOOKUP(A536,bd_lista!$A$3:$E$590,5,FALSE)</f>
        <v>Gobiernos Autonomos Municipales</v>
      </c>
      <c r="W536" s="444" t="str">
        <f>+V536</f>
        <v>Gobiernos Autonomos Municipales</v>
      </c>
      <c r="X536" s="245">
        <f>+VLOOKUP(A536,[2]Sheet1!$A$13:$D$744,4,FALSE)</f>
        <v>0</v>
      </c>
      <c r="Y536" s="245" t="e">
        <f>+VLOOKUP(X536,bd_lista!$A$3:$C$590,3,FALSE)</f>
        <v>#N/A</v>
      </c>
      <c r="Z536" s="305">
        <f>+X536</f>
        <v>0</v>
      </c>
      <c r="AA536" s="306" t="e">
        <f>+Y536</f>
        <v>#N/A</v>
      </c>
    </row>
    <row r="537" spans="1:27" customFormat="1" ht="15" hidden="1" customHeight="1">
      <c r="A537" s="32">
        <v>1244</v>
      </c>
      <c r="B537" s="447"/>
      <c r="C537" s="250" t="str">
        <f>+VLOOKUP(A537,bd_lista!$A$3:$C$590,3,FALSE)</f>
        <v>Gobierno Autónomo Municipal de Nazacara de Pacajes</v>
      </c>
      <c r="D537" s="443"/>
      <c r="E537" s="247" t="s">
        <v>1312</v>
      </c>
      <c r="F537" s="246">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6">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6">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6">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6">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6">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6">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6">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6">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6">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6">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6">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6">
        <f t="shared" ca="1" si="21"/>
        <v>0</v>
      </c>
      <c r="S537" s="253">
        <f ca="1">+R536+R537</f>
        <v>0</v>
      </c>
      <c r="T537" s="246">
        <f ca="1">+S537</f>
        <v>0</v>
      </c>
      <c r="U537" s="245">
        <f t="shared" si="22"/>
        <v>2</v>
      </c>
      <c r="V537" s="348" t="str">
        <f>+VLOOKUP(A537,bd_lista!$A$3:$E$590,5,FALSE)</f>
        <v>Gobiernos Autonomos Municipales</v>
      </c>
      <c r="W537" s="445"/>
      <c r="X537" s="245">
        <f>+VLOOKUP(A537,[2]Sheet1!$A$13:$D$744,4,FALSE)</f>
        <v>0</v>
      </c>
      <c r="Y537" s="245" t="e">
        <f>+VLOOKUP(X537,bd_lista!$A$3:$C$590,3,FALSE)</f>
        <v>#N/A</v>
      </c>
      <c r="Z537" s="303"/>
      <c r="AA537" s="304"/>
    </row>
    <row r="538" spans="1:27" customFormat="1" ht="15" hidden="1" customHeight="1">
      <c r="A538" s="32">
        <v>1245</v>
      </c>
      <c r="B538" s="446">
        <f>+A538</f>
        <v>1245</v>
      </c>
      <c r="C538" s="250" t="str">
        <f>+VLOOKUP(A538,bd_lista!$A$3:$C$590,3,FALSE)</f>
        <v>Gobierno Autónomo Municipal de Santiago de Callapa</v>
      </c>
      <c r="D538" s="442" t="str">
        <f>+C538</f>
        <v>Gobierno Autónomo Municipal de Santiago de Callapa</v>
      </c>
      <c r="E538" s="245" t="s">
        <v>1311</v>
      </c>
      <c r="F538" s="246">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6">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6">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6">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6">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6">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6">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6">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6">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6">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6">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6">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6">
        <f t="shared" ca="1" si="21"/>
        <v>0</v>
      </c>
      <c r="S538" s="253"/>
      <c r="T538" s="246">
        <f ca="1">+T539</f>
        <v>0</v>
      </c>
      <c r="U538" s="245">
        <f t="shared" si="22"/>
        <v>1</v>
      </c>
      <c r="V538" s="348" t="str">
        <f>+VLOOKUP(A538,bd_lista!$A$3:$E$590,5,FALSE)</f>
        <v>Gobiernos Autonomos Municipales</v>
      </c>
      <c r="W538" s="444" t="str">
        <f>+V538</f>
        <v>Gobiernos Autonomos Municipales</v>
      </c>
      <c r="X538" s="245">
        <f>+VLOOKUP(A538,[2]Sheet1!$A$13:$D$744,4,FALSE)</f>
        <v>0</v>
      </c>
      <c r="Y538" s="245" t="e">
        <f>+VLOOKUP(X538,bd_lista!$A$3:$C$590,3,FALSE)</f>
        <v>#N/A</v>
      </c>
      <c r="Z538" s="305">
        <f>+X538</f>
        <v>0</v>
      </c>
      <c r="AA538" s="306" t="e">
        <f>+Y538</f>
        <v>#N/A</v>
      </c>
    </row>
    <row r="539" spans="1:27" customFormat="1" ht="15" hidden="1" customHeight="1">
      <c r="A539" s="32">
        <v>1245</v>
      </c>
      <c r="B539" s="447"/>
      <c r="C539" s="250" t="str">
        <f>+VLOOKUP(A539,bd_lista!$A$3:$C$590,3,FALSE)</f>
        <v>Gobierno Autónomo Municipal de Santiago de Callapa</v>
      </c>
      <c r="D539" s="443"/>
      <c r="E539" s="247" t="s">
        <v>1312</v>
      </c>
      <c r="F539" s="246">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6">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6">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6">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6">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6">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6">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6">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6">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6">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6">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6">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6">
        <f t="shared" ca="1" si="21"/>
        <v>0</v>
      </c>
      <c r="S539" s="253">
        <f ca="1">+R538+R539</f>
        <v>0</v>
      </c>
      <c r="T539" s="246">
        <f ca="1">+S539</f>
        <v>0</v>
      </c>
      <c r="U539" s="245">
        <f t="shared" si="22"/>
        <v>2</v>
      </c>
      <c r="V539" s="348" t="str">
        <f>+VLOOKUP(A539,bd_lista!$A$3:$E$590,5,FALSE)</f>
        <v>Gobiernos Autonomos Municipales</v>
      </c>
      <c r="W539" s="445"/>
      <c r="X539" s="245">
        <f>+VLOOKUP(A539,[2]Sheet1!$A$13:$D$744,4,FALSE)</f>
        <v>0</v>
      </c>
      <c r="Y539" s="245" t="e">
        <f>+VLOOKUP(X539,bd_lista!$A$3:$C$590,3,FALSE)</f>
        <v>#N/A</v>
      </c>
      <c r="Z539" s="303"/>
      <c r="AA539" s="304"/>
    </row>
    <row r="540" spans="1:27" customFormat="1" ht="15" hidden="1" customHeight="1">
      <c r="A540" s="32">
        <v>1246</v>
      </c>
      <c r="B540" s="446">
        <f>+A540</f>
        <v>1246</v>
      </c>
      <c r="C540" s="250" t="str">
        <f>+VLOOKUP(A540,bd_lista!$A$3:$C$590,3,FALSE)</f>
        <v>Gobierno Autónomo Municipal de Puerto Acosta</v>
      </c>
      <c r="D540" s="442" t="str">
        <f>+C540</f>
        <v>Gobierno Autónomo Municipal de Puerto Acosta</v>
      </c>
      <c r="E540" s="245" t="s">
        <v>1311</v>
      </c>
      <c r="F540" s="246">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6">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6">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6">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6">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6">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6">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6">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6">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6">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6">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6">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6">
        <f t="shared" ca="1" si="21"/>
        <v>0</v>
      </c>
      <c r="S540" s="253"/>
      <c r="T540" s="246">
        <f ca="1">+T541</f>
        <v>0</v>
      </c>
      <c r="U540" s="245">
        <f t="shared" si="22"/>
        <v>1</v>
      </c>
      <c r="V540" s="348" t="str">
        <f>+VLOOKUP(A540,bd_lista!$A$3:$E$590,5,FALSE)</f>
        <v>Gobiernos Autonomos Municipales</v>
      </c>
      <c r="W540" s="444" t="str">
        <f>+V540</f>
        <v>Gobiernos Autonomos Municipales</v>
      </c>
      <c r="X540" s="245">
        <f>+VLOOKUP(A540,[2]Sheet1!$A$13:$D$744,4,FALSE)</f>
        <v>0</v>
      </c>
      <c r="Y540" s="245" t="e">
        <f>+VLOOKUP(X540,bd_lista!$A$3:$C$590,3,FALSE)</f>
        <v>#N/A</v>
      </c>
      <c r="Z540" s="305">
        <f>+X540</f>
        <v>0</v>
      </c>
      <c r="AA540" s="306" t="e">
        <f>+Y540</f>
        <v>#N/A</v>
      </c>
    </row>
    <row r="541" spans="1:27" customFormat="1" ht="15" hidden="1" customHeight="1">
      <c r="A541" s="32">
        <v>1246</v>
      </c>
      <c r="B541" s="447"/>
      <c r="C541" s="250" t="str">
        <f>+VLOOKUP(A541,bd_lista!$A$3:$C$590,3,FALSE)</f>
        <v>Gobierno Autónomo Municipal de Puerto Acosta</v>
      </c>
      <c r="D541" s="443"/>
      <c r="E541" s="247" t="s">
        <v>1312</v>
      </c>
      <c r="F541" s="246">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6">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6">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6">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6">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6">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6">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6">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6">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6">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6">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6">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6">
        <f t="shared" ca="1" si="21"/>
        <v>0</v>
      </c>
      <c r="S541" s="253">
        <f ca="1">+R540+R541</f>
        <v>0</v>
      </c>
      <c r="T541" s="246">
        <f ca="1">+S541</f>
        <v>0</v>
      </c>
      <c r="U541" s="245">
        <f t="shared" si="22"/>
        <v>2</v>
      </c>
      <c r="V541" s="348" t="str">
        <f>+VLOOKUP(A541,bd_lista!$A$3:$E$590,5,FALSE)</f>
        <v>Gobiernos Autonomos Municipales</v>
      </c>
      <c r="W541" s="445"/>
      <c r="X541" s="245">
        <f>+VLOOKUP(A541,[2]Sheet1!$A$13:$D$744,4,FALSE)</f>
        <v>0</v>
      </c>
      <c r="Y541" s="245" t="e">
        <f>+VLOOKUP(X541,bd_lista!$A$3:$C$590,3,FALSE)</f>
        <v>#N/A</v>
      </c>
      <c r="Z541" s="303"/>
      <c r="AA541" s="304"/>
    </row>
    <row r="542" spans="1:27" customFormat="1" ht="15" hidden="1" customHeight="1">
      <c r="A542" s="32">
        <v>1247</v>
      </c>
      <c r="B542" s="446">
        <f>+A542</f>
        <v>1247</v>
      </c>
      <c r="C542" s="250" t="str">
        <f>+VLOOKUP(A542,bd_lista!$A$3:$C$590,3,FALSE)</f>
        <v>Gobierno Autónomo Municipal de Mocomoco</v>
      </c>
      <c r="D542" s="442" t="str">
        <f>+C542</f>
        <v>Gobierno Autónomo Municipal de Mocomoco</v>
      </c>
      <c r="E542" s="245" t="s">
        <v>1311</v>
      </c>
      <c r="F542" s="246">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6">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6">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6">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6">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6">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6">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6">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6">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6">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6">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6">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6">
        <f t="shared" ref="R542:R605" ca="1" si="23">+SUM(F542:Q542)</f>
        <v>0</v>
      </c>
      <c r="S542" s="253"/>
      <c r="T542" s="246">
        <f ca="1">+T543</f>
        <v>0</v>
      </c>
      <c r="U542" s="245">
        <f t="shared" ref="U542:U605" si="24">+IF(E542="Débitos",1,2)</f>
        <v>1</v>
      </c>
      <c r="V542" s="348" t="str">
        <f>+VLOOKUP(A542,bd_lista!$A$3:$E$590,5,FALSE)</f>
        <v>Gobiernos Autonomos Municipales</v>
      </c>
      <c r="W542" s="444" t="str">
        <f>+V542</f>
        <v>Gobiernos Autonomos Municipales</v>
      </c>
      <c r="X542" s="245">
        <f>+VLOOKUP(A542,[2]Sheet1!$A$13:$D$744,4,FALSE)</f>
        <v>0</v>
      </c>
      <c r="Y542" s="245" t="e">
        <f>+VLOOKUP(X542,bd_lista!$A$3:$C$590,3,FALSE)</f>
        <v>#N/A</v>
      </c>
      <c r="Z542" s="305">
        <f>+X542</f>
        <v>0</v>
      </c>
      <c r="AA542" s="306" t="e">
        <f>+Y542</f>
        <v>#N/A</v>
      </c>
    </row>
    <row r="543" spans="1:27" customFormat="1" ht="15" hidden="1" customHeight="1">
      <c r="A543" s="32">
        <v>1247</v>
      </c>
      <c r="B543" s="447"/>
      <c r="C543" s="250" t="str">
        <f>+VLOOKUP(A543,bd_lista!$A$3:$C$590,3,FALSE)</f>
        <v>Gobierno Autónomo Municipal de Mocomoco</v>
      </c>
      <c r="D543" s="443"/>
      <c r="E543" s="247" t="s">
        <v>1312</v>
      </c>
      <c r="F543" s="246">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6">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6">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6">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6">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6">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6">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6">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6">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6">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6">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6">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6">
        <f t="shared" ca="1" si="23"/>
        <v>0</v>
      </c>
      <c r="S543" s="253">
        <f ca="1">+R542+R543</f>
        <v>0</v>
      </c>
      <c r="T543" s="246">
        <f ca="1">+S543</f>
        <v>0</v>
      </c>
      <c r="U543" s="245">
        <f t="shared" si="24"/>
        <v>2</v>
      </c>
      <c r="V543" s="348" t="str">
        <f>+VLOOKUP(A543,bd_lista!$A$3:$E$590,5,FALSE)</f>
        <v>Gobiernos Autonomos Municipales</v>
      </c>
      <c r="W543" s="445"/>
      <c r="X543" s="245">
        <f>+VLOOKUP(A543,[2]Sheet1!$A$13:$D$744,4,FALSE)</f>
        <v>0</v>
      </c>
      <c r="Y543" s="245" t="e">
        <f>+VLOOKUP(X543,bd_lista!$A$3:$C$590,3,FALSE)</f>
        <v>#N/A</v>
      </c>
      <c r="Z543" s="303"/>
      <c r="AA543" s="304"/>
    </row>
    <row r="544" spans="1:27" customFormat="1" ht="15" hidden="1" customHeight="1">
      <c r="A544" s="32">
        <v>1248</v>
      </c>
      <c r="B544" s="446">
        <f>+A544</f>
        <v>1248</v>
      </c>
      <c r="C544" s="250" t="str">
        <f>+VLOOKUP(A544,bd_lista!$A$3:$C$590,3,FALSE)</f>
        <v>Gobierno Autónomo Municipal de Carabuco</v>
      </c>
      <c r="D544" s="442" t="str">
        <f>+C544</f>
        <v>Gobierno Autónomo Municipal de Carabuco</v>
      </c>
      <c r="E544" s="245" t="s">
        <v>1311</v>
      </c>
      <c r="F544" s="246">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6">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6">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6">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6">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6">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6">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6">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6">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6">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6">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6">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6">
        <f t="shared" ca="1" si="23"/>
        <v>0</v>
      </c>
      <c r="S544" s="253"/>
      <c r="T544" s="246">
        <f ca="1">+T545</f>
        <v>0</v>
      </c>
      <c r="U544" s="245">
        <f t="shared" si="24"/>
        <v>1</v>
      </c>
      <c r="V544" s="348" t="str">
        <f>+VLOOKUP(A544,bd_lista!$A$3:$E$590,5,FALSE)</f>
        <v>Gobiernos Autonomos Municipales</v>
      </c>
      <c r="W544" s="444" t="str">
        <f>+V544</f>
        <v>Gobiernos Autonomos Municipales</v>
      </c>
      <c r="X544" s="245">
        <f>+VLOOKUP(A544,[2]Sheet1!$A$13:$D$744,4,FALSE)</f>
        <v>0</v>
      </c>
      <c r="Y544" s="245" t="e">
        <f>+VLOOKUP(X544,bd_lista!$A$3:$C$590,3,FALSE)</f>
        <v>#N/A</v>
      </c>
      <c r="Z544" s="305">
        <f>+X544</f>
        <v>0</v>
      </c>
      <c r="AA544" s="306" t="e">
        <f>+Y544</f>
        <v>#N/A</v>
      </c>
    </row>
    <row r="545" spans="1:27" customFormat="1" ht="15" hidden="1" customHeight="1">
      <c r="A545" s="32">
        <v>1248</v>
      </c>
      <c r="B545" s="447"/>
      <c r="C545" s="250" t="str">
        <f>+VLOOKUP(A545,bd_lista!$A$3:$C$590,3,FALSE)</f>
        <v>Gobierno Autónomo Municipal de Carabuco</v>
      </c>
      <c r="D545" s="443"/>
      <c r="E545" s="247" t="s">
        <v>1312</v>
      </c>
      <c r="F545" s="246">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6">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6">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6">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6">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6">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6">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6">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6">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6">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6">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6">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6">
        <f t="shared" ca="1" si="23"/>
        <v>0</v>
      </c>
      <c r="S545" s="253">
        <f ca="1">+R544+R545</f>
        <v>0</v>
      </c>
      <c r="T545" s="246">
        <f ca="1">+S545</f>
        <v>0</v>
      </c>
      <c r="U545" s="245">
        <f t="shared" si="24"/>
        <v>2</v>
      </c>
      <c r="V545" s="348" t="str">
        <f>+VLOOKUP(A545,bd_lista!$A$3:$E$590,5,FALSE)</f>
        <v>Gobiernos Autonomos Municipales</v>
      </c>
      <c r="W545" s="445"/>
      <c r="X545" s="245">
        <f>+VLOOKUP(A545,[2]Sheet1!$A$13:$D$744,4,FALSE)</f>
        <v>0</v>
      </c>
      <c r="Y545" s="245" t="e">
        <f>+VLOOKUP(X545,bd_lista!$A$3:$C$590,3,FALSE)</f>
        <v>#N/A</v>
      </c>
      <c r="Z545" s="303"/>
      <c r="AA545" s="304"/>
    </row>
    <row r="546" spans="1:27" customFormat="1" ht="27" hidden="1" customHeight="1">
      <c r="A546" s="32">
        <v>1249</v>
      </c>
      <c r="B546" s="446">
        <f>+A546</f>
        <v>1249</v>
      </c>
      <c r="C546" s="250" t="str">
        <f>+VLOOKUP(A546,bd_lista!$A$3:$C$590,3,FALSE)</f>
        <v>Gobierno Autónomo Municipal de Apolo</v>
      </c>
      <c r="D546" s="442" t="str">
        <f>+C546</f>
        <v>Gobierno Autónomo Municipal de Apolo</v>
      </c>
      <c r="E546" s="245" t="s">
        <v>1311</v>
      </c>
      <c r="F546" s="246">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6">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6">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6">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6">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6">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6">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6">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6">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6">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6">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6">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6">
        <f t="shared" ca="1" si="23"/>
        <v>0</v>
      </c>
      <c r="S546" s="253"/>
      <c r="T546" s="246">
        <f ca="1">+T547</f>
        <v>0</v>
      </c>
      <c r="U546" s="245">
        <f t="shared" si="24"/>
        <v>1</v>
      </c>
      <c r="V546" s="348" t="str">
        <f>+VLOOKUP(A546,bd_lista!$A$3:$E$590,5,FALSE)</f>
        <v>Gobiernos Autonomos Municipales</v>
      </c>
      <c r="W546" s="444" t="str">
        <f>+V546</f>
        <v>Gobiernos Autonomos Municipales</v>
      </c>
      <c r="X546" s="245">
        <f>+VLOOKUP(A546,[2]Sheet1!$A$13:$D$744,4,FALSE)</f>
        <v>0</v>
      </c>
      <c r="Y546" s="245" t="e">
        <f>+VLOOKUP(X546,bd_lista!$A$3:$C$590,3,FALSE)</f>
        <v>#N/A</v>
      </c>
      <c r="Z546" s="305">
        <f>+X546</f>
        <v>0</v>
      </c>
      <c r="AA546" s="306" t="e">
        <f>+Y546</f>
        <v>#N/A</v>
      </c>
    </row>
    <row r="547" spans="1:27" customFormat="1" ht="27" hidden="1" customHeight="1">
      <c r="A547" s="32">
        <v>1249</v>
      </c>
      <c r="B547" s="447"/>
      <c r="C547" s="250" t="str">
        <f>+VLOOKUP(A547,bd_lista!$A$3:$C$590,3,FALSE)</f>
        <v>Gobierno Autónomo Municipal de Apolo</v>
      </c>
      <c r="D547" s="443"/>
      <c r="E547" s="247" t="s">
        <v>1312</v>
      </c>
      <c r="F547" s="246">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6">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6">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6">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6">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6">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6">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6">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6">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6">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6">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6">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6">
        <f t="shared" ca="1" si="23"/>
        <v>0</v>
      </c>
      <c r="S547" s="253">
        <f ca="1">+R546+R547</f>
        <v>0</v>
      </c>
      <c r="T547" s="246">
        <f ca="1">+S547</f>
        <v>0</v>
      </c>
      <c r="U547" s="245">
        <f t="shared" si="24"/>
        <v>2</v>
      </c>
      <c r="V547" s="348" t="str">
        <f>+VLOOKUP(A547,bd_lista!$A$3:$E$590,5,FALSE)</f>
        <v>Gobiernos Autonomos Municipales</v>
      </c>
      <c r="W547" s="445"/>
      <c r="X547" s="245">
        <f>+VLOOKUP(A547,[2]Sheet1!$A$13:$D$744,4,FALSE)</f>
        <v>0</v>
      </c>
      <c r="Y547" s="245" t="e">
        <f>+VLOOKUP(X547,bd_lista!$A$3:$C$590,3,FALSE)</f>
        <v>#N/A</v>
      </c>
      <c r="Z547" s="303"/>
      <c r="AA547" s="304"/>
    </row>
    <row r="548" spans="1:27" customFormat="1" ht="15" hidden="1" customHeight="1">
      <c r="A548" s="32">
        <v>1251</v>
      </c>
      <c r="B548" s="446">
        <f>+A548</f>
        <v>1251</v>
      </c>
      <c r="C548" s="250" t="str">
        <f>+VLOOKUP(A548,bd_lista!$A$3:$C$590,3,FALSE)</f>
        <v>Gobierno Autónomo Municipal de Luribay</v>
      </c>
      <c r="D548" s="442" t="str">
        <f>+C548</f>
        <v>Gobierno Autónomo Municipal de Luribay</v>
      </c>
      <c r="E548" s="245" t="s">
        <v>1311</v>
      </c>
      <c r="F548" s="246">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6">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6">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6">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6">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6">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6">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6">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6">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6">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6">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6">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6">
        <f t="shared" ca="1" si="23"/>
        <v>0</v>
      </c>
      <c r="S548" s="253"/>
      <c r="T548" s="246">
        <f ca="1">+T549</f>
        <v>0</v>
      </c>
      <c r="U548" s="245">
        <f t="shared" si="24"/>
        <v>1</v>
      </c>
      <c r="V548" s="348" t="str">
        <f>+VLOOKUP(A548,bd_lista!$A$3:$E$590,5,FALSE)</f>
        <v>Gobiernos Autonomos Municipales</v>
      </c>
      <c r="W548" s="444" t="str">
        <f>+V548</f>
        <v>Gobiernos Autonomos Municipales</v>
      </c>
      <c r="X548" s="245">
        <f>+VLOOKUP(A548,[2]Sheet1!$A$13:$D$744,4,FALSE)</f>
        <v>0</v>
      </c>
      <c r="Y548" s="245" t="e">
        <f>+VLOOKUP(X548,bd_lista!$A$3:$C$590,3,FALSE)</f>
        <v>#N/A</v>
      </c>
      <c r="Z548" s="305">
        <f>+X548</f>
        <v>0</v>
      </c>
      <c r="AA548" s="306" t="e">
        <f>+Y548</f>
        <v>#N/A</v>
      </c>
    </row>
    <row r="549" spans="1:27" customFormat="1" ht="15" hidden="1" customHeight="1">
      <c r="A549" s="32">
        <v>1251</v>
      </c>
      <c r="B549" s="447"/>
      <c r="C549" s="250" t="str">
        <f>+VLOOKUP(A549,bd_lista!$A$3:$C$590,3,FALSE)</f>
        <v>Gobierno Autónomo Municipal de Luribay</v>
      </c>
      <c r="D549" s="443"/>
      <c r="E549" s="247" t="s">
        <v>1312</v>
      </c>
      <c r="F549" s="246">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6">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6">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6">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6">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6">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6">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6">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6">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6">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6">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6">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6">
        <f t="shared" ca="1" si="23"/>
        <v>0</v>
      </c>
      <c r="S549" s="253">
        <f ca="1">+R548+R549</f>
        <v>0</v>
      </c>
      <c r="T549" s="246">
        <f ca="1">+S549</f>
        <v>0</v>
      </c>
      <c r="U549" s="245">
        <f t="shared" si="24"/>
        <v>2</v>
      </c>
      <c r="V549" s="348" t="str">
        <f>+VLOOKUP(A549,bd_lista!$A$3:$E$590,5,FALSE)</f>
        <v>Gobiernos Autonomos Municipales</v>
      </c>
      <c r="W549" s="445"/>
      <c r="X549" s="245">
        <f>+VLOOKUP(A549,[2]Sheet1!$A$13:$D$744,4,FALSE)</f>
        <v>0</v>
      </c>
      <c r="Y549" s="245" t="e">
        <f>+VLOOKUP(X549,bd_lista!$A$3:$C$590,3,FALSE)</f>
        <v>#N/A</v>
      </c>
      <c r="Z549" s="303"/>
      <c r="AA549" s="304"/>
    </row>
    <row r="550" spans="1:27" customFormat="1" ht="15" hidden="1" customHeight="1">
      <c r="A550" s="32">
        <v>1252</v>
      </c>
      <c r="B550" s="446">
        <f>+A550</f>
        <v>1252</v>
      </c>
      <c r="C550" s="250" t="str">
        <f>+VLOOKUP(A550,bd_lista!$A$3:$C$590,3,FALSE)</f>
        <v>Gobierno Autónomo Municipal de Sapahaqui</v>
      </c>
      <c r="D550" s="442" t="str">
        <f>+C550</f>
        <v>Gobierno Autónomo Municipal de Sapahaqui</v>
      </c>
      <c r="E550" s="245" t="s">
        <v>1311</v>
      </c>
      <c r="F550" s="246">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6">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6">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6">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6">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6">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6">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6">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6">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6">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6">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6">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6">
        <f t="shared" ca="1" si="23"/>
        <v>0</v>
      </c>
      <c r="S550" s="253"/>
      <c r="T550" s="246">
        <f ca="1">+T551</f>
        <v>0</v>
      </c>
      <c r="U550" s="245">
        <f t="shared" si="24"/>
        <v>1</v>
      </c>
      <c r="V550" s="348" t="str">
        <f>+VLOOKUP(A550,bd_lista!$A$3:$E$590,5,FALSE)</f>
        <v>Gobiernos Autonomos Municipales</v>
      </c>
      <c r="W550" s="444" t="str">
        <f>+V550</f>
        <v>Gobiernos Autonomos Municipales</v>
      </c>
      <c r="X550" s="245">
        <f>+VLOOKUP(A550,[2]Sheet1!$A$13:$D$744,4,FALSE)</f>
        <v>0</v>
      </c>
      <c r="Y550" s="245" t="e">
        <f>+VLOOKUP(X550,bd_lista!$A$3:$C$590,3,FALSE)</f>
        <v>#N/A</v>
      </c>
      <c r="Z550" s="305">
        <f>+X550</f>
        <v>0</v>
      </c>
      <c r="AA550" s="306" t="e">
        <f>+Y550</f>
        <v>#N/A</v>
      </c>
    </row>
    <row r="551" spans="1:27" customFormat="1" ht="15" hidden="1" customHeight="1">
      <c r="A551" s="32">
        <v>1252</v>
      </c>
      <c r="B551" s="447"/>
      <c r="C551" s="250" t="str">
        <f>+VLOOKUP(A551,bd_lista!$A$3:$C$590,3,FALSE)</f>
        <v>Gobierno Autónomo Municipal de Sapahaqui</v>
      </c>
      <c r="D551" s="443"/>
      <c r="E551" s="247" t="s">
        <v>1312</v>
      </c>
      <c r="F551" s="246">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6">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6">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6">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6">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6">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6">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6">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6">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6">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6">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6">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6">
        <f t="shared" ca="1" si="23"/>
        <v>0</v>
      </c>
      <c r="S551" s="253">
        <f ca="1">+R550+R551</f>
        <v>0</v>
      </c>
      <c r="T551" s="246">
        <f ca="1">+S551</f>
        <v>0</v>
      </c>
      <c r="U551" s="245">
        <f t="shared" si="24"/>
        <v>2</v>
      </c>
      <c r="V551" s="348" t="str">
        <f>+VLOOKUP(A551,bd_lista!$A$3:$E$590,5,FALSE)</f>
        <v>Gobiernos Autonomos Municipales</v>
      </c>
      <c r="W551" s="445"/>
      <c r="X551" s="245">
        <f>+VLOOKUP(A551,[2]Sheet1!$A$13:$D$744,4,FALSE)</f>
        <v>0</v>
      </c>
      <c r="Y551" s="245" t="e">
        <f>+VLOOKUP(X551,bd_lista!$A$3:$C$590,3,FALSE)</f>
        <v>#N/A</v>
      </c>
      <c r="Z551" s="303"/>
      <c r="AA551" s="304"/>
    </row>
    <row r="552" spans="1:27" customFormat="1" ht="15" hidden="1" customHeight="1">
      <c r="A552" s="32">
        <v>1253</v>
      </c>
      <c r="B552" s="446">
        <f>+A552</f>
        <v>1253</v>
      </c>
      <c r="C552" s="250" t="str">
        <f>+VLOOKUP(A552,bd_lista!$A$3:$C$590,3,FALSE)</f>
        <v>Gobierno Autónomo Municipal de Yaco</v>
      </c>
      <c r="D552" s="442" t="str">
        <f>+C552</f>
        <v>Gobierno Autónomo Municipal de Yaco</v>
      </c>
      <c r="E552" s="245" t="s">
        <v>1311</v>
      </c>
      <c r="F552" s="246">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6">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6">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6">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6">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6">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6">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6">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6">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6">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6">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6">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6">
        <f t="shared" ca="1" si="23"/>
        <v>0</v>
      </c>
      <c r="S552" s="253"/>
      <c r="T552" s="246">
        <f ca="1">+T553</f>
        <v>0</v>
      </c>
      <c r="U552" s="245">
        <f t="shared" si="24"/>
        <v>1</v>
      </c>
      <c r="V552" s="348" t="str">
        <f>+VLOOKUP(A552,bd_lista!$A$3:$E$590,5,FALSE)</f>
        <v>Gobiernos Autonomos Municipales</v>
      </c>
      <c r="W552" s="444" t="str">
        <f>+V552</f>
        <v>Gobiernos Autonomos Municipales</v>
      </c>
      <c r="X552" s="245">
        <f>+VLOOKUP(A552,[2]Sheet1!$A$13:$D$744,4,FALSE)</f>
        <v>0</v>
      </c>
      <c r="Y552" s="245" t="e">
        <f>+VLOOKUP(X552,bd_lista!$A$3:$C$590,3,FALSE)</f>
        <v>#N/A</v>
      </c>
      <c r="Z552" s="305">
        <f>+X552</f>
        <v>0</v>
      </c>
      <c r="AA552" s="306" t="e">
        <f>+Y552</f>
        <v>#N/A</v>
      </c>
    </row>
    <row r="553" spans="1:27" customFormat="1" ht="15" hidden="1" customHeight="1">
      <c r="A553" s="32">
        <v>1253</v>
      </c>
      <c r="B553" s="447"/>
      <c r="C553" s="250" t="str">
        <f>+VLOOKUP(A553,bd_lista!$A$3:$C$590,3,FALSE)</f>
        <v>Gobierno Autónomo Municipal de Yaco</v>
      </c>
      <c r="D553" s="443"/>
      <c r="E553" s="247" t="s">
        <v>1312</v>
      </c>
      <c r="F553" s="246">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6">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6">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6">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6">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6">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6">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6">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6">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6">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6">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6">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6">
        <f t="shared" ca="1" si="23"/>
        <v>0</v>
      </c>
      <c r="S553" s="253">
        <f ca="1">+R552+R553</f>
        <v>0</v>
      </c>
      <c r="T553" s="246">
        <f ca="1">+S553</f>
        <v>0</v>
      </c>
      <c r="U553" s="245">
        <f t="shared" si="24"/>
        <v>2</v>
      </c>
      <c r="V553" s="348" t="str">
        <f>+VLOOKUP(A553,bd_lista!$A$3:$E$590,5,FALSE)</f>
        <v>Gobiernos Autonomos Municipales</v>
      </c>
      <c r="W553" s="445"/>
      <c r="X553" s="245">
        <f>+VLOOKUP(A553,[2]Sheet1!$A$13:$D$744,4,FALSE)</f>
        <v>0</v>
      </c>
      <c r="Y553" s="245" t="e">
        <f>+VLOOKUP(X553,bd_lista!$A$3:$C$590,3,FALSE)</f>
        <v>#N/A</v>
      </c>
      <c r="Z553" s="303"/>
      <c r="AA553" s="304"/>
    </row>
    <row r="554" spans="1:27" customFormat="1" ht="15" hidden="1" customHeight="1">
      <c r="A554" s="32">
        <v>1254</v>
      </c>
      <c r="B554" s="446">
        <f>+A554</f>
        <v>1254</v>
      </c>
      <c r="C554" s="250" t="str">
        <f>+VLOOKUP(A554,bd_lista!$A$3:$C$590,3,FALSE)</f>
        <v>Gobierno Autónomo Municipal de Malla</v>
      </c>
      <c r="D554" s="442" t="str">
        <f>+C554</f>
        <v>Gobierno Autónomo Municipal de Malla</v>
      </c>
      <c r="E554" s="245" t="s">
        <v>1311</v>
      </c>
      <c r="F554" s="246">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6">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6">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6">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6">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6">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6">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6">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6">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6">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6">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6">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6">
        <f t="shared" ca="1" si="23"/>
        <v>0</v>
      </c>
      <c r="S554" s="253"/>
      <c r="T554" s="246">
        <f ca="1">+T555</f>
        <v>0</v>
      </c>
      <c r="U554" s="245">
        <f t="shared" si="24"/>
        <v>1</v>
      </c>
      <c r="V554" s="348" t="str">
        <f>+VLOOKUP(A554,bd_lista!$A$3:$E$590,5,FALSE)</f>
        <v>Gobiernos Autonomos Municipales</v>
      </c>
      <c r="W554" s="444" t="str">
        <f>+V554</f>
        <v>Gobiernos Autonomos Municipales</v>
      </c>
      <c r="X554" s="245">
        <f>+VLOOKUP(A554,[2]Sheet1!$A$13:$D$744,4,FALSE)</f>
        <v>0</v>
      </c>
      <c r="Y554" s="245" t="e">
        <f>+VLOOKUP(X554,bd_lista!$A$3:$C$590,3,FALSE)</f>
        <v>#N/A</v>
      </c>
      <c r="Z554" s="305">
        <f>+X554</f>
        <v>0</v>
      </c>
      <c r="AA554" s="306" t="e">
        <f>+Y554</f>
        <v>#N/A</v>
      </c>
    </row>
    <row r="555" spans="1:27" customFormat="1" ht="15" hidden="1" customHeight="1">
      <c r="A555" s="32">
        <v>1254</v>
      </c>
      <c r="B555" s="447"/>
      <c r="C555" s="250" t="str">
        <f>+VLOOKUP(A555,bd_lista!$A$3:$C$590,3,FALSE)</f>
        <v>Gobierno Autónomo Municipal de Malla</v>
      </c>
      <c r="D555" s="443"/>
      <c r="E555" s="247" t="s">
        <v>1312</v>
      </c>
      <c r="F555" s="246">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6">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6">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6">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6">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6">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6">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6">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6">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6">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6">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6">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6">
        <f t="shared" ca="1" si="23"/>
        <v>0</v>
      </c>
      <c r="S555" s="253">
        <f ca="1">+R554+R555</f>
        <v>0</v>
      </c>
      <c r="T555" s="246">
        <f ca="1">+S555</f>
        <v>0</v>
      </c>
      <c r="U555" s="245">
        <f t="shared" si="24"/>
        <v>2</v>
      </c>
      <c r="V555" s="348" t="str">
        <f>+VLOOKUP(A555,bd_lista!$A$3:$E$590,5,FALSE)</f>
        <v>Gobiernos Autonomos Municipales</v>
      </c>
      <c r="W555" s="445"/>
      <c r="X555" s="245">
        <f>+VLOOKUP(A555,[2]Sheet1!$A$13:$D$744,4,FALSE)</f>
        <v>0</v>
      </c>
      <c r="Y555" s="245" t="e">
        <f>+VLOOKUP(X555,bd_lista!$A$3:$C$590,3,FALSE)</f>
        <v>#N/A</v>
      </c>
      <c r="Z555" s="303"/>
      <c r="AA555" s="304"/>
    </row>
    <row r="556" spans="1:27" customFormat="1" ht="15" hidden="1" customHeight="1">
      <c r="A556" s="32">
        <v>1255</v>
      </c>
      <c r="B556" s="446">
        <f>+A556</f>
        <v>1255</v>
      </c>
      <c r="C556" s="250" t="str">
        <f>+VLOOKUP(A556,bd_lista!$A$3:$C$590,3,FALSE)</f>
        <v>Gobierno Autónomo Municipal de Cairoma</v>
      </c>
      <c r="D556" s="442" t="str">
        <f>+C556</f>
        <v>Gobierno Autónomo Municipal de Cairoma</v>
      </c>
      <c r="E556" s="245" t="s">
        <v>1311</v>
      </c>
      <c r="F556" s="246">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6">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6">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6">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6">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6">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6">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6">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6">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6">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6">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6">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6">
        <f t="shared" ca="1" si="23"/>
        <v>0</v>
      </c>
      <c r="S556" s="253"/>
      <c r="T556" s="246">
        <f ca="1">+T557</f>
        <v>0</v>
      </c>
      <c r="U556" s="245">
        <f t="shared" si="24"/>
        <v>1</v>
      </c>
      <c r="V556" s="348" t="str">
        <f>+VLOOKUP(A556,bd_lista!$A$3:$E$590,5,FALSE)</f>
        <v>Gobiernos Autonomos Municipales</v>
      </c>
      <c r="W556" s="444" t="str">
        <f>+V556</f>
        <v>Gobiernos Autonomos Municipales</v>
      </c>
      <c r="X556" s="245">
        <f>+VLOOKUP(A556,[2]Sheet1!$A$13:$D$744,4,FALSE)</f>
        <v>0</v>
      </c>
      <c r="Y556" s="245" t="e">
        <f>+VLOOKUP(X556,bd_lista!$A$3:$C$590,3,FALSE)</f>
        <v>#N/A</v>
      </c>
      <c r="Z556" s="305">
        <f>+X556</f>
        <v>0</v>
      </c>
      <c r="AA556" s="306" t="e">
        <f>+Y556</f>
        <v>#N/A</v>
      </c>
    </row>
    <row r="557" spans="1:27" customFormat="1" ht="15" hidden="1" customHeight="1">
      <c r="A557" s="32">
        <v>1255</v>
      </c>
      <c r="B557" s="447"/>
      <c r="C557" s="250" t="str">
        <f>+VLOOKUP(A557,bd_lista!$A$3:$C$590,3,FALSE)</f>
        <v>Gobierno Autónomo Municipal de Cairoma</v>
      </c>
      <c r="D557" s="443"/>
      <c r="E557" s="247" t="s">
        <v>1312</v>
      </c>
      <c r="F557" s="246">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6">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6">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6">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6">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6">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6">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6">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6">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6">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6">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6">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6">
        <f t="shared" ca="1" si="23"/>
        <v>0</v>
      </c>
      <c r="S557" s="253">
        <f ca="1">+R556+R557</f>
        <v>0</v>
      </c>
      <c r="T557" s="246">
        <f ca="1">+S557</f>
        <v>0</v>
      </c>
      <c r="U557" s="245">
        <f t="shared" si="24"/>
        <v>2</v>
      </c>
      <c r="V557" s="348" t="str">
        <f>+VLOOKUP(A557,bd_lista!$A$3:$E$590,5,FALSE)</f>
        <v>Gobiernos Autonomos Municipales</v>
      </c>
      <c r="W557" s="445"/>
      <c r="X557" s="245">
        <f>+VLOOKUP(A557,[2]Sheet1!$A$13:$D$744,4,FALSE)</f>
        <v>0</v>
      </c>
      <c r="Y557" s="245" t="e">
        <f>+VLOOKUP(X557,bd_lista!$A$3:$C$590,3,FALSE)</f>
        <v>#N/A</v>
      </c>
      <c r="Z557" s="303"/>
      <c r="AA557" s="304"/>
    </row>
    <row r="558" spans="1:27" customFormat="1" ht="15" hidden="1" customHeight="1">
      <c r="A558" s="32">
        <v>1256</v>
      </c>
      <c r="B558" s="446">
        <f>+A558</f>
        <v>1256</v>
      </c>
      <c r="C558" s="250" t="str">
        <f>+VLOOKUP(A558,bd_lista!$A$3:$C$590,3,FALSE)</f>
        <v>Gobierno Autónomo Municipal de Chulumani (Villa de la Libertad)</v>
      </c>
      <c r="D558" s="442" t="str">
        <f>+C558</f>
        <v>Gobierno Autónomo Municipal de Chulumani (Villa de la Libertad)</v>
      </c>
      <c r="E558" s="245" t="s">
        <v>1311</v>
      </c>
      <c r="F558" s="246">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6">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6">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6">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6">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6">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6">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6">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6">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6">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6">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6">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6">
        <f t="shared" ca="1" si="23"/>
        <v>0</v>
      </c>
      <c r="S558" s="253"/>
      <c r="T558" s="246">
        <f ca="1">+T559</f>
        <v>0</v>
      </c>
      <c r="U558" s="245">
        <f t="shared" si="24"/>
        <v>1</v>
      </c>
      <c r="V558" s="348" t="str">
        <f>+VLOOKUP(A558,bd_lista!$A$3:$E$590,5,FALSE)</f>
        <v>Gobiernos Autonomos Municipales</v>
      </c>
      <c r="W558" s="444" t="str">
        <f>+V558</f>
        <v>Gobiernos Autonomos Municipales</v>
      </c>
      <c r="X558" s="245">
        <f>+VLOOKUP(A558,[2]Sheet1!$A$13:$D$744,4,FALSE)</f>
        <v>0</v>
      </c>
      <c r="Y558" s="245" t="e">
        <f>+VLOOKUP(X558,bd_lista!$A$3:$C$590,3,FALSE)</f>
        <v>#N/A</v>
      </c>
      <c r="Z558" s="305">
        <f>+X558</f>
        <v>0</v>
      </c>
      <c r="AA558" s="306" t="e">
        <f>+Y558</f>
        <v>#N/A</v>
      </c>
    </row>
    <row r="559" spans="1:27" customFormat="1" ht="15" hidden="1" customHeight="1">
      <c r="A559" s="32">
        <v>1256</v>
      </c>
      <c r="B559" s="447"/>
      <c r="C559" s="250" t="str">
        <f>+VLOOKUP(A559,bd_lista!$A$3:$C$590,3,FALSE)</f>
        <v>Gobierno Autónomo Municipal de Chulumani (Villa de la Libertad)</v>
      </c>
      <c r="D559" s="443"/>
      <c r="E559" s="247" t="s">
        <v>1312</v>
      </c>
      <c r="F559" s="246">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6">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6">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6">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6">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6">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6">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6">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6">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6">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6">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6">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6">
        <f t="shared" ca="1" si="23"/>
        <v>0</v>
      </c>
      <c r="S559" s="253">
        <f ca="1">+R558+R559</f>
        <v>0</v>
      </c>
      <c r="T559" s="246">
        <f ca="1">+S559</f>
        <v>0</v>
      </c>
      <c r="U559" s="245">
        <f t="shared" si="24"/>
        <v>2</v>
      </c>
      <c r="V559" s="348" t="str">
        <f>+VLOOKUP(A559,bd_lista!$A$3:$E$590,5,FALSE)</f>
        <v>Gobiernos Autonomos Municipales</v>
      </c>
      <c r="W559" s="445"/>
      <c r="X559" s="245">
        <f>+VLOOKUP(A559,[2]Sheet1!$A$13:$D$744,4,FALSE)</f>
        <v>0</v>
      </c>
      <c r="Y559" s="245" t="e">
        <f>+VLOOKUP(X559,bd_lista!$A$3:$C$590,3,FALSE)</f>
        <v>#N/A</v>
      </c>
      <c r="Z559" s="303"/>
      <c r="AA559" s="304"/>
    </row>
    <row r="560" spans="1:27" customFormat="1" ht="15" hidden="1" customHeight="1">
      <c r="A560" s="32">
        <v>1257</v>
      </c>
      <c r="B560" s="446">
        <f>+A560</f>
        <v>1257</v>
      </c>
      <c r="C560" s="250" t="str">
        <f>+VLOOKUP(A560,bd_lista!$A$3:$C$590,3,FALSE)</f>
        <v>Gobierno Autónomo Municipal de Irupana (Villa de Lanza)</v>
      </c>
      <c r="D560" s="442" t="str">
        <f>+C560</f>
        <v>Gobierno Autónomo Municipal de Irupana (Villa de Lanza)</v>
      </c>
      <c r="E560" s="245" t="s">
        <v>1311</v>
      </c>
      <c r="F560" s="246">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6">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6">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6">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6">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6">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6">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6">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6">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6">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6">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6">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6">
        <f t="shared" ca="1" si="23"/>
        <v>0</v>
      </c>
      <c r="S560" s="253"/>
      <c r="T560" s="246">
        <f ca="1">+T561</f>
        <v>0</v>
      </c>
      <c r="U560" s="245">
        <f t="shared" si="24"/>
        <v>1</v>
      </c>
      <c r="V560" s="348" t="str">
        <f>+VLOOKUP(A560,bd_lista!$A$3:$E$590,5,FALSE)</f>
        <v>Gobiernos Autonomos Municipales</v>
      </c>
      <c r="W560" s="444" t="str">
        <f>+V560</f>
        <v>Gobiernos Autonomos Municipales</v>
      </c>
      <c r="X560" s="245">
        <f>+VLOOKUP(A560,[2]Sheet1!$A$13:$D$744,4,FALSE)</f>
        <v>0</v>
      </c>
      <c r="Y560" s="245" t="e">
        <f>+VLOOKUP(X560,bd_lista!$A$3:$C$590,3,FALSE)</f>
        <v>#N/A</v>
      </c>
      <c r="Z560" s="305">
        <f>+X560</f>
        <v>0</v>
      </c>
      <c r="AA560" s="306" t="e">
        <f>+Y560</f>
        <v>#N/A</v>
      </c>
    </row>
    <row r="561" spans="1:27" customFormat="1" ht="15" hidden="1" customHeight="1">
      <c r="A561" s="32">
        <v>1257</v>
      </c>
      <c r="B561" s="447"/>
      <c r="C561" s="250" t="str">
        <f>+VLOOKUP(A561,bd_lista!$A$3:$C$590,3,FALSE)</f>
        <v>Gobierno Autónomo Municipal de Irupana (Villa de Lanza)</v>
      </c>
      <c r="D561" s="443"/>
      <c r="E561" s="247" t="s">
        <v>1312</v>
      </c>
      <c r="F561" s="246">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6">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6">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6">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6">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6">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6">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6">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6">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6">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6">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6">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6">
        <f t="shared" ca="1" si="23"/>
        <v>0</v>
      </c>
      <c r="S561" s="253">
        <f ca="1">+R560+R561</f>
        <v>0</v>
      </c>
      <c r="T561" s="246">
        <f ca="1">+S561</f>
        <v>0</v>
      </c>
      <c r="U561" s="245">
        <f t="shared" si="24"/>
        <v>2</v>
      </c>
      <c r="V561" s="348" t="str">
        <f>+VLOOKUP(A561,bd_lista!$A$3:$E$590,5,FALSE)</f>
        <v>Gobiernos Autonomos Municipales</v>
      </c>
      <c r="W561" s="445"/>
      <c r="X561" s="245">
        <f>+VLOOKUP(A561,[2]Sheet1!$A$13:$D$744,4,FALSE)</f>
        <v>0</v>
      </c>
      <c r="Y561" s="245" t="e">
        <f>+VLOOKUP(X561,bd_lista!$A$3:$C$590,3,FALSE)</f>
        <v>#N/A</v>
      </c>
      <c r="Z561" s="303"/>
      <c r="AA561" s="304"/>
    </row>
    <row r="562" spans="1:27" customFormat="1" ht="15" hidden="1" customHeight="1">
      <c r="A562" s="32">
        <v>1258</v>
      </c>
      <c r="B562" s="446">
        <f>+A562</f>
        <v>1258</v>
      </c>
      <c r="C562" s="250" t="str">
        <f>+VLOOKUP(A562,bd_lista!$A$3:$C$590,3,FALSE)</f>
        <v>Gobierno Autónomo Municipal de Yanacachi</v>
      </c>
      <c r="D562" s="442" t="str">
        <f>+C562</f>
        <v>Gobierno Autónomo Municipal de Yanacachi</v>
      </c>
      <c r="E562" s="245" t="s">
        <v>1311</v>
      </c>
      <c r="F562" s="246">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6">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6">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6">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6">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6">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6">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6">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6">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6">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6">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6">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6">
        <f t="shared" ca="1" si="23"/>
        <v>0</v>
      </c>
      <c r="S562" s="253"/>
      <c r="T562" s="246">
        <f ca="1">+T563</f>
        <v>0</v>
      </c>
      <c r="U562" s="245">
        <f t="shared" si="24"/>
        <v>1</v>
      </c>
      <c r="V562" s="348" t="str">
        <f>+VLOOKUP(A562,bd_lista!$A$3:$E$590,5,FALSE)</f>
        <v>Gobiernos Autonomos Municipales</v>
      </c>
      <c r="W562" s="444" t="str">
        <f>+V562</f>
        <v>Gobiernos Autonomos Municipales</v>
      </c>
      <c r="X562" s="245">
        <f>+VLOOKUP(A562,[2]Sheet1!$A$13:$D$744,4,FALSE)</f>
        <v>0</v>
      </c>
      <c r="Y562" s="245" t="e">
        <f>+VLOOKUP(X562,bd_lista!$A$3:$C$590,3,FALSE)</f>
        <v>#N/A</v>
      </c>
      <c r="Z562" s="305">
        <f>+X562</f>
        <v>0</v>
      </c>
      <c r="AA562" s="306" t="e">
        <f>+Y562</f>
        <v>#N/A</v>
      </c>
    </row>
    <row r="563" spans="1:27" customFormat="1" ht="15" hidden="1" customHeight="1">
      <c r="A563" s="32">
        <v>1258</v>
      </c>
      <c r="B563" s="447"/>
      <c r="C563" s="250" t="str">
        <f>+VLOOKUP(A563,bd_lista!$A$3:$C$590,3,FALSE)</f>
        <v>Gobierno Autónomo Municipal de Yanacachi</v>
      </c>
      <c r="D563" s="443"/>
      <c r="E563" s="247" t="s">
        <v>1312</v>
      </c>
      <c r="F563" s="246">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6">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6">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6">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6">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6">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6">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6">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6">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6">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6">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6">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6">
        <f t="shared" ca="1" si="23"/>
        <v>0</v>
      </c>
      <c r="S563" s="253">
        <f ca="1">+R562+R563</f>
        <v>0</v>
      </c>
      <c r="T563" s="246">
        <f ca="1">+S563</f>
        <v>0</v>
      </c>
      <c r="U563" s="245">
        <f t="shared" si="24"/>
        <v>2</v>
      </c>
      <c r="V563" s="348" t="str">
        <f>+VLOOKUP(A563,bd_lista!$A$3:$E$590,5,FALSE)</f>
        <v>Gobiernos Autonomos Municipales</v>
      </c>
      <c r="W563" s="445"/>
      <c r="X563" s="245">
        <f>+VLOOKUP(A563,[2]Sheet1!$A$13:$D$744,4,FALSE)</f>
        <v>0</v>
      </c>
      <c r="Y563" s="245" t="e">
        <f>+VLOOKUP(X563,bd_lista!$A$3:$C$590,3,FALSE)</f>
        <v>#N/A</v>
      </c>
      <c r="Z563" s="303"/>
      <c r="AA563" s="304"/>
    </row>
    <row r="564" spans="1:27" customFormat="1" ht="15" hidden="1" customHeight="1">
      <c r="A564" s="32">
        <v>1259</v>
      </c>
      <c r="B564" s="446">
        <f>+A564</f>
        <v>1259</v>
      </c>
      <c r="C564" s="250" t="str">
        <f>+VLOOKUP(A564,bd_lista!$A$3:$C$590,3,FALSE)</f>
        <v>Gobierno Autónomo Municipal de Palos Blancos</v>
      </c>
      <c r="D564" s="442" t="str">
        <f>+C564</f>
        <v>Gobierno Autónomo Municipal de Palos Blancos</v>
      </c>
      <c r="E564" s="245" t="s">
        <v>1311</v>
      </c>
      <c r="F564" s="246">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6">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6">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6">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6">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6">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6">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6">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6">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6">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6">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6">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6">
        <f t="shared" ca="1" si="23"/>
        <v>0</v>
      </c>
      <c r="S564" s="253"/>
      <c r="T564" s="246">
        <f ca="1">+T565</f>
        <v>0</v>
      </c>
      <c r="U564" s="245">
        <f t="shared" si="24"/>
        <v>1</v>
      </c>
      <c r="V564" s="348" t="str">
        <f>+VLOOKUP(A564,bd_lista!$A$3:$E$590,5,FALSE)</f>
        <v>Gobiernos Autonomos Municipales</v>
      </c>
      <c r="W564" s="444" t="str">
        <f>+V564</f>
        <v>Gobiernos Autonomos Municipales</v>
      </c>
      <c r="X564" s="245">
        <f>+VLOOKUP(A564,[2]Sheet1!$A$13:$D$744,4,FALSE)</f>
        <v>0</v>
      </c>
      <c r="Y564" s="245" t="e">
        <f>+VLOOKUP(X564,bd_lista!$A$3:$C$590,3,FALSE)</f>
        <v>#N/A</v>
      </c>
      <c r="Z564" s="305">
        <f>+X564</f>
        <v>0</v>
      </c>
      <c r="AA564" s="306" t="e">
        <f>+Y564</f>
        <v>#N/A</v>
      </c>
    </row>
    <row r="565" spans="1:27" customFormat="1" ht="15" hidden="1" customHeight="1">
      <c r="A565" s="32">
        <v>1259</v>
      </c>
      <c r="B565" s="447"/>
      <c r="C565" s="250" t="str">
        <f>+VLOOKUP(A565,bd_lista!$A$3:$C$590,3,FALSE)</f>
        <v>Gobierno Autónomo Municipal de Palos Blancos</v>
      </c>
      <c r="D565" s="443"/>
      <c r="E565" s="247" t="s">
        <v>1312</v>
      </c>
      <c r="F565" s="246">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6">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6">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6">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6">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6">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6">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6">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6">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6">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6">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6">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6">
        <f t="shared" ca="1" si="23"/>
        <v>0</v>
      </c>
      <c r="S565" s="253">
        <f ca="1">+R564+R565</f>
        <v>0</v>
      </c>
      <c r="T565" s="246">
        <f ca="1">+S565</f>
        <v>0</v>
      </c>
      <c r="U565" s="245">
        <f t="shared" si="24"/>
        <v>2</v>
      </c>
      <c r="V565" s="348" t="str">
        <f>+VLOOKUP(A565,bd_lista!$A$3:$E$590,5,FALSE)</f>
        <v>Gobiernos Autonomos Municipales</v>
      </c>
      <c r="W565" s="445"/>
      <c r="X565" s="245">
        <f>+VLOOKUP(A565,[2]Sheet1!$A$13:$D$744,4,FALSE)</f>
        <v>0</v>
      </c>
      <c r="Y565" s="245" t="e">
        <f>+VLOOKUP(X565,bd_lista!$A$3:$C$590,3,FALSE)</f>
        <v>#N/A</v>
      </c>
      <c r="Z565" s="303"/>
      <c r="AA565" s="304"/>
    </row>
    <row r="566" spans="1:27" customFormat="1" ht="27" hidden="1" customHeight="1">
      <c r="A566" s="32">
        <v>1260</v>
      </c>
      <c r="B566" s="446">
        <f>+A566</f>
        <v>1260</v>
      </c>
      <c r="C566" s="250" t="str">
        <f>+VLOOKUP(A566,bd_lista!$A$3:$C$590,3,FALSE)</f>
        <v>Gobierno Autónomo Municipal de La Asunta</v>
      </c>
      <c r="D566" s="442" t="str">
        <f>+C566</f>
        <v>Gobierno Autónomo Municipal de La Asunta</v>
      </c>
      <c r="E566" s="245" t="s">
        <v>1311</v>
      </c>
      <c r="F566" s="246">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6">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6">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6">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6">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6">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6">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6">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6">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6">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6">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6">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6">
        <f t="shared" ca="1" si="23"/>
        <v>0</v>
      </c>
      <c r="S566" s="253"/>
      <c r="T566" s="246">
        <f ca="1">+T567</f>
        <v>0</v>
      </c>
      <c r="U566" s="245">
        <f t="shared" si="24"/>
        <v>1</v>
      </c>
      <c r="V566" s="348" t="str">
        <f>+VLOOKUP(A566,bd_lista!$A$3:$E$590,5,FALSE)</f>
        <v>Gobiernos Autonomos Municipales</v>
      </c>
      <c r="W566" s="444" t="str">
        <f>+V566</f>
        <v>Gobiernos Autonomos Municipales</v>
      </c>
      <c r="X566" s="245">
        <f>+VLOOKUP(A566,[2]Sheet1!$A$13:$D$744,4,FALSE)</f>
        <v>0</v>
      </c>
      <c r="Y566" s="245" t="e">
        <f>+VLOOKUP(X566,bd_lista!$A$3:$C$590,3,FALSE)</f>
        <v>#N/A</v>
      </c>
      <c r="Z566" s="305">
        <f>+X566</f>
        <v>0</v>
      </c>
      <c r="AA566" s="306" t="e">
        <f>+Y566</f>
        <v>#N/A</v>
      </c>
    </row>
    <row r="567" spans="1:27" customFormat="1" ht="27" hidden="1" customHeight="1">
      <c r="A567" s="32">
        <v>1260</v>
      </c>
      <c r="B567" s="447"/>
      <c r="C567" s="250" t="str">
        <f>+VLOOKUP(A567,bd_lista!$A$3:$C$590,3,FALSE)</f>
        <v>Gobierno Autónomo Municipal de La Asunta</v>
      </c>
      <c r="D567" s="443"/>
      <c r="E567" s="247" t="s">
        <v>1312</v>
      </c>
      <c r="F567" s="246">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6">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6">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6">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6">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6">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6">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6">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6">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6">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6">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6">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6">
        <f t="shared" ca="1" si="23"/>
        <v>0</v>
      </c>
      <c r="S567" s="253">
        <f ca="1">+R566+R567</f>
        <v>0</v>
      </c>
      <c r="T567" s="246">
        <f ca="1">+S567</f>
        <v>0</v>
      </c>
      <c r="U567" s="245">
        <f t="shared" si="24"/>
        <v>2</v>
      </c>
      <c r="V567" s="348" t="str">
        <f>+VLOOKUP(A567,bd_lista!$A$3:$E$590,5,FALSE)</f>
        <v>Gobiernos Autonomos Municipales</v>
      </c>
      <c r="W567" s="445"/>
      <c r="X567" s="245">
        <f>+VLOOKUP(A567,[2]Sheet1!$A$13:$D$744,4,FALSE)</f>
        <v>0</v>
      </c>
      <c r="Y567" s="245" t="e">
        <f>+VLOOKUP(X567,bd_lista!$A$3:$C$590,3,FALSE)</f>
        <v>#N/A</v>
      </c>
      <c r="Z567" s="303"/>
      <c r="AA567" s="304"/>
    </row>
    <row r="568" spans="1:27" customFormat="1" ht="15" hidden="1" customHeight="1">
      <c r="A568" s="32">
        <v>1261</v>
      </c>
      <c r="B568" s="446">
        <f>+A568</f>
        <v>1261</v>
      </c>
      <c r="C568" s="250" t="str">
        <f>+VLOOKUP(A568,bd_lista!$A$3:$C$590,3,FALSE)</f>
        <v>Gobierno Autónomo Municipal de Pucarani</v>
      </c>
      <c r="D568" s="442" t="str">
        <f>+C568</f>
        <v>Gobierno Autónomo Municipal de Pucarani</v>
      </c>
      <c r="E568" s="245" t="s">
        <v>1311</v>
      </c>
      <c r="F568" s="246">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6">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6">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6">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6">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6">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6">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6">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6">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6">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6">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6">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6">
        <f t="shared" ca="1" si="23"/>
        <v>0</v>
      </c>
      <c r="S568" s="253"/>
      <c r="T568" s="246">
        <f ca="1">+T569</f>
        <v>0</v>
      </c>
      <c r="U568" s="245">
        <f t="shared" si="24"/>
        <v>1</v>
      </c>
      <c r="V568" s="348" t="str">
        <f>+VLOOKUP(A568,bd_lista!$A$3:$E$590,5,FALSE)</f>
        <v>Gobiernos Autonomos Municipales</v>
      </c>
      <c r="W568" s="444" t="str">
        <f>+V568</f>
        <v>Gobiernos Autonomos Municipales</v>
      </c>
      <c r="X568" s="245">
        <f>+VLOOKUP(A568,[2]Sheet1!$A$13:$D$744,4,FALSE)</f>
        <v>0</v>
      </c>
      <c r="Y568" s="245" t="e">
        <f>+VLOOKUP(X568,bd_lista!$A$3:$C$590,3,FALSE)</f>
        <v>#N/A</v>
      </c>
      <c r="Z568" s="305">
        <f>+X568</f>
        <v>0</v>
      </c>
      <c r="AA568" s="306" t="e">
        <f>+Y568</f>
        <v>#N/A</v>
      </c>
    </row>
    <row r="569" spans="1:27" customFormat="1" ht="15" hidden="1" customHeight="1">
      <c r="A569" s="32">
        <v>1261</v>
      </c>
      <c r="B569" s="447"/>
      <c r="C569" s="250" t="str">
        <f>+VLOOKUP(A569,bd_lista!$A$3:$C$590,3,FALSE)</f>
        <v>Gobierno Autónomo Municipal de Pucarani</v>
      </c>
      <c r="D569" s="443"/>
      <c r="E569" s="247" t="s">
        <v>1312</v>
      </c>
      <c r="F569" s="246">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6">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6">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6">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6">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6">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6">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6">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6">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6">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6">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6">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6">
        <f t="shared" ca="1" si="23"/>
        <v>0</v>
      </c>
      <c r="S569" s="253">
        <f ca="1">+R568+R569</f>
        <v>0</v>
      </c>
      <c r="T569" s="246">
        <f ca="1">+S569</f>
        <v>0</v>
      </c>
      <c r="U569" s="245">
        <f t="shared" si="24"/>
        <v>2</v>
      </c>
      <c r="V569" s="348" t="str">
        <f>+VLOOKUP(A569,bd_lista!$A$3:$E$590,5,FALSE)</f>
        <v>Gobiernos Autonomos Municipales</v>
      </c>
      <c r="W569" s="445"/>
      <c r="X569" s="245">
        <f>+VLOOKUP(A569,[2]Sheet1!$A$13:$D$744,4,FALSE)</f>
        <v>0</v>
      </c>
      <c r="Y569" s="245" t="e">
        <f>+VLOOKUP(X569,bd_lista!$A$3:$C$590,3,FALSE)</f>
        <v>#N/A</v>
      </c>
      <c r="Z569" s="303"/>
      <c r="AA569" s="304"/>
    </row>
    <row r="570" spans="1:27" customFormat="1" ht="15" hidden="1" customHeight="1">
      <c r="A570" s="32">
        <v>1262</v>
      </c>
      <c r="B570" s="446">
        <f>+A570</f>
        <v>1262</v>
      </c>
      <c r="C570" s="250" t="str">
        <f>+VLOOKUP(A570,bd_lista!$A$3:$C$590,3,FALSE)</f>
        <v>Gobierno Autónomo Municipal de Laja</v>
      </c>
      <c r="D570" s="442" t="str">
        <f>+C570</f>
        <v>Gobierno Autónomo Municipal de Laja</v>
      </c>
      <c r="E570" s="245" t="s">
        <v>1311</v>
      </c>
      <c r="F570" s="246">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6">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6">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6">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6">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6">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6">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6">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6">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6">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6">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6">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6">
        <f t="shared" ca="1" si="23"/>
        <v>0</v>
      </c>
      <c r="S570" s="253"/>
      <c r="T570" s="246">
        <f ca="1">+T571</f>
        <v>0</v>
      </c>
      <c r="U570" s="245">
        <f t="shared" si="24"/>
        <v>1</v>
      </c>
      <c r="V570" s="348" t="str">
        <f>+VLOOKUP(A570,bd_lista!$A$3:$E$590,5,FALSE)</f>
        <v>Gobiernos Autonomos Municipales</v>
      </c>
      <c r="W570" s="444" t="str">
        <f>+V570</f>
        <v>Gobiernos Autonomos Municipales</v>
      </c>
      <c r="X570" s="245">
        <f>+VLOOKUP(A570,[2]Sheet1!$A$13:$D$744,4,FALSE)</f>
        <v>0</v>
      </c>
      <c r="Y570" s="245" t="e">
        <f>+VLOOKUP(X570,bd_lista!$A$3:$C$590,3,FALSE)</f>
        <v>#N/A</v>
      </c>
      <c r="Z570" s="305">
        <f>+X570</f>
        <v>0</v>
      </c>
      <c r="AA570" s="306" t="e">
        <f>+Y570</f>
        <v>#N/A</v>
      </c>
    </row>
    <row r="571" spans="1:27" customFormat="1" ht="15" hidden="1" customHeight="1">
      <c r="A571" s="32">
        <v>1262</v>
      </c>
      <c r="B571" s="447"/>
      <c r="C571" s="250" t="str">
        <f>+VLOOKUP(A571,bd_lista!$A$3:$C$590,3,FALSE)</f>
        <v>Gobierno Autónomo Municipal de Laja</v>
      </c>
      <c r="D571" s="443"/>
      <c r="E571" s="247" t="s">
        <v>1312</v>
      </c>
      <c r="F571" s="246">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6">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6">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6">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6">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6">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6">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6">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6">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6">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6">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6">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6">
        <f t="shared" ca="1" si="23"/>
        <v>0</v>
      </c>
      <c r="S571" s="253">
        <f ca="1">+R570+R571</f>
        <v>0</v>
      </c>
      <c r="T571" s="246">
        <f ca="1">+S571</f>
        <v>0</v>
      </c>
      <c r="U571" s="245">
        <f t="shared" si="24"/>
        <v>2</v>
      </c>
      <c r="V571" s="348" t="str">
        <f>+VLOOKUP(A571,bd_lista!$A$3:$E$590,5,FALSE)</f>
        <v>Gobiernos Autonomos Municipales</v>
      </c>
      <c r="W571" s="445"/>
      <c r="X571" s="245">
        <f>+VLOOKUP(A571,[2]Sheet1!$A$13:$D$744,4,FALSE)</f>
        <v>0</v>
      </c>
      <c r="Y571" s="245" t="e">
        <f>+VLOOKUP(X571,bd_lista!$A$3:$C$590,3,FALSE)</f>
        <v>#N/A</v>
      </c>
      <c r="Z571" s="303"/>
      <c r="AA571" s="304"/>
    </row>
    <row r="572" spans="1:27" customFormat="1" ht="15" hidden="1" customHeight="1">
      <c r="A572" s="32">
        <v>1263</v>
      </c>
      <c r="B572" s="446">
        <f>+A572</f>
        <v>1263</v>
      </c>
      <c r="C572" s="250" t="str">
        <f>+VLOOKUP(A572,bd_lista!$A$3:$C$590,3,FALSE)</f>
        <v>Gobierno Autónomo Municipal de Batallas</v>
      </c>
      <c r="D572" s="442" t="str">
        <f>+C572</f>
        <v>Gobierno Autónomo Municipal de Batallas</v>
      </c>
      <c r="E572" s="245" t="s">
        <v>1311</v>
      </c>
      <c r="F572" s="246">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6">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6">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6">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6">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6">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6">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6">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6">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6">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6">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6">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6">
        <f t="shared" ca="1" si="23"/>
        <v>0</v>
      </c>
      <c r="S572" s="253"/>
      <c r="T572" s="246">
        <f ca="1">+T573</f>
        <v>0</v>
      </c>
      <c r="U572" s="245">
        <f t="shared" si="24"/>
        <v>1</v>
      </c>
      <c r="V572" s="348" t="str">
        <f>+VLOOKUP(A572,bd_lista!$A$3:$E$590,5,FALSE)</f>
        <v>Gobiernos Autonomos Municipales</v>
      </c>
      <c r="W572" s="444" t="str">
        <f>+V572</f>
        <v>Gobiernos Autonomos Municipales</v>
      </c>
      <c r="X572" s="245">
        <f>+VLOOKUP(A572,[2]Sheet1!$A$13:$D$744,4,FALSE)</f>
        <v>0</v>
      </c>
      <c r="Y572" s="245" t="e">
        <f>+VLOOKUP(X572,bd_lista!$A$3:$C$590,3,FALSE)</f>
        <v>#N/A</v>
      </c>
      <c r="Z572" s="305">
        <f>+X572</f>
        <v>0</v>
      </c>
      <c r="AA572" s="306" t="e">
        <f>+Y572</f>
        <v>#N/A</v>
      </c>
    </row>
    <row r="573" spans="1:27" customFormat="1" ht="15" hidden="1" customHeight="1">
      <c r="A573" s="32">
        <v>1263</v>
      </c>
      <c r="B573" s="447"/>
      <c r="C573" s="250" t="str">
        <f>+VLOOKUP(A573,bd_lista!$A$3:$C$590,3,FALSE)</f>
        <v>Gobierno Autónomo Municipal de Batallas</v>
      </c>
      <c r="D573" s="443"/>
      <c r="E573" s="247" t="s">
        <v>1312</v>
      </c>
      <c r="F573" s="246">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6">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6">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6">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6">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6">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6">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6">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6">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6">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6">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6">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6">
        <f t="shared" ca="1" si="23"/>
        <v>0</v>
      </c>
      <c r="S573" s="253">
        <f ca="1">+R572+R573</f>
        <v>0</v>
      </c>
      <c r="T573" s="246">
        <f ca="1">+S573</f>
        <v>0</v>
      </c>
      <c r="U573" s="245">
        <f t="shared" si="24"/>
        <v>2</v>
      </c>
      <c r="V573" s="348" t="str">
        <f>+VLOOKUP(A573,bd_lista!$A$3:$E$590,5,FALSE)</f>
        <v>Gobiernos Autonomos Municipales</v>
      </c>
      <c r="W573" s="445"/>
      <c r="X573" s="245">
        <f>+VLOOKUP(A573,[2]Sheet1!$A$13:$D$744,4,FALSE)</f>
        <v>0</v>
      </c>
      <c r="Y573" s="245" t="e">
        <f>+VLOOKUP(X573,bd_lista!$A$3:$C$590,3,FALSE)</f>
        <v>#N/A</v>
      </c>
      <c r="Z573" s="303"/>
      <c r="AA573" s="304"/>
    </row>
    <row r="574" spans="1:27" customFormat="1" ht="15" hidden="1" customHeight="1">
      <c r="A574" s="32">
        <v>1264</v>
      </c>
      <c r="B574" s="446">
        <f>+A574</f>
        <v>1264</v>
      </c>
      <c r="C574" s="250" t="str">
        <f>+VLOOKUP(A574,bd_lista!$A$3:$C$590,3,FALSE)</f>
        <v>Gobierno Autónomo Municipal de Puerto Pérez</v>
      </c>
      <c r="D574" s="442" t="str">
        <f>+C574</f>
        <v>Gobierno Autónomo Municipal de Puerto Pérez</v>
      </c>
      <c r="E574" s="245" t="s">
        <v>1311</v>
      </c>
      <c r="F574" s="246">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6">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6">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6">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6">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6">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6">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6">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6">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6">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6">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6">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6">
        <f t="shared" ca="1" si="23"/>
        <v>0</v>
      </c>
      <c r="S574" s="253"/>
      <c r="T574" s="246">
        <f ca="1">+T575</f>
        <v>0</v>
      </c>
      <c r="U574" s="245">
        <f t="shared" si="24"/>
        <v>1</v>
      </c>
      <c r="V574" s="348" t="str">
        <f>+VLOOKUP(A574,bd_lista!$A$3:$E$590,5,FALSE)</f>
        <v>Gobiernos Autonomos Municipales</v>
      </c>
      <c r="W574" s="444" t="str">
        <f>+V574</f>
        <v>Gobiernos Autonomos Municipales</v>
      </c>
      <c r="X574" s="245">
        <f>+VLOOKUP(A574,[2]Sheet1!$A$13:$D$744,4,FALSE)</f>
        <v>0</v>
      </c>
      <c r="Y574" s="245" t="e">
        <f>+VLOOKUP(X574,bd_lista!$A$3:$C$590,3,FALSE)</f>
        <v>#N/A</v>
      </c>
      <c r="Z574" s="305">
        <f>+X574</f>
        <v>0</v>
      </c>
      <c r="AA574" s="306" t="e">
        <f>+Y574</f>
        <v>#N/A</v>
      </c>
    </row>
    <row r="575" spans="1:27" customFormat="1" ht="15" hidden="1" customHeight="1">
      <c r="A575" s="32">
        <v>1264</v>
      </c>
      <c r="B575" s="447"/>
      <c r="C575" s="250" t="str">
        <f>+VLOOKUP(A575,bd_lista!$A$3:$C$590,3,FALSE)</f>
        <v>Gobierno Autónomo Municipal de Puerto Pérez</v>
      </c>
      <c r="D575" s="443"/>
      <c r="E575" s="247" t="s">
        <v>1312</v>
      </c>
      <c r="F575" s="246">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6">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6">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6">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6">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6">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6">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6">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6">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6">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6">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6">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6">
        <f t="shared" ca="1" si="23"/>
        <v>0</v>
      </c>
      <c r="S575" s="253">
        <f ca="1">+R574+R575</f>
        <v>0</v>
      </c>
      <c r="T575" s="246">
        <f ca="1">+S575</f>
        <v>0</v>
      </c>
      <c r="U575" s="245">
        <f t="shared" si="24"/>
        <v>2</v>
      </c>
      <c r="V575" s="348" t="str">
        <f>+VLOOKUP(A575,bd_lista!$A$3:$E$590,5,FALSE)</f>
        <v>Gobiernos Autonomos Municipales</v>
      </c>
      <c r="W575" s="445"/>
      <c r="X575" s="245">
        <f>+VLOOKUP(A575,[2]Sheet1!$A$13:$D$744,4,FALSE)</f>
        <v>0</v>
      </c>
      <c r="Y575" s="245" t="e">
        <f>+VLOOKUP(X575,bd_lista!$A$3:$C$590,3,FALSE)</f>
        <v>#N/A</v>
      </c>
      <c r="Z575" s="303"/>
      <c r="AA575" s="304"/>
    </row>
    <row r="576" spans="1:27" customFormat="1" ht="15" hidden="1" customHeight="1">
      <c r="A576" s="32">
        <v>1265</v>
      </c>
      <c r="B576" s="446">
        <f>+A576</f>
        <v>1265</v>
      </c>
      <c r="C576" s="250" t="str">
        <f>+VLOOKUP(A576,bd_lista!$A$3:$C$590,3,FALSE)</f>
        <v>Gobierno Autónomo Municipal de Coroico</v>
      </c>
      <c r="D576" s="442" t="str">
        <f>+C576</f>
        <v>Gobierno Autónomo Municipal de Coroico</v>
      </c>
      <c r="E576" s="245" t="s">
        <v>1311</v>
      </c>
      <c r="F576" s="246">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6">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6">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6">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6">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6">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6">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6">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6">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6">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6">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6">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6">
        <f t="shared" ca="1" si="23"/>
        <v>0</v>
      </c>
      <c r="S576" s="253"/>
      <c r="T576" s="246">
        <f ca="1">+T577</f>
        <v>0</v>
      </c>
      <c r="U576" s="245">
        <f t="shared" si="24"/>
        <v>1</v>
      </c>
      <c r="V576" s="348" t="str">
        <f>+VLOOKUP(A576,bd_lista!$A$3:$E$590,5,FALSE)</f>
        <v>Gobiernos Autonomos Municipales</v>
      </c>
      <c r="W576" s="444" t="str">
        <f>+V576</f>
        <v>Gobiernos Autonomos Municipales</v>
      </c>
      <c r="X576" s="245">
        <f>+VLOOKUP(A576,[2]Sheet1!$A$13:$D$744,4,FALSE)</f>
        <v>0</v>
      </c>
      <c r="Y576" s="245" t="e">
        <f>+VLOOKUP(X576,bd_lista!$A$3:$C$590,3,FALSE)</f>
        <v>#N/A</v>
      </c>
      <c r="Z576" s="305">
        <f>+X576</f>
        <v>0</v>
      </c>
      <c r="AA576" s="306" t="e">
        <f>+Y576</f>
        <v>#N/A</v>
      </c>
    </row>
    <row r="577" spans="1:27" customFormat="1" ht="15" hidden="1" customHeight="1">
      <c r="A577" s="32">
        <v>1265</v>
      </c>
      <c r="B577" s="447"/>
      <c r="C577" s="250" t="str">
        <f>+VLOOKUP(A577,bd_lista!$A$3:$C$590,3,FALSE)</f>
        <v>Gobierno Autónomo Municipal de Coroico</v>
      </c>
      <c r="D577" s="443"/>
      <c r="E577" s="247" t="s">
        <v>1312</v>
      </c>
      <c r="F577" s="246">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6">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6">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6">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6">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6">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6">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6">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6">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6">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6">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6">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6">
        <f t="shared" ca="1" si="23"/>
        <v>0</v>
      </c>
      <c r="S577" s="253">
        <f ca="1">+R576+R577</f>
        <v>0</v>
      </c>
      <c r="T577" s="246">
        <f ca="1">+S577</f>
        <v>0</v>
      </c>
      <c r="U577" s="245">
        <f t="shared" si="24"/>
        <v>2</v>
      </c>
      <c r="V577" s="348" t="str">
        <f>+VLOOKUP(A577,bd_lista!$A$3:$E$590,5,FALSE)</f>
        <v>Gobiernos Autonomos Municipales</v>
      </c>
      <c r="W577" s="445"/>
      <c r="X577" s="245">
        <f>+VLOOKUP(A577,[2]Sheet1!$A$13:$D$744,4,FALSE)</f>
        <v>0</v>
      </c>
      <c r="Y577" s="245" t="e">
        <f>+VLOOKUP(X577,bd_lista!$A$3:$C$590,3,FALSE)</f>
        <v>#N/A</v>
      </c>
      <c r="Z577" s="303"/>
      <c r="AA577" s="304"/>
    </row>
    <row r="578" spans="1:27" customFormat="1" ht="15" hidden="1" customHeight="1">
      <c r="A578" s="32">
        <v>1266</v>
      </c>
      <c r="B578" s="446">
        <f>+A578</f>
        <v>1266</v>
      </c>
      <c r="C578" s="250" t="str">
        <f>+VLOOKUP(A578,bd_lista!$A$3:$C$590,3,FALSE)</f>
        <v>Gobierno Autónomo Municipal de Coripata</v>
      </c>
      <c r="D578" s="442" t="str">
        <f>+C578</f>
        <v>Gobierno Autónomo Municipal de Coripata</v>
      </c>
      <c r="E578" s="245" t="s">
        <v>1311</v>
      </c>
      <c r="F578" s="246">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6">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6">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6">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6">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6">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6">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6">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6">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6">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6">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6">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6">
        <f t="shared" ca="1" si="23"/>
        <v>0</v>
      </c>
      <c r="S578" s="253"/>
      <c r="T578" s="246">
        <f ca="1">+T579</f>
        <v>0</v>
      </c>
      <c r="U578" s="245">
        <f t="shared" si="24"/>
        <v>1</v>
      </c>
      <c r="V578" s="348" t="str">
        <f>+VLOOKUP(A578,bd_lista!$A$3:$E$590,5,FALSE)</f>
        <v>Gobiernos Autonomos Municipales</v>
      </c>
      <c r="W578" s="444" t="str">
        <f>+V578</f>
        <v>Gobiernos Autonomos Municipales</v>
      </c>
      <c r="X578" s="245">
        <f>+VLOOKUP(A578,[2]Sheet1!$A$13:$D$744,4,FALSE)</f>
        <v>0</v>
      </c>
      <c r="Y578" s="245" t="e">
        <f>+VLOOKUP(X578,bd_lista!$A$3:$C$590,3,FALSE)</f>
        <v>#N/A</v>
      </c>
      <c r="Z578" s="305">
        <f>+X578</f>
        <v>0</v>
      </c>
      <c r="AA578" s="306" t="e">
        <f>+Y578</f>
        <v>#N/A</v>
      </c>
    </row>
    <row r="579" spans="1:27" customFormat="1" ht="15" hidden="1" customHeight="1">
      <c r="A579" s="32">
        <v>1266</v>
      </c>
      <c r="B579" s="447"/>
      <c r="C579" s="250" t="str">
        <f>+VLOOKUP(A579,bd_lista!$A$3:$C$590,3,FALSE)</f>
        <v>Gobierno Autónomo Municipal de Coripata</v>
      </c>
      <c r="D579" s="443"/>
      <c r="E579" s="247" t="s">
        <v>1312</v>
      </c>
      <c r="F579" s="246">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6">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6">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6">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6">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6">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6">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6">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6">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6">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6">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6">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6">
        <f t="shared" ca="1" si="23"/>
        <v>0</v>
      </c>
      <c r="S579" s="253">
        <f ca="1">+R578+R579</f>
        <v>0</v>
      </c>
      <c r="T579" s="246">
        <f ca="1">+S579</f>
        <v>0</v>
      </c>
      <c r="U579" s="245">
        <f t="shared" si="24"/>
        <v>2</v>
      </c>
      <c r="V579" s="348" t="str">
        <f>+VLOOKUP(A579,bd_lista!$A$3:$E$590,5,FALSE)</f>
        <v>Gobiernos Autonomos Municipales</v>
      </c>
      <c r="W579" s="445"/>
      <c r="X579" s="245">
        <f>+VLOOKUP(A579,[2]Sheet1!$A$13:$D$744,4,FALSE)</f>
        <v>0</v>
      </c>
      <c r="Y579" s="245" t="e">
        <f>+VLOOKUP(X579,bd_lista!$A$3:$C$590,3,FALSE)</f>
        <v>#N/A</v>
      </c>
      <c r="Z579" s="303"/>
      <c r="AA579" s="304"/>
    </row>
    <row r="580" spans="1:27" customFormat="1" ht="15" hidden="1" customHeight="1">
      <c r="A580" s="32">
        <v>1267</v>
      </c>
      <c r="B580" s="446">
        <f>+A580</f>
        <v>1267</v>
      </c>
      <c r="C580" s="250" t="str">
        <f>+VLOOKUP(A580,bd_lista!$A$3:$C$590,3,FALSE)</f>
        <v>Gobierno Autónomo Municipal de Ixiamas</v>
      </c>
      <c r="D580" s="442" t="str">
        <f>+C580</f>
        <v>Gobierno Autónomo Municipal de Ixiamas</v>
      </c>
      <c r="E580" s="245" t="s">
        <v>1311</v>
      </c>
      <c r="F580" s="246">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6">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6">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6">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6">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6">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6">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6">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6">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6">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6">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6">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6">
        <f t="shared" ca="1" si="23"/>
        <v>0</v>
      </c>
      <c r="S580" s="253"/>
      <c r="T580" s="246">
        <f ca="1">+T581</f>
        <v>0</v>
      </c>
      <c r="U580" s="245">
        <f t="shared" si="24"/>
        <v>1</v>
      </c>
      <c r="V580" s="348" t="str">
        <f>+VLOOKUP(A580,bd_lista!$A$3:$E$590,5,FALSE)</f>
        <v>Gobiernos Autonomos Municipales</v>
      </c>
      <c r="W580" s="444" t="str">
        <f>+V580</f>
        <v>Gobiernos Autonomos Municipales</v>
      </c>
      <c r="X580" s="245">
        <f>+VLOOKUP(A580,[2]Sheet1!$A$13:$D$744,4,FALSE)</f>
        <v>0</v>
      </c>
      <c r="Y580" s="245" t="e">
        <f>+VLOOKUP(X580,bd_lista!$A$3:$C$590,3,FALSE)</f>
        <v>#N/A</v>
      </c>
      <c r="Z580" s="305">
        <f>+X580</f>
        <v>0</v>
      </c>
      <c r="AA580" s="306" t="e">
        <f>+Y580</f>
        <v>#N/A</v>
      </c>
    </row>
    <row r="581" spans="1:27" customFormat="1" ht="15" hidden="1" customHeight="1">
      <c r="A581" s="32">
        <v>1267</v>
      </c>
      <c r="B581" s="447"/>
      <c r="C581" s="250" t="str">
        <f>+VLOOKUP(A581,bd_lista!$A$3:$C$590,3,FALSE)</f>
        <v>Gobierno Autónomo Municipal de Ixiamas</v>
      </c>
      <c r="D581" s="443"/>
      <c r="E581" s="247" t="s">
        <v>1312</v>
      </c>
      <c r="F581" s="246">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6">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6">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6">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6">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6">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6">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6">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6">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6">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6">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6">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6">
        <f t="shared" ca="1" si="23"/>
        <v>0</v>
      </c>
      <c r="S581" s="253">
        <f ca="1">+R580+R581</f>
        <v>0</v>
      </c>
      <c r="T581" s="246">
        <f ca="1">+S581</f>
        <v>0</v>
      </c>
      <c r="U581" s="245">
        <f t="shared" si="24"/>
        <v>2</v>
      </c>
      <c r="V581" s="348" t="str">
        <f>+VLOOKUP(A581,bd_lista!$A$3:$E$590,5,FALSE)</f>
        <v>Gobiernos Autonomos Municipales</v>
      </c>
      <c r="W581" s="445"/>
      <c r="X581" s="245">
        <f>+VLOOKUP(A581,[2]Sheet1!$A$13:$D$744,4,FALSE)</f>
        <v>0</v>
      </c>
      <c r="Y581" s="245" t="e">
        <f>+VLOOKUP(X581,bd_lista!$A$3:$C$590,3,FALSE)</f>
        <v>#N/A</v>
      </c>
      <c r="Z581" s="303"/>
      <c r="AA581" s="304"/>
    </row>
    <row r="582" spans="1:27" customFormat="1" ht="15" hidden="1" customHeight="1">
      <c r="A582" s="32">
        <v>1268</v>
      </c>
      <c r="B582" s="446">
        <f>+A582</f>
        <v>1268</v>
      </c>
      <c r="C582" s="250" t="str">
        <f>+VLOOKUP(A582,bd_lista!$A$3:$C$590,3,FALSE)</f>
        <v>Gobierno Autónomo Municipal de San Buenaventura</v>
      </c>
      <c r="D582" s="442" t="str">
        <f>+C582</f>
        <v>Gobierno Autónomo Municipal de San Buenaventura</v>
      </c>
      <c r="E582" s="245" t="s">
        <v>1311</v>
      </c>
      <c r="F582" s="246">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6">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6">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6">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6">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6">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6">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6">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6">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6">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6">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6">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6">
        <f t="shared" ca="1" si="23"/>
        <v>0</v>
      </c>
      <c r="S582" s="253"/>
      <c r="T582" s="246">
        <f ca="1">+T583</f>
        <v>0</v>
      </c>
      <c r="U582" s="245">
        <f t="shared" si="24"/>
        <v>1</v>
      </c>
      <c r="V582" s="348" t="str">
        <f>+VLOOKUP(A582,bd_lista!$A$3:$E$590,5,FALSE)</f>
        <v>Gobiernos Autonomos Municipales</v>
      </c>
      <c r="W582" s="444" t="str">
        <f>+V582</f>
        <v>Gobiernos Autonomos Municipales</v>
      </c>
      <c r="X582" s="245">
        <f>+VLOOKUP(A582,[2]Sheet1!$A$13:$D$744,4,FALSE)</f>
        <v>0</v>
      </c>
      <c r="Y582" s="245" t="e">
        <f>+VLOOKUP(X582,bd_lista!$A$3:$C$590,3,FALSE)</f>
        <v>#N/A</v>
      </c>
      <c r="Z582" s="305">
        <f>+X582</f>
        <v>0</v>
      </c>
      <c r="AA582" s="306" t="e">
        <f>+Y582</f>
        <v>#N/A</v>
      </c>
    </row>
    <row r="583" spans="1:27" customFormat="1" ht="15" hidden="1" customHeight="1">
      <c r="A583" s="32">
        <v>1268</v>
      </c>
      <c r="B583" s="447"/>
      <c r="C583" s="250" t="str">
        <f>+VLOOKUP(A583,bd_lista!$A$3:$C$590,3,FALSE)</f>
        <v>Gobierno Autónomo Municipal de San Buenaventura</v>
      </c>
      <c r="D583" s="443"/>
      <c r="E583" s="247" t="s">
        <v>1312</v>
      </c>
      <c r="F583" s="246">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6">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6">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6">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6">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6">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6">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6">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6">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6">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6">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6">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6">
        <f t="shared" ca="1" si="23"/>
        <v>0</v>
      </c>
      <c r="S583" s="253">
        <f ca="1">+R582+R583</f>
        <v>0</v>
      </c>
      <c r="T583" s="246">
        <f ca="1">+S583</f>
        <v>0</v>
      </c>
      <c r="U583" s="245">
        <f t="shared" si="24"/>
        <v>2</v>
      </c>
      <c r="V583" s="348" t="str">
        <f>+VLOOKUP(A583,bd_lista!$A$3:$E$590,5,FALSE)</f>
        <v>Gobiernos Autonomos Municipales</v>
      </c>
      <c r="W583" s="445"/>
      <c r="X583" s="245">
        <f>+VLOOKUP(A583,[2]Sheet1!$A$13:$D$744,4,FALSE)</f>
        <v>0</v>
      </c>
      <c r="Y583" s="245" t="e">
        <f>+VLOOKUP(X583,bd_lista!$A$3:$C$590,3,FALSE)</f>
        <v>#N/A</v>
      </c>
      <c r="Z583" s="303"/>
      <c r="AA583" s="304"/>
    </row>
    <row r="584" spans="1:27" customFormat="1" ht="15" hidden="1" customHeight="1">
      <c r="A584" s="32">
        <v>1269</v>
      </c>
      <c r="B584" s="446">
        <f>+A584</f>
        <v>1269</v>
      </c>
      <c r="C584" s="250" t="str">
        <f>+VLOOKUP(A584,bd_lista!$A$3:$C$590,3,FALSE)</f>
        <v>Gobierno Autónomo Municipal de General Juan José Pérez (Charazani)</v>
      </c>
      <c r="D584" s="442" t="str">
        <f>+C584</f>
        <v>Gobierno Autónomo Municipal de General Juan José Pérez (Charazani)</v>
      </c>
      <c r="E584" s="245" t="s">
        <v>1311</v>
      </c>
      <c r="F584" s="246">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6">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6">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6">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6">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6">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6">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6">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6">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6">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6">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6">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6">
        <f t="shared" ca="1" si="23"/>
        <v>0</v>
      </c>
      <c r="S584" s="253"/>
      <c r="T584" s="246">
        <f ca="1">+T585</f>
        <v>0</v>
      </c>
      <c r="U584" s="245">
        <f t="shared" si="24"/>
        <v>1</v>
      </c>
      <c r="V584" s="348" t="str">
        <f>+VLOOKUP(A584,bd_lista!$A$3:$E$590,5,FALSE)</f>
        <v>Gobiernos Autonomos Municipales</v>
      </c>
      <c r="W584" s="444" t="str">
        <f>+V584</f>
        <v>Gobiernos Autonomos Municipales</v>
      </c>
      <c r="X584" s="245">
        <f>+VLOOKUP(A584,[2]Sheet1!$A$13:$D$744,4,FALSE)</f>
        <v>0</v>
      </c>
      <c r="Y584" s="245" t="e">
        <f>+VLOOKUP(X584,bd_lista!$A$3:$C$590,3,FALSE)</f>
        <v>#N/A</v>
      </c>
      <c r="Z584" s="305">
        <f>+X584</f>
        <v>0</v>
      </c>
      <c r="AA584" s="306" t="e">
        <f>+Y584</f>
        <v>#N/A</v>
      </c>
    </row>
    <row r="585" spans="1:27" customFormat="1" ht="15" hidden="1" customHeight="1">
      <c r="A585" s="32">
        <v>1269</v>
      </c>
      <c r="B585" s="447"/>
      <c r="C585" s="250" t="str">
        <f>+VLOOKUP(A585,bd_lista!$A$3:$C$590,3,FALSE)</f>
        <v>Gobierno Autónomo Municipal de General Juan José Pérez (Charazani)</v>
      </c>
      <c r="D585" s="443"/>
      <c r="E585" s="247" t="s">
        <v>1312</v>
      </c>
      <c r="F585" s="246">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6">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6">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6">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6">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6">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6">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6">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6">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6">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6">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6">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6">
        <f t="shared" ca="1" si="23"/>
        <v>0</v>
      </c>
      <c r="S585" s="253">
        <f ca="1">+R584+R585</f>
        <v>0</v>
      </c>
      <c r="T585" s="246">
        <f ca="1">+S585</f>
        <v>0</v>
      </c>
      <c r="U585" s="245">
        <f t="shared" si="24"/>
        <v>2</v>
      </c>
      <c r="V585" s="348" t="str">
        <f>+VLOOKUP(A585,bd_lista!$A$3:$E$590,5,FALSE)</f>
        <v>Gobiernos Autonomos Municipales</v>
      </c>
      <c r="W585" s="445"/>
      <c r="X585" s="245">
        <f>+VLOOKUP(A585,[2]Sheet1!$A$13:$D$744,4,FALSE)</f>
        <v>0</v>
      </c>
      <c r="Y585" s="245" t="e">
        <f>+VLOOKUP(X585,bd_lista!$A$3:$C$590,3,FALSE)</f>
        <v>#N/A</v>
      </c>
      <c r="Z585" s="303"/>
      <c r="AA585" s="304"/>
    </row>
    <row r="586" spans="1:27" customFormat="1" ht="15" hidden="1" customHeight="1">
      <c r="A586" s="32">
        <v>1270</v>
      </c>
      <c r="B586" s="446">
        <f>+A586</f>
        <v>1270</v>
      </c>
      <c r="C586" s="250" t="str">
        <f>+VLOOKUP(A586,bd_lista!$A$3:$C$590,3,FALSE)</f>
        <v>Gobierno Autónomo Municipal de Curva</v>
      </c>
      <c r="D586" s="442" t="str">
        <f>+C586</f>
        <v>Gobierno Autónomo Municipal de Curva</v>
      </c>
      <c r="E586" s="245" t="s">
        <v>1311</v>
      </c>
      <c r="F586" s="246">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6">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6">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6">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6">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6">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6">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6">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6">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6">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6">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6">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6">
        <f t="shared" ca="1" si="23"/>
        <v>0</v>
      </c>
      <c r="S586" s="253"/>
      <c r="T586" s="246">
        <f ca="1">+T587</f>
        <v>0</v>
      </c>
      <c r="U586" s="245">
        <f t="shared" si="24"/>
        <v>1</v>
      </c>
      <c r="V586" s="348" t="str">
        <f>+VLOOKUP(A586,bd_lista!$A$3:$E$590,5,FALSE)</f>
        <v>Gobiernos Autonomos Municipales</v>
      </c>
      <c r="W586" s="444" t="str">
        <f>+V586</f>
        <v>Gobiernos Autonomos Municipales</v>
      </c>
      <c r="X586" s="245">
        <f>+VLOOKUP(A586,[2]Sheet1!$A$13:$D$744,4,FALSE)</f>
        <v>0</v>
      </c>
      <c r="Y586" s="245" t="e">
        <f>+VLOOKUP(X586,bd_lista!$A$3:$C$590,3,FALSE)</f>
        <v>#N/A</v>
      </c>
      <c r="Z586" s="305">
        <f>+X586</f>
        <v>0</v>
      </c>
      <c r="AA586" s="306" t="e">
        <f>+Y586</f>
        <v>#N/A</v>
      </c>
    </row>
    <row r="587" spans="1:27" customFormat="1" ht="15" hidden="1" customHeight="1">
      <c r="A587" s="32">
        <v>1270</v>
      </c>
      <c r="B587" s="447"/>
      <c r="C587" s="250" t="str">
        <f>+VLOOKUP(A587,bd_lista!$A$3:$C$590,3,FALSE)</f>
        <v>Gobierno Autónomo Municipal de Curva</v>
      </c>
      <c r="D587" s="443"/>
      <c r="E587" s="247" t="s">
        <v>1312</v>
      </c>
      <c r="F587" s="246">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6">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6">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6">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6">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6">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6">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6">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6">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6">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6">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6">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6">
        <f t="shared" ca="1" si="23"/>
        <v>0</v>
      </c>
      <c r="S587" s="253">
        <f ca="1">+R586+R587</f>
        <v>0</v>
      </c>
      <c r="T587" s="246">
        <f ca="1">+S587</f>
        <v>0</v>
      </c>
      <c r="U587" s="245">
        <f t="shared" si="24"/>
        <v>2</v>
      </c>
      <c r="V587" s="348" t="str">
        <f>+VLOOKUP(A587,bd_lista!$A$3:$E$590,5,FALSE)</f>
        <v>Gobiernos Autonomos Municipales</v>
      </c>
      <c r="W587" s="445"/>
      <c r="X587" s="245">
        <f>+VLOOKUP(A587,[2]Sheet1!$A$13:$D$744,4,FALSE)</f>
        <v>0</v>
      </c>
      <c r="Y587" s="245" t="e">
        <f>+VLOOKUP(X587,bd_lista!$A$3:$C$590,3,FALSE)</f>
        <v>#N/A</v>
      </c>
      <c r="Z587" s="303"/>
      <c r="AA587" s="304"/>
    </row>
    <row r="588" spans="1:27" customFormat="1" ht="27" hidden="1" customHeight="1">
      <c r="A588" s="32">
        <v>1271</v>
      </c>
      <c r="B588" s="446">
        <f>+A588</f>
        <v>1271</v>
      </c>
      <c r="C588" s="250" t="str">
        <f>+VLOOKUP(A588,bd_lista!$A$3:$C$590,3,FALSE)</f>
        <v>Gobierno Autónomo Municipal de San Pedro de Curahuara</v>
      </c>
      <c r="D588" s="442" t="str">
        <f>+C588</f>
        <v>Gobierno Autónomo Municipal de San Pedro de Curahuara</v>
      </c>
      <c r="E588" s="245" t="s">
        <v>1311</v>
      </c>
      <c r="F588" s="246">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6">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6">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6">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6">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6">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6">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6">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6">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6">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6">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6">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6">
        <f t="shared" ca="1" si="23"/>
        <v>0</v>
      </c>
      <c r="S588" s="253"/>
      <c r="T588" s="246">
        <f ca="1">+T589</f>
        <v>0</v>
      </c>
      <c r="U588" s="245">
        <f t="shared" si="24"/>
        <v>1</v>
      </c>
      <c r="V588" s="348" t="str">
        <f>+VLOOKUP(A588,bd_lista!$A$3:$E$590,5,FALSE)</f>
        <v>Gobiernos Autonomos Municipales</v>
      </c>
      <c r="W588" s="444" t="str">
        <f>+V588</f>
        <v>Gobiernos Autonomos Municipales</v>
      </c>
      <c r="X588" s="245">
        <f>+VLOOKUP(A588,[2]Sheet1!$A$13:$D$744,4,FALSE)</f>
        <v>0</v>
      </c>
      <c r="Y588" s="245" t="e">
        <f>+VLOOKUP(X588,bd_lista!$A$3:$C$590,3,FALSE)</f>
        <v>#N/A</v>
      </c>
      <c r="Z588" s="305">
        <f>+X588</f>
        <v>0</v>
      </c>
      <c r="AA588" s="306" t="e">
        <f>+Y588</f>
        <v>#N/A</v>
      </c>
    </row>
    <row r="589" spans="1:27" customFormat="1" ht="27" hidden="1" customHeight="1">
      <c r="A589" s="32">
        <v>1271</v>
      </c>
      <c r="B589" s="447"/>
      <c r="C589" s="250" t="str">
        <f>+VLOOKUP(A589,bd_lista!$A$3:$C$590,3,FALSE)</f>
        <v>Gobierno Autónomo Municipal de San Pedro de Curahuara</v>
      </c>
      <c r="D589" s="443"/>
      <c r="E589" s="247" t="s">
        <v>1312</v>
      </c>
      <c r="F589" s="246">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6">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6">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6">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6">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6">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6">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6">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6">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6">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6">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6">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6">
        <f t="shared" ca="1" si="23"/>
        <v>0</v>
      </c>
      <c r="S589" s="253">
        <f ca="1">+R588+R589</f>
        <v>0</v>
      </c>
      <c r="T589" s="246">
        <f ca="1">+S589</f>
        <v>0</v>
      </c>
      <c r="U589" s="245">
        <f t="shared" si="24"/>
        <v>2</v>
      </c>
      <c r="V589" s="348" t="str">
        <f>+VLOOKUP(A589,bd_lista!$A$3:$E$590,5,FALSE)</f>
        <v>Gobiernos Autonomos Municipales</v>
      </c>
      <c r="W589" s="445"/>
      <c r="X589" s="245">
        <f>+VLOOKUP(A589,[2]Sheet1!$A$13:$D$744,4,FALSE)</f>
        <v>0</v>
      </c>
      <c r="Y589" s="245" t="e">
        <f>+VLOOKUP(X589,bd_lista!$A$3:$C$590,3,FALSE)</f>
        <v>#N/A</v>
      </c>
      <c r="Z589" s="303"/>
      <c r="AA589" s="304"/>
    </row>
    <row r="590" spans="1:27" customFormat="1" ht="27" hidden="1" customHeight="1">
      <c r="A590" s="32">
        <v>1272</v>
      </c>
      <c r="B590" s="446">
        <f>+A590</f>
        <v>1272</v>
      </c>
      <c r="C590" s="250" t="str">
        <f>+VLOOKUP(A590,bd_lista!$A$3:$C$590,3,FALSE)</f>
        <v>Gobierno Autónomo Municipal de Papel Pampa</v>
      </c>
      <c r="D590" s="442" t="str">
        <f>+C590</f>
        <v>Gobierno Autónomo Municipal de Papel Pampa</v>
      </c>
      <c r="E590" s="245" t="s">
        <v>1311</v>
      </c>
      <c r="F590" s="246">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6">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6">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6">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6">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6">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6">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6">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6">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6">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6">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6">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6">
        <f t="shared" ca="1" si="23"/>
        <v>0</v>
      </c>
      <c r="S590" s="253"/>
      <c r="T590" s="246">
        <f ca="1">+T591</f>
        <v>0</v>
      </c>
      <c r="U590" s="245">
        <f t="shared" si="24"/>
        <v>1</v>
      </c>
      <c r="V590" s="348" t="str">
        <f>+VLOOKUP(A590,bd_lista!$A$3:$E$590,5,FALSE)</f>
        <v>Gobiernos Autonomos Municipales</v>
      </c>
      <c r="W590" s="444" t="str">
        <f>+V590</f>
        <v>Gobiernos Autonomos Municipales</v>
      </c>
      <c r="X590" s="245">
        <f>+VLOOKUP(A590,[2]Sheet1!$A$13:$D$744,4,FALSE)</f>
        <v>0</v>
      </c>
      <c r="Y590" s="245" t="e">
        <f>+VLOOKUP(X590,bd_lista!$A$3:$C$590,3,FALSE)</f>
        <v>#N/A</v>
      </c>
      <c r="Z590" s="305">
        <f>+X590</f>
        <v>0</v>
      </c>
      <c r="AA590" s="306" t="e">
        <f>+Y590</f>
        <v>#N/A</v>
      </c>
    </row>
    <row r="591" spans="1:27" customFormat="1" ht="27" hidden="1" customHeight="1">
      <c r="A591" s="32">
        <v>1272</v>
      </c>
      <c r="B591" s="447"/>
      <c r="C591" s="250" t="str">
        <f>+VLOOKUP(A591,bd_lista!$A$3:$C$590,3,FALSE)</f>
        <v>Gobierno Autónomo Municipal de Papel Pampa</v>
      </c>
      <c r="D591" s="443"/>
      <c r="E591" s="247" t="s">
        <v>1312</v>
      </c>
      <c r="F591" s="246">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6">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6">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6">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6">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6">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6">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6">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6">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6">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6">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6">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6">
        <f t="shared" ca="1" si="23"/>
        <v>0</v>
      </c>
      <c r="S591" s="253">
        <f ca="1">+R590+R591</f>
        <v>0</v>
      </c>
      <c r="T591" s="246">
        <f ca="1">+S591</f>
        <v>0</v>
      </c>
      <c r="U591" s="245">
        <f t="shared" si="24"/>
        <v>2</v>
      </c>
      <c r="V591" s="348" t="str">
        <f>+VLOOKUP(A591,bd_lista!$A$3:$E$590,5,FALSE)</f>
        <v>Gobiernos Autonomos Municipales</v>
      </c>
      <c r="W591" s="445"/>
      <c r="X591" s="245">
        <f>+VLOOKUP(A591,[2]Sheet1!$A$13:$D$744,4,FALSE)</f>
        <v>0</v>
      </c>
      <c r="Y591" s="245" t="e">
        <f>+VLOOKUP(X591,bd_lista!$A$3:$C$590,3,FALSE)</f>
        <v>#N/A</v>
      </c>
      <c r="Z591" s="303"/>
      <c r="AA591" s="304"/>
    </row>
    <row r="592" spans="1:27" customFormat="1" ht="15" hidden="1" customHeight="1">
      <c r="A592" s="32">
        <v>1273</v>
      </c>
      <c r="B592" s="446">
        <f>+A592</f>
        <v>1273</v>
      </c>
      <c r="C592" s="250" t="str">
        <f>+VLOOKUP(A592,bd_lista!$A$3:$C$590,3,FALSE)</f>
        <v>Gobierno Autónomo Municipal de Chacarilla</v>
      </c>
      <c r="D592" s="442" t="str">
        <f>+C592</f>
        <v>Gobierno Autónomo Municipal de Chacarilla</v>
      </c>
      <c r="E592" s="245" t="s">
        <v>1311</v>
      </c>
      <c r="F592" s="246">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6">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6">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6">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6">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6">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6">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6">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6">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6">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6">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6">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6">
        <f t="shared" ca="1" si="23"/>
        <v>0</v>
      </c>
      <c r="S592" s="253"/>
      <c r="T592" s="246">
        <f ca="1">+T593</f>
        <v>0</v>
      </c>
      <c r="U592" s="245">
        <f t="shared" si="24"/>
        <v>1</v>
      </c>
      <c r="V592" s="348" t="str">
        <f>+VLOOKUP(A592,bd_lista!$A$3:$E$590,5,FALSE)</f>
        <v>Gobiernos Autonomos Municipales</v>
      </c>
      <c r="W592" s="444" t="str">
        <f>+V592</f>
        <v>Gobiernos Autonomos Municipales</v>
      </c>
      <c r="X592" s="245">
        <f>+VLOOKUP(A592,[2]Sheet1!$A$13:$D$744,4,FALSE)</f>
        <v>0</v>
      </c>
      <c r="Y592" s="245" t="e">
        <f>+VLOOKUP(X592,bd_lista!$A$3:$C$590,3,FALSE)</f>
        <v>#N/A</v>
      </c>
      <c r="Z592" s="305">
        <f>+X592</f>
        <v>0</v>
      </c>
      <c r="AA592" s="306" t="e">
        <f>+Y592</f>
        <v>#N/A</v>
      </c>
    </row>
    <row r="593" spans="1:27" customFormat="1" ht="15" hidden="1" customHeight="1">
      <c r="A593" s="32">
        <v>1273</v>
      </c>
      <c r="B593" s="447"/>
      <c r="C593" s="250" t="str">
        <f>+VLOOKUP(A593,bd_lista!$A$3:$C$590,3,FALSE)</f>
        <v>Gobierno Autónomo Municipal de Chacarilla</v>
      </c>
      <c r="D593" s="443"/>
      <c r="E593" s="247" t="s">
        <v>1312</v>
      </c>
      <c r="F593" s="246">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6">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6">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6">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6">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6">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6">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6">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6">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6">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6">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6">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6">
        <f t="shared" ca="1" si="23"/>
        <v>0</v>
      </c>
      <c r="S593" s="253">
        <f ca="1">+R592+R593</f>
        <v>0</v>
      </c>
      <c r="T593" s="246">
        <f ca="1">+S593</f>
        <v>0</v>
      </c>
      <c r="U593" s="245">
        <f t="shared" si="24"/>
        <v>2</v>
      </c>
      <c r="V593" s="348" t="str">
        <f>+VLOOKUP(A593,bd_lista!$A$3:$E$590,5,FALSE)</f>
        <v>Gobiernos Autonomos Municipales</v>
      </c>
      <c r="W593" s="445"/>
      <c r="X593" s="245">
        <f>+VLOOKUP(A593,[2]Sheet1!$A$13:$D$744,4,FALSE)</f>
        <v>0</v>
      </c>
      <c r="Y593" s="245" t="e">
        <f>+VLOOKUP(X593,bd_lista!$A$3:$C$590,3,FALSE)</f>
        <v>#N/A</v>
      </c>
      <c r="Z593" s="303"/>
      <c r="AA593" s="304"/>
    </row>
    <row r="594" spans="1:27" customFormat="1" ht="15" hidden="1" customHeight="1">
      <c r="A594" s="32">
        <v>1274</v>
      </c>
      <c r="B594" s="446">
        <f>+A594</f>
        <v>1274</v>
      </c>
      <c r="C594" s="250" t="str">
        <f>+VLOOKUP(A594,bd_lista!$A$3:$C$590,3,FALSE)</f>
        <v>Gobierno Autónomo Municipal de Santiago de Machaca</v>
      </c>
      <c r="D594" s="442" t="str">
        <f>+C594</f>
        <v>Gobierno Autónomo Municipal de Santiago de Machaca</v>
      </c>
      <c r="E594" s="245" t="s">
        <v>1311</v>
      </c>
      <c r="F594" s="246">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6">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6">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6">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6">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6">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6">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6">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6">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6">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6">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6">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6">
        <f t="shared" ca="1" si="23"/>
        <v>0</v>
      </c>
      <c r="S594" s="253"/>
      <c r="T594" s="246">
        <f ca="1">+T595</f>
        <v>0</v>
      </c>
      <c r="U594" s="245">
        <f t="shared" si="24"/>
        <v>1</v>
      </c>
      <c r="V594" s="348" t="str">
        <f>+VLOOKUP(A594,bd_lista!$A$3:$E$590,5,FALSE)</f>
        <v>Gobiernos Autonomos Municipales</v>
      </c>
      <c r="W594" s="444" t="str">
        <f>+V594</f>
        <v>Gobiernos Autonomos Municipales</v>
      </c>
      <c r="X594" s="245">
        <f>+VLOOKUP(A594,[2]Sheet1!$A$13:$D$744,4,FALSE)</f>
        <v>0</v>
      </c>
      <c r="Y594" s="245" t="e">
        <f>+VLOOKUP(X594,bd_lista!$A$3:$C$590,3,FALSE)</f>
        <v>#N/A</v>
      </c>
      <c r="Z594" s="305">
        <f>+X594</f>
        <v>0</v>
      </c>
      <c r="AA594" s="306" t="e">
        <f>+Y594</f>
        <v>#N/A</v>
      </c>
    </row>
    <row r="595" spans="1:27" customFormat="1" ht="15" hidden="1" customHeight="1">
      <c r="A595" s="32">
        <v>1274</v>
      </c>
      <c r="B595" s="447"/>
      <c r="C595" s="250" t="str">
        <f>+VLOOKUP(A595,bd_lista!$A$3:$C$590,3,FALSE)</f>
        <v>Gobierno Autónomo Municipal de Santiago de Machaca</v>
      </c>
      <c r="D595" s="443"/>
      <c r="E595" s="247" t="s">
        <v>1312</v>
      </c>
      <c r="F595" s="246">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6">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6">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6">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6">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6">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6">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6">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6">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6">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6">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6">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6">
        <f t="shared" ca="1" si="23"/>
        <v>0</v>
      </c>
      <c r="S595" s="253">
        <f ca="1">+R594+R595</f>
        <v>0</v>
      </c>
      <c r="T595" s="246">
        <f ca="1">+S595</f>
        <v>0</v>
      </c>
      <c r="U595" s="245">
        <f t="shared" si="24"/>
        <v>2</v>
      </c>
      <c r="V595" s="348" t="str">
        <f>+VLOOKUP(A595,bd_lista!$A$3:$E$590,5,FALSE)</f>
        <v>Gobiernos Autonomos Municipales</v>
      </c>
      <c r="W595" s="445"/>
      <c r="X595" s="245">
        <f>+VLOOKUP(A595,[2]Sheet1!$A$13:$D$744,4,FALSE)</f>
        <v>0</v>
      </c>
      <c r="Y595" s="245" t="e">
        <f>+VLOOKUP(X595,bd_lista!$A$3:$C$590,3,FALSE)</f>
        <v>#N/A</v>
      </c>
      <c r="Z595" s="303"/>
      <c r="AA595" s="304"/>
    </row>
    <row r="596" spans="1:27" customFormat="1" ht="15" hidden="1" customHeight="1">
      <c r="A596" s="32">
        <v>1275</v>
      </c>
      <c r="B596" s="446">
        <f>+A596</f>
        <v>1275</v>
      </c>
      <c r="C596" s="250" t="str">
        <f>+VLOOKUP(A596,bd_lista!$A$3:$C$590,3,FALSE)</f>
        <v>Gobierno Autónomo Municipal de Catacora</v>
      </c>
      <c r="D596" s="442" t="str">
        <f>+C596</f>
        <v>Gobierno Autónomo Municipal de Catacora</v>
      </c>
      <c r="E596" s="245" t="s">
        <v>1311</v>
      </c>
      <c r="F596" s="246">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6">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6">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6">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6">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6">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6">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6">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6">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6">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6">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6">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6">
        <f t="shared" ca="1" si="23"/>
        <v>0</v>
      </c>
      <c r="S596" s="253"/>
      <c r="T596" s="246">
        <f ca="1">+T597</f>
        <v>0</v>
      </c>
      <c r="U596" s="245">
        <f t="shared" si="24"/>
        <v>1</v>
      </c>
      <c r="V596" s="348" t="str">
        <f>+VLOOKUP(A596,bd_lista!$A$3:$E$590,5,FALSE)</f>
        <v>Gobiernos Autonomos Municipales</v>
      </c>
      <c r="W596" s="444" t="str">
        <f>+V596</f>
        <v>Gobiernos Autonomos Municipales</v>
      </c>
      <c r="X596" s="245">
        <f>+VLOOKUP(A596,[2]Sheet1!$A$13:$D$744,4,FALSE)</f>
        <v>0</v>
      </c>
      <c r="Y596" s="245" t="e">
        <f>+VLOOKUP(X596,bd_lista!$A$3:$C$590,3,FALSE)</f>
        <v>#N/A</v>
      </c>
      <c r="Z596" s="305">
        <f>+X596</f>
        <v>0</v>
      </c>
      <c r="AA596" s="306" t="e">
        <f>+Y596</f>
        <v>#N/A</v>
      </c>
    </row>
    <row r="597" spans="1:27" customFormat="1" ht="15" hidden="1" customHeight="1">
      <c r="A597" s="32">
        <v>1275</v>
      </c>
      <c r="B597" s="447"/>
      <c r="C597" s="250" t="str">
        <f>+VLOOKUP(A597,bd_lista!$A$3:$C$590,3,FALSE)</f>
        <v>Gobierno Autónomo Municipal de Catacora</v>
      </c>
      <c r="D597" s="443"/>
      <c r="E597" s="247" t="s">
        <v>1312</v>
      </c>
      <c r="F597" s="246">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6">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6">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6">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6">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6">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6">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6">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6">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6">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6">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6">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6">
        <f t="shared" ca="1" si="23"/>
        <v>0</v>
      </c>
      <c r="S597" s="253">
        <f ca="1">+R596+R597</f>
        <v>0</v>
      </c>
      <c r="T597" s="246">
        <f ca="1">+S597</f>
        <v>0</v>
      </c>
      <c r="U597" s="245">
        <f t="shared" si="24"/>
        <v>2</v>
      </c>
      <c r="V597" s="348" t="str">
        <f>+VLOOKUP(A597,bd_lista!$A$3:$E$590,5,FALSE)</f>
        <v>Gobiernos Autonomos Municipales</v>
      </c>
      <c r="W597" s="445"/>
      <c r="X597" s="245">
        <f>+VLOOKUP(A597,[2]Sheet1!$A$13:$D$744,4,FALSE)</f>
        <v>0</v>
      </c>
      <c r="Y597" s="245" t="e">
        <f>+VLOOKUP(X597,bd_lista!$A$3:$C$590,3,FALSE)</f>
        <v>#N/A</v>
      </c>
      <c r="Z597" s="303"/>
      <c r="AA597" s="304"/>
    </row>
    <row r="598" spans="1:27" customFormat="1" ht="15" hidden="1" customHeight="1">
      <c r="A598" s="32">
        <v>1276</v>
      </c>
      <c r="B598" s="446">
        <f>+A598</f>
        <v>1276</v>
      </c>
      <c r="C598" s="250" t="str">
        <f>+VLOOKUP(A598,bd_lista!$A$3:$C$590,3,FALSE)</f>
        <v>Gobierno Autónomo Municipal de Mapiri</v>
      </c>
      <c r="D598" s="442" t="str">
        <f>+C598</f>
        <v>Gobierno Autónomo Municipal de Mapiri</v>
      </c>
      <c r="E598" s="245" t="s">
        <v>1311</v>
      </c>
      <c r="F598" s="246">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6">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6">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6">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6">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6">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6">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6">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6">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6">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6">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6">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6">
        <f t="shared" ca="1" si="23"/>
        <v>0</v>
      </c>
      <c r="S598" s="253"/>
      <c r="T598" s="246">
        <f ca="1">+T599</f>
        <v>0</v>
      </c>
      <c r="U598" s="245">
        <f t="shared" si="24"/>
        <v>1</v>
      </c>
      <c r="V598" s="348" t="str">
        <f>+VLOOKUP(A598,bd_lista!$A$3:$E$590,5,FALSE)</f>
        <v>Gobiernos Autonomos Municipales</v>
      </c>
      <c r="W598" s="444" t="str">
        <f>+V598</f>
        <v>Gobiernos Autonomos Municipales</v>
      </c>
      <c r="X598" s="245">
        <f>+VLOOKUP(A598,[2]Sheet1!$A$13:$D$744,4,FALSE)</f>
        <v>0</v>
      </c>
      <c r="Y598" s="245" t="e">
        <f>+VLOOKUP(X598,bd_lista!$A$3:$C$590,3,FALSE)</f>
        <v>#N/A</v>
      </c>
      <c r="Z598" s="305">
        <f>+X598</f>
        <v>0</v>
      </c>
      <c r="AA598" s="306" t="e">
        <f>+Y598</f>
        <v>#N/A</v>
      </c>
    </row>
    <row r="599" spans="1:27" customFormat="1" ht="15" hidden="1" customHeight="1">
      <c r="A599" s="32">
        <v>1276</v>
      </c>
      <c r="B599" s="447"/>
      <c r="C599" s="250" t="str">
        <f>+VLOOKUP(A599,bd_lista!$A$3:$C$590,3,FALSE)</f>
        <v>Gobierno Autónomo Municipal de Mapiri</v>
      </c>
      <c r="D599" s="443"/>
      <c r="E599" s="247" t="s">
        <v>1312</v>
      </c>
      <c r="F599" s="246">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6">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6">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6">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6">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6">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6">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6">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6">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6">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6">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6">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6">
        <f t="shared" ca="1" si="23"/>
        <v>0</v>
      </c>
      <c r="S599" s="253">
        <f ca="1">+R598+R599</f>
        <v>0</v>
      </c>
      <c r="T599" s="246">
        <f ca="1">+S599</f>
        <v>0</v>
      </c>
      <c r="U599" s="245">
        <f t="shared" si="24"/>
        <v>2</v>
      </c>
      <c r="V599" s="348" t="str">
        <f>+VLOOKUP(A599,bd_lista!$A$3:$E$590,5,FALSE)</f>
        <v>Gobiernos Autonomos Municipales</v>
      </c>
      <c r="W599" s="445"/>
      <c r="X599" s="245">
        <f>+VLOOKUP(A599,[2]Sheet1!$A$13:$D$744,4,FALSE)</f>
        <v>0</v>
      </c>
      <c r="Y599" s="245" t="e">
        <f>+VLOOKUP(X599,bd_lista!$A$3:$C$590,3,FALSE)</f>
        <v>#N/A</v>
      </c>
      <c r="Z599" s="303"/>
      <c r="AA599" s="304"/>
    </row>
    <row r="600" spans="1:27" customFormat="1" ht="15" hidden="1" customHeight="1">
      <c r="A600" s="32">
        <v>1277</v>
      </c>
      <c r="B600" s="446">
        <f>+A600</f>
        <v>1277</v>
      </c>
      <c r="C600" s="250" t="str">
        <f>+VLOOKUP(A600,bd_lista!$A$3:$C$590,3,FALSE)</f>
        <v>Gobierno Autónomo Municipal de Teoponte</v>
      </c>
      <c r="D600" s="442" t="str">
        <f>+C600</f>
        <v>Gobierno Autónomo Municipal de Teoponte</v>
      </c>
      <c r="E600" s="245" t="s">
        <v>1311</v>
      </c>
      <c r="F600" s="246">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6">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6">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6">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6">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6">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6">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6">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6">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6">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6">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6">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6">
        <f t="shared" ca="1" si="23"/>
        <v>0</v>
      </c>
      <c r="S600" s="253"/>
      <c r="T600" s="246">
        <f ca="1">+T601</f>
        <v>0</v>
      </c>
      <c r="U600" s="245">
        <f t="shared" si="24"/>
        <v>1</v>
      </c>
      <c r="V600" s="348" t="str">
        <f>+VLOOKUP(A600,bd_lista!$A$3:$E$590,5,FALSE)</f>
        <v>Gobiernos Autonomos Municipales</v>
      </c>
      <c r="W600" s="444" t="str">
        <f>+V600</f>
        <v>Gobiernos Autonomos Municipales</v>
      </c>
      <c r="X600" s="245">
        <f>+VLOOKUP(A600,[2]Sheet1!$A$13:$D$744,4,FALSE)</f>
        <v>0</v>
      </c>
      <c r="Y600" s="245" t="e">
        <f>+VLOOKUP(X600,bd_lista!$A$3:$C$590,3,FALSE)</f>
        <v>#N/A</v>
      </c>
      <c r="Z600" s="305">
        <f>+X600</f>
        <v>0</v>
      </c>
      <c r="AA600" s="306" t="e">
        <f>+Y600</f>
        <v>#N/A</v>
      </c>
    </row>
    <row r="601" spans="1:27" customFormat="1" ht="15" hidden="1" customHeight="1">
      <c r="A601" s="32">
        <v>1277</v>
      </c>
      <c r="B601" s="447"/>
      <c r="C601" s="250" t="str">
        <f>+VLOOKUP(A601,bd_lista!$A$3:$C$590,3,FALSE)</f>
        <v>Gobierno Autónomo Municipal de Teoponte</v>
      </c>
      <c r="D601" s="443"/>
      <c r="E601" s="247" t="s">
        <v>1312</v>
      </c>
      <c r="F601" s="246">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6">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6">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6">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6">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6">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6">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6">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6">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6">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6">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6">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6">
        <f t="shared" ca="1" si="23"/>
        <v>0</v>
      </c>
      <c r="S601" s="253">
        <f ca="1">+R600+R601</f>
        <v>0</v>
      </c>
      <c r="T601" s="246">
        <f ca="1">+S601</f>
        <v>0</v>
      </c>
      <c r="U601" s="245">
        <f t="shared" si="24"/>
        <v>2</v>
      </c>
      <c r="V601" s="348" t="str">
        <f>+VLOOKUP(A601,bd_lista!$A$3:$E$590,5,FALSE)</f>
        <v>Gobiernos Autonomos Municipales</v>
      </c>
      <c r="W601" s="445"/>
      <c r="X601" s="245">
        <f>+VLOOKUP(A601,[2]Sheet1!$A$13:$D$744,4,FALSE)</f>
        <v>0</v>
      </c>
      <c r="Y601" s="245" t="e">
        <f>+VLOOKUP(X601,bd_lista!$A$3:$C$590,3,FALSE)</f>
        <v>#N/A</v>
      </c>
      <c r="Z601" s="303"/>
      <c r="AA601" s="304"/>
    </row>
    <row r="602" spans="1:27" customFormat="1" ht="15" hidden="1" customHeight="1">
      <c r="A602" s="32">
        <v>1278</v>
      </c>
      <c r="B602" s="446">
        <f>+A602</f>
        <v>1278</v>
      </c>
      <c r="C602" s="250" t="str">
        <f>+VLOOKUP(A602,bd_lista!$A$3:$C$590,3,FALSE)</f>
        <v>Gobierno Autónomo Municipal de San Andrés de Machaca</v>
      </c>
      <c r="D602" s="442" t="str">
        <f>+C602</f>
        <v>Gobierno Autónomo Municipal de San Andrés de Machaca</v>
      </c>
      <c r="E602" s="245" t="s">
        <v>1311</v>
      </c>
      <c r="F602" s="246">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6">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6">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6">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6">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6">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6">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6">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6">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6">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6">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6">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6">
        <f t="shared" ca="1" si="23"/>
        <v>0</v>
      </c>
      <c r="S602" s="253"/>
      <c r="T602" s="246">
        <f ca="1">+T603</f>
        <v>0</v>
      </c>
      <c r="U602" s="245">
        <f t="shared" si="24"/>
        <v>1</v>
      </c>
      <c r="V602" s="348" t="str">
        <f>+VLOOKUP(A602,bd_lista!$A$3:$E$590,5,FALSE)</f>
        <v>Gobiernos Autonomos Municipales</v>
      </c>
      <c r="W602" s="444" t="str">
        <f>+V602</f>
        <v>Gobiernos Autonomos Municipales</v>
      </c>
      <c r="X602" s="245">
        <f>+VLOOKUP(A602,[2]Sheet1!$A$13:$D$744,4,FALSE)</f>
        <v>0</v>
      </c>
      <c r="Y602" s="245" t="e">
        <f>+VLOOKUP(X602,bd_lista!$A$3:$C$590,3,FALSE)</f>
        <v>#N/A</v>
      </c>
      <c r="Z602" s="305">
        <f>+X602</f>
        <v>0</v>
      </c>
      <c r="AA602" s="306" t="e">
        <f>+Y602</f>
        <v>#N/A</v>
      </c>
    </row>
    <row r="603" spans="1:27" customFormat="1" ht="15" hidden="1" customHeight="1">
      <c r="A603" s="32">
        <v>1278</v>
      </c>
      <c r="B603" s="447"/>
      <c r="C603" s="250" t="str">
        <f>+VLOOKUP(A603,bd_lista!$A$3:$C$590,3,FALSE)</f>
        <v>Gobierno Autónomo Municipal de San Andrés de Machaca</v>
      </c>
      <c r="D603" s="443"/>
      <c r="E603" s="247" t="s">
        <v>1312</v>
      </c>
      <c r="F603" s="246">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6">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6">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6">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6">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6">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6">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6">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6">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6">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6">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6">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6">
        <f t="shared" ca="1" si="23"/>
        <v>0</v>
      </c>
      <c r="S603" s="253">
        <f ca="1">+R602+R603</f>
        <v>0</v>
      </c>
      <c r="T603" s="246">
        <f ca="1">+S603</f>
        <v>0</v>
      </c>
      <c r="U603" s="245">
        <f t="shared" si="24"/>
        <v>2</v>
      </c>
      <c r="V603" s="348" t="str">
        <f>+VLOOKUP(A603,bd_lista!$A$3:$E$590,5,FALSE)</f>
        <v>Gobiernos Autonomos Municipales</v>
      </c>
      <c r="W603" s="445"/>
      <c r="X603" s="245">
        <f>+VLOOKUP(A603,[2]Sheet1!$A$13:$D$744,4,FALSE)</f>
        <v>0</v>
      </c>
      <c r="Y603" s="245" t="e">
        <f>+VLOOKUP(X603,bd_lista!$A$3:$C$590,3,FALSE)</f>
        <v>#N/A</v>
      </c>
      <c r="Z603" s="303"/>
      <c r="AA603" s="304"/>
    </row>
    <row r="604" spans="1:27" customFormat="1" ht="15" hidden="1" customHeight="1">
      <c r="A604" s="32">
        <v>1279</v>
      </c>
      <c r="B604" s="446">
        <f>+A604</f>
        <v>1279</v>
      </c>
      <c r="C604" s="250" t="str">
        <f>+VLOOKUP(A604,bd_lista!$A$3:$C$590,3,FALSE)</f>
        <v>Gobierno Autónomo Municipal de Jesús de Machaca</v>
      </c>
      <c r="D604" s="442" t="str">
        <f>+C604</f>
        <v>Gobierno Autónomo Municipal de Jesús de Machaca</v>
      </c>
      <c r="E604" s="245" t="s">
        <v>1311</v>
      </c>
      <c r="F604" s="246">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6">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6">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6">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6">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6">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6">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6">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6">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6">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6">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6">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6">
        <f t="shared" ca="1" si="23"/>
        <v>0</v>
      </c>
      <c r="S604" s="253"/>
      <c r="T604" s="246">
        <f ca="1">+T605</f>
        <v>0</v>
      </c>
      <c r="U604" s="245">
        <f t="shared" si="24"/>
        <v>1</v>
      </c>
      <c r="V604" s="348" t="str">
        <f>+VLOOKUP(A604,bd_lista!$A$3:$E$590,5,FALSE)</f>
        <v>Gobiernos Autonomos Municipales</v>
      </c>
      <c r="W604" s="444" t="str">
        <f>+V604</f>
        <v>Gobiernos Autonomos Municipales</v>
      </c>
      <c r="X604" s="245">
        <f>+VLOOKUP(A604,[2]Sheet1!$A$13:$D$744,4,FALSE)</f>
        <v>0</v>
      </c>
      <c r="Y604" s="245" t="e">
        <f>+VLOOKUP(X604,bd_lista!$A$3:$C$590,3,FALSE)</f>
        <v>#N/A</v>
      </c>
      <c r="Z604" s="305">
        <f>+X604</f>
        <v>0</v>
      </c>
      <c r="AA604" s="306" t="e">
        <f>+Y604</f>
        <v>#N/A</v>
      </c>
    </row>
    <row r="605" spans="1:27" customFormat="1" ht="15" hidden="1" customHeight="1">
      <c r="A605" s="32">
        <v>1279</v>
      </c>
      <c r="B605" s="447"/>
      <c r="C605" s="250" t="str">
        <f>+VLOOKUP(A605,bd_lista!$A$3:$C$590,3,FALSE)</f>
        <v>Gobierno Autónomo Municipal de Jesús de Machaca</v>
      </c>
      <c r="D605" s="443"/>
      <c r="E605" s="247" t="s">
        <v>1312</v>
      </c>
      <c r="F605" s="246">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6">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6">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6">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6">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6">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6">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6">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6">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6">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6">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6">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6">
        <f t="shared" ca="1" si="23"/>
        <v>0</v>
      </c>
      <c r="S605" s="253">
        <f ca="1">+R604+R605</f>
        <v>0</v>
      </c>
      <c r="T605" s="246">
        <f ca="1">+S605</f>
        <v>0</v>
      </c>
      <c r="U605" s="245">
        <f t="shared" si="24"/>
        <v>2</v>
      </c>
      <c r="V605" s="348" t="str">
        <f>+VLOOKUP(A605,bd_lista!$A$3:$E$590,5,FALSE)</f>
        <v>Gobiernos Autonomos Municipales</v>
      </c>
      <c r="W605" s="445"/>
      <c r="X605" s="245">
        <f>+VLOOKUP(A605,[2]Sheet1!$A$13:$D$744,4,FALSE)</f>
        <v>0</v>
      </c>
      <c r="Y605" s="245" t="e">
        <f>+VLOOKUP(X605,bd_lista!$A$3:$C$590,3,FALSE)</f>
        <v>#N/A</v>
      </c>
      <c r="Z605" s="303"/>
      <c r="AA605" s="304"/>
    </row>
    <row r="606" spans="1:27" customFormat="1" ht="15" hidden="1" customHeight="1">
      <c r="A606" s="32">
        <v>1280</v>
      </c>
      <c r="B606" s="446">
        <f>+A606</f>
        <v>1280</v>
      </c>
      <c r="C606" s="250" t="str">
        <f>+VLOOKUP(A606,bd_lista!$A$3:$C$590,3,FALSE)</f>
        <v>Gobierno Autónomo Municipal de Taraco</v>
      </c>
      <c r="D606" s="442" t="str">
        <f>+C606</f>
        <v>Gobierno Autónomo Municipal de Taraco</v>
      </c>
      <c r="E606" s="245" t="s">
        <v>1311</v>
      </c>
      <c r="F606" s="246">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6">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6">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6">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6">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6">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6">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6">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6">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6">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6">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6">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6">
        <f t="shared" ref="R606:R669" ca="1" si="25">+SUM(F606:Q606)</f>
        <v>0</v>
      </c>
      <c r="S606" s="253"/>
      <c r="T606" s="246">
        <f ca="1">+T607</f>
        <v>0</v>
      </c>
      <c r="U606" s="245">
        <f t="shared" ref="U606:U669" si="26">+IF(E606="Débitos",1,2)</f>
        <v>1</v>
      </c>
      <c r="V606" s="348" t="str">
        <f>+VLOOKUP(A606,bd_lista!$A$3:$E$590,5,FALSE)</f>
        <v>Gobiernos Autonomos Municipales</v>
      </c>
      <c r="W606" s="444" t="str">
        <f>+V606</f>
        <v>Gobiernos Autonomos Municipales</v>
      </c>
      <c r="X606" s="245">
        <f>+VLOOKUP(A606,[2]Sheet1!$A$13:$D$744,4,FALSE)</f>
        <v>0</v>
      </c>
      <c r="Y606" s="245" t="e">
        <f>+VLOOKUP(X606,bd_lista!$A$3:$C$590,3,FALSE)</f>
        <v>#N/A</v>
      </c>
      <c r="Z606" s="305">
        <f>+X606</f>
        <v>0</v>
      </c>
      <c r="AA606" s="306" t="e">
        <f>+Y606</f>
        <v>#N/A</v>
      </c>
    </row>
    <row r="607" spans="1:27" customFormat="1" ht="15" hidden="1" customHeight="1">
      <c r="A607" s="32">
        <v>1280</v>
      </c>
      <c r="B607" s="447"/>
      <c r="C607" s="250" t="str">
        <f>+VLOOKUP(A607,bd_lista!$A$3:$C$590,3,FALSE)</f>
        <v>Gobierno Autónomo Municipal de Taraco</v>
      </c>
      <c r="D607" s="443"/>
      <c r="E607" s="247" t="s">
        <v>1312</v>
      </c>
      <c r="F607" s="246">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6">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6">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6">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6">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6">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6">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6">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6">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6">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6">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6">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6">
        <f t="shared" ca="1" si="25"/>
        <v>0</v>
      </c>
      <c r="S607" s="253">
        <f ca="1">+R606+R607</f>
        <v>0</v>
      </c>
      <c r="T607" s="246">
        <f ca="1">+S607</f>
        <v>0</v>
      </c>
      <c r="U607" s="245">
        <f t="shared" si="26"/>
        <v>2</v>
      </c>
      <c r="V607" s="348" t="str">
        <f>+VLOOKUP(A607,bd_lista!$A$3:$E$590,5,FALSE)</f>
        <v>Gobiernos Autonomos Municipales</v>
      </c>
      <c r="W607" s="445"/>
      <c r="X607" s="245">
        <f>+VLOOKUP(A607,[2]Sheet1!$A$13:$D$744,4,FALSE)</f>
        <v>0</v>
      </c>
      <c r="Y607" s="245" t="e">
        <f>+VLOOKUP(X607,bd_lista!$A$3:$C$590,3,FALSE)</f>
        <v>#N/A</v>
      </c>
      <c r="Z607" s="303"/>
      <c r="AA607" s="304"/>
    </row>
    <row r="608" spans="1:27" customFormat="1" ht="15" hidden="1" customHeight="1">
      <c r="A608" s="32">
        <v>1281</v>
      </c>
      <c r="B608" s="446">
        <f>+A608</f>
        <v>1281</v>
      </c>
      <c r="C608" s="250" t="str">
        <f>+VLOOKUP(A608,bd_lista!$A$3:$C$590,3,FALSE)</f>
        <v>Gobierno Autónomo Municipal de Huarina</v>
      </c>
      <c r="D608" s="442" t="str">
        <f>+C608</f>
        <v>Gobierno Autónomo Municipal de Huarina</v>
      </c>
      <c r="E608" s="245" t="s">
        <v>1311</v>
      </c>
      <c r="F608" s="246">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6">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6">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6">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6">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6">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6">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6">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6">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6">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6">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6">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6">
        <f t="shared" ca="1" si="25"/>
        <v>0</v>
      </c>
      <c r="S608" s="253"/>
      <c r="T608" s="246">
        <f ca="1">+T609</f>
        <v>0</v>
      </c>
      <c r="U608" s="245">
        <f t="shared" si="26"/>
        <v>1</v>
      </c>
      <c r="V608" s="348" t="str">
        <f>+VLOOKUP(A608,bd_lista!$A$3:$E$590,5,FALSE)</f>
        <v>Gobiernos Autonomos Municipales</v>
      </c>
      <c r="W608" s="444" t="str">
        <f>+V608</f>
        <v>Gobiernos Autonomos Municipales</v>
      </c>
      <c r="X608" s="245">
        <f>+VLOOKUP(A608,[2]Sheet1!$A$13:$D$744,4,FALSE)</f>
        <v>0</v>
      </c>
      <c r="Y608" s="245" t="e">
        <f>+VLOOKUP(X608,bd_lista!$A$3:$C$590,3,FALSE)</f>
        <v>#N/A</v>
      </c>
      <c r="Z608" s="305">
        <f>+X608</f>
        <v>0</v>
      </c>
      <c r="AA608" s="306" t="e">
        <f>+Y608</f>
        <v>#N/A</v>
      </c>
    </row>
    <row r="609" spans="1:27" customFormat="1" ht="15" hidden="1" customHeight="1">
      <c r="A609" s="32">
        <v>1281</v>
      </c>
      <c r="B609" s="447"/>
      <c r="C609" s="250" t="str">
        <f>+VLOOKUP(A609,bd_lista!$A$3:$C$590,3,FALSE)</f>
        <v>Gobierno Autónomo Municipal de Huarina</v>
      </c>
      <c r="D609" s="443"/>
      <c r="E609" s="247" t="s">
        <v>1312</v>
      </c>
      <c r="F609" s="246">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6">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6">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6">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6">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6">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6">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6">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6">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6">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6">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6">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6">
        <f t="shared" ca="1" si="25"/>
        <v>0</v>
      </c>
      <c r="S609" s="253">
        <f ca="1">+R608+R609</f>
        <v>0</v>
      </c>
      <c r="T609" s="246">
        <f ca="1">+S609</f>
        <v>0</v>
      </c>
      <c r="U609" s="245">
        <f t="shared" si="26"/>
        <v>2</v>
      </c>
      <c r="V609" s="348" t="str">
        <f>+VLOOKUP(A609,bd_lista!$A$3:$E$590,5,FALSE)</f>
        <v>Gobiernos Autonomos Municipales</v>
      </c>
      <c r="W609" s="445"/>
      <c r="X609" s="245">
        <f>+VLOOKUP(A609,[2]Sheet1!$A$13:$D$744,4,FALSE)</f>
        <v>0</v>
      </c>
      <c r="Y609" s="245" t="e">
        <f>+VLOOKUP(X609,bd_lista!$A$3:$C$590,3,FALSE)</f>
        <v>#N/A</v>
      </c>
      <c r="Z609" s="303"/>
      <c r="AA609" s="304"/>
    </row>
    <row r="610" spans="1:27" customFormat="1" ht="15" hidden="1" customHeight="1">
      <c r="A610" s="32">
        <v>1282</v>
      </c>
      <c r="B610" s="446">
        <f>+A610</f>
        <v>1282</v>
      </c>
      <c r="C610" s="250" t="str">
        <f>+VLOOKUP(A610,bd_lista!$A$3:$C$590,3,FALSE)</f>
        <v>Gobierno Autónomo Municipal de Santiago de Huata</v>
      </c>
      <c r="D610" s="442" t="str">
        <f>+C610</f>
        <v>Gobierno Autónomo Municipal de Santiago de Huata</v>
      </c>
      <c r="E610" s="245" t="s">
        <v>1311</v>
      </c>
      <c r="F610" s="246">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6">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6">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6">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6">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6">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6">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6">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6">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6">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6">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6">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6">
        <f t="shared" ca="1" si="25"/>
        <v>0</v>
      </c>
      <c r="S610" s="253"/>
      <c r="T610" s="246">
        <f ca="1">+T611</f>
        <v>0</v>
      </c>
      <c r="U610" s="245">
        <f t="shared" si="26"/>
        <v>1</v>
      </c>
      <c r="V610" s="348" t="str">
        <f>+VLOOKUP(A610,bd_lista!$A$3:$E$590,5,FALSE)</f>
        <v>Gobiernos Autonomos Municipales</v>
      </c>
      <c r="W610" s="444" t="str">
        <f>+V610</f>
        <v>Gobiernos Autonomos Municipales</v>
      </c>
      <c r="X610" s="245">
        <f>+VLOOKUP(A610,[2]Sheet1!$A$13:$D$744,4,FALSE)</f>
        <v>0</v>
      </c>
      <c r="Y610" s="245" t="e">
        <f>+VLOOKUP(X610,bd_lista!$A$3:$C$590,3,FALSE)</f>
        <v>#N/A</v>
      </c>
      <c r="Z610" s="305">
        <f>+X610</f>
        <v>0</v>
      </c>
      <c r="AA610" s="306" t="e">
        <f>+Y610</f>
        <v>#N/A</v>
      </c>
    </row>
    <row r="611" spans="1:27" customFormat="1" ht="15" hidden="1" customHeight="1">
      <c r="A611" s="32">
        <v>1282</v>
      </c>
      <c r="B611" s="447"/>
      <c r="C611" s="250" t="str">
        <f>+VLOOKUP(A611,bd_lista!$A$3:$C$590,3,FALSE)</f>
        <v>Gobierno Autónomo Municipal de Santiago de Huata</v>
      </c>
      <c r="D611" s="443"/>
      <c r="E611" s="247" t="s">
        <v>1312</v>
      </c>
      <c r="F611" s="246">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6">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6">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6">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6">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6">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6">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6">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6">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6">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6">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6">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6">
        <f t="shared" ca="1" si="25"/>
        <v>0</v>
      </c>
      <c r="S611" s="253">
        <f ca="1">+R610+R611</f>
        <v>0</v>
      </c>
      <c r="T611" s="246">
        <f ca="1">+S611</f>
        <v>0</v>
      </c>
      <c r="U611" s="245">
        <f t="shared" si="26"/>
        <v>2</v>
      </c>
      <c r="V611" s="348" t="str">
        <f>+VLOOKUP(A611,bd_lista!$A$3:$E$590,5,FALSE)</f>
        <v>Gobiernos Autonomos Municipales</v>
      </c>
      <c r="W611" s="445"/>
      <c r="X611" s="245">
        <f>+VLOOKUP(A611,[2]Sheet1!$A$13:$D$744,4,FALSE)</f>
        <v>0</v>
      </c>
      <c r="Y611" s="245" t="e">
        <f>+VLOOKUP(X611,bd_lista!$A$3:$C$590,3,FALSE)</f>
        <v>#N/A</v>
      </c>
      <c r="Z611" s="303"/>
      <c r="AA611" s="304"/>
    </row>
    <row r="612" spans="1:27" customFormat="1" ht="27" hidden="1" customHeight="1">
      <c r="A612" s="32">
        <v>1283</v>
      </c>
      <c r="B612" s="446">
        <f>+A612</f>
        <v>1283</v>
      </c>
      <c r="C612" s="250" t="str">
        <f>+VLOOKUP(A612,bd_lista!$A$3:$C$590,3,FALSE)</f>
        <v>Gobierno Autónomo Municipal de Escoma</v>
      </c>
      <c r="D612" s="442" t="str">
        <f>+C612</f>
        <v>Gobierno Autónomo Municipal de Escoma</v>
      </c>
      <c r="E612" s="245" t="s">
        <v>1311</v>
      </c>
      <c r="F612" s="246">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6">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6">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6">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6">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6">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6">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6">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6">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6">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6">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6">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6">
        <f t="shared" ca="1" si="25"/>
        <v>0</v>
      </c>
      <c r="S612" s="253"/>
      <c r="T612" s="246">
        <f ca="1">+T613</f>
        <v>0</v>
      </c>
      <c r="U612" s="245">
        <f t="shared" si="26"/>
        <v>1</v>
      </c>
      <c r="V612" s="348" t="str">
        <f>+VLOOKUP(A612,bd_lista!$A$3:$E$590,5,FALSE)</f>
        <v>Gobiernos Autonomos Municipales</v>
      </c>
      <c r="W612" s="444" t="str">
        <f>+V612</f>
        <v>Gobiernos Autonomos Municipales</v>
      </c>
      <c r="X612" s="245">
        <f>+VLOOKUP(A612,[2]Sheet1!$A$13:$D$744,4,FALSE)</f>
        <v>0</v>
      </c>
      <c r="Y612" s="245" t="e">
        <f>+VLOOKUP(X612,bd_lista!$A$3:$C$590,3,FALSE)</f>
        <v>#N/A</v>
      </c>
      <c r="Z612" s="305">
        <f>+X612</f>
        <v>0</v>
      </c>
      <c r="AA612" s="306" t="e">
        <f>+Y612</f>
        <v>#N/A</v>
      </c>
    </row>
    <row r="613" spans="1:27" customFormat="1" ht="27" hidden="1" customHeight="1">
      <c r="A613" s="32">
        <v>1283</v>
      </c>
      <c r="B613" s="447"/>
      <c r="C613" s="250" t="str">
        <f>+VLOOKUP(A613,bd_lista!$A$3:$C$590,3,FALSE)</f>
        <v>Gobierno Autónomo Municipal de Escoma</v>
      </c>
      <c r="D613" s="443"/>
      <c r="E613" s="247" t="s">
        <v>1312</v>
      </c>
      <c r="F613" s="246">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6">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6">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6">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6">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6">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6">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6">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6">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6">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6">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6">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6">
        <f t="shared" ca="1" si="25"/>
        <v>0</v>
      </c>
      <c r="S613" s="253">
        <f ca="1">+R612+R613</f>
        <v>0</v>
      </c>
      <c r="T613" s="246">
        <f ca="1">+S613</f>
        <v>0</v>
      </c>
      <c r="U613" s="245">
        <f t="shared" si="26"/>
        <v>2</v>
      </c>
      <c r="V613" s="348" t="str">
        <f>+VLOOKUP(A613,bd_lista!$A$3:$E$590,5,FALSE)</f>
        <v>Gobiernos Autonomos Municipales</v>
      </c>
      <c r="W613" s="445"/>
      <c r="X613" s="245">
        <f>+VLOOKUP(A613,[2]Sheet1!$A$13:$D$744,4,FALSE)</f>
        <v>0</v>
      </c>
      <c r="Y613" s="245" t="e">
        <f>+VLOOKUP(X613,bd_lista!$A$3:$C$590,3,FALSE)</f>
        <v>#N/A</v>
      </c>
      <c r="Z613" s="303"/>
      <c r="AA613" s="304"/>
    </row>
    <row r="614" spans="1:27" customFormat="1" ht="27" hidden="1" customHeight="1">
      <c r="A614" s="32">
        <v>1284</v>
      </c>
      <c r="B614" s="446">
        <f>+A614</f>
        <v>1284</v>
      </c>
      <c r="C614" s="250" t="str">
        <f>+VLOOKUP(A614,bd_lista!$A$3:$C$590,3,FALSE)</f>
        <v>Gobierno Autónomo Municipal de Humanata</v>
      </c>
      <c r="D614" s="442" t="str">
        <f>+C614</f>
        <v>Gobierno Autónomo Municipal de Humanata</v>
      </c>
      <c r="E614" s="245" t="s">
        <v>1311</v>
      </c>
      <c r="F614" s="246">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6">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6">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6">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6">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6">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6">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6">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6">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6">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6">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6">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6">
        <f t="shared" ca="1" si="25"/>
        <v>0</v>
      </c>
      <c r="S614" s="253"/>
      <c r="T614" s="246">
        <f ca="1">+T615</f>
        <v>0</v>
      </c>
      <c r="U614" s="245">
        <f t="shared" si="26"/>
        <v>1</v>
      </c>
      <c r="V614" s="348" t="str">
        <f>+VLOOKUP(A614,bd_lista!$A$3:$E$590,5,FALSE)</f>
        <v>Gobiernos Autonomos Municipales</v>
      </c>
      <c r="W614" s="444" t="str">
        <f>+V614</f>
        <v>Gobiernos Autonomos Municipales</v>
      </c>
      <c r="X614" s="245">
        <f>+VLOOKUP(A614,[2]Sheet1!$A$13:$D$744,4,FALSE)</f>
        <v>0</v>
      </c>
      <c r="Y614" s="245" t="e">
        <f>+VLOOKUP(X614,bd_lista!$A$3:$C$590,3,FALSE)</f>
        <v>#N/A</v>
      </c>
      <c r="Z614" s="305">
        <f>+X614</f>
        <v>0</v>
      </c>
      <c r="AA614" s="306" t="e">
        <f>+Y614</f>
        <v>#N/A</v>
      </c>
    </row>
    <row r="615" spans="1:27" customFormat="1" ht="27" hidden="1" customHeight="1">
      <c r="A615" s="32">
        <v>1284</v>
      </c>
      <c r="B615" s="447"/>
      <c r="C615" s="250" t="str">
        <f>+VLOOKUP(A615,bd_lista!$A$3:$C$590,3,FALSE)</f>
        <v>Gobierno Autónomo Municipal de Humanata</v>
      </c>
      <c r="D615" s="443"/>
      <c r="E615" s="247" t="s">
        <v>1312</v>
      </c>
      <c r="F615" s="246">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6">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6">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6">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6">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6">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6">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6">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6">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6">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6">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6">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6">
        <f t="shared" ca="1" si="25"/>
        <v>0</v>
      </c>
      <c r="S615" s="253">
        <f ca="1">+R614+R615</f>
        <v>0</v>
      </c>
      <c r="T615" s="246">
        <f ca="1">+S615</f>
        <v>0</v>
      </c>
      <c r="U615" s="245">
        <f t="shared" si="26"/>
        <v>2</v>
      </c>
      <c r="V615" s="348" t="str">
        <f>+VLOOKUP(A615,bd_lista!$A$3:$E$590,5,FALSE)</f>
        <v>Gobiernos Autonomos Municipales</v>
      </c>
      <c r="W615" s="445"/>
      <c r="X615" s="245">
        <f>+VLOOKUP(A615,[2]Sheet1!$A$13:$D$744,4,FALSE)</f>
        <v>0</v>
      </c>
      <c r="Y615" s="245" t="e">
        <f>+VLOOKUP(X615,bd_lista!$A$3:$C$590,3,FALSE)</f>
        <v>#N/A</v>
      </c>
      <c r="Z615" s="303"/>
      <c r="AA615" s="304"/>
    </row>
    <row r="616" spans="1:27" customFormat="1" ht="15" hidden="1" customHeight="1">
      <c r="A616" s="32">
        <v>1285</v>
      </c>
      <c r="B616" s="446">
        <f>+A616</f>
        <v>1285</v>
      </c>
      <c r="C616" s="250" t="str">
        <f>+VLOOKUP(A616,bd_lista!$A$3:$C$590,3,FALSE)</f>
        <v>Gobierno Autónomo Municipal de Alto Beni</v>
      </c>
      <c r="D616" s="442" t="str">
        <f>+C616</f>
        <v>Gobierno Autónomo Municipal de Alto Beni</v>
      </c>
      <c r="E616" s="245" t="s">
        <v>1311</v>
      </c>
      <c r="F616" s="246">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6">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6">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6">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6">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6">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6">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6">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6">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6">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6">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6">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6">
        <f t="shared" ca="1" si="25"/>
        <v>0</v>
      </c>
      <c r="S616" s="253"/>
      <c r="T616" s="246">
        <f ca="1">+T617</f>
        <v>0</v>
      </c>
      <c r="U616" s="245">
        <f t="shared" si="26"/>
        <v>1</v>
      </c>
      <c r="V616" s="348" t="str">
        <f>+VLOOKUP(A616,bd_lista!$A$3:$E$590,5,FALSE)</f>
        <v>Gobiernos Autonomos Municipales</v>
      </c>
      <c r="W616" s="444" t="str">
        <f>+V616</f>
        <v>Gobiernos Autonomos Municipales</v>
      </c>
      <c r="X616" s="245">
        <f>+VLOOKUP(A616,[2]Sheet1!$A$13:$D$744,4,FALSE)</f>
        <v>0</v>
      </c>
      <c r="Y616" s="245" t="e">
        <f>+VLOOKUP(X616,bd_lista!$A$3:$C$590,3,FALSE)</f>
        <v>#N/A</v>
      </c>
      <c r="Z616" s="305">
        <f>+X616</f>
        <v>0</v>
      </c>
      <c r="AA616" s="306" t="e">
        <f>+Y616</f>
        <v>#N/A</v>
      </c>
    </row>
    <row r="617" spans="1:27" customFormat="1" ht="15" hidden="1" customHeight="1">
      <c r="A617" s="32">
        <v>1285</v>
      </c>
      <c r="B617" s="447"/>
      <c r="C617" s="250" t="str">
        <f>+VLOOKUP(A617,bd_lista!$A$3:$C$590,3,FALSE)</f>
        <v>Gobierno Autónomo Municipal de Alto Beni</v>
      </c>
      <c r="D617" s="443"/>
      <c r="E617" s="247" t="s">
        <v>1312</v>
      </c>
      <c r="F617" s="246">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6">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6">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6">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6">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6">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6">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6">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6">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6">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6">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6">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6">
        <f t="shared" ca="1" si="25"/>
        <v>0</v>
      </c>
      <c r="S617" s="253">
        <f ca="1">+R616+R617</f>
        <v>0</v>
      </c>
      <c r="T617" s="246">
        <f ca="1">+S617</f>
        <v>0</v>
      </c>
      <c r="U617" s="245">
        <f t="shared" si="26"/>
        <v>2</v>
      </c>
      <c r="V617" s="348" t="str">
        <f>+VLOOKUP(A617,bd_lista!$A$3:$E$590,5,FALSE)</f>
        <v>Gobiernos Autonomos Municipales</v>
      </c>
      <c r="W617" s="445"/>
      <c r="X617" s="245">
        <f>+VLOOKUP(A617,[2]Sheet1!$A$13:$D$744,4,FALSE)</f>
        <v>0</v>
      </c>
      <c r="Y617" s="245" t="e">
        <f>+VLOOKUP(X617,bd_lista!$A$3:$C$590,3,FALSE)</f>
        <v>#N/A</v>
      </c>
      <c r="Z617" s="303"/>
      <c r="AA617" s="304"/>
    </row>
    <row r="618" spans="1:27" customFormat="1" ht="15" hidden="1" customHeight="1">
      <c r="A618" s="32">
        <v>1286</v>
      </c>
      <c r="B618" s="446">
        <f>+A618</f>
        <v>1286</v>
      </c>
      <c r="C618" s="250" t="str">
        <f>+VLOOKUP(A618,bd_lista!$A$3:$C$590,3,FALSE)</f>
        <v>Gobierno Autónomo Municipal de Huatajata</v>
      </c>
      <c r="D618" s="442" t="str">
        <f>+C618</f>
        <v>Gobierno Autónomo Municipal de Huatajata</v>
      </c>
      <c r="E618" s="245" t="s">
        <v>1311</v>
      </c>
      <c r="F618" s="246">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6">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6">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6">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6">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6">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6">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6">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6">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6">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6">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6">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6">
        <f t="shared" ca="1" si="25"/>
        <v>0</v>
      </c>
      <c r="S618" s="253"/>
      <c r="T618" s="246">
        <f ca="1">+T619</f>
        <v>0</v>
      </c>
      <c r="U618" s="245">
        <f t="shared" si="26"/>
        <v>1</v>
      </c>
      <c r="V618" s="348" t="str">
        <f>+VLOOKUP(A618,bd_lista!$A$3:$E$590,5,FALSE)</f>
        <v>Gobiernos Autonomos Municipales</v>
      </c>
      <c r="W618" s="444" t="str">
        <f>+V618</f>
        <v>Gobiernos Autonomos Municipales</v>
      </c>
      <c r="X618" s="245">
        <f>+VLOOKUP(A618,[2]Sheet1!$A$13:$D$744,4,FALSE)</f>
        <v>0</v>
      </c>
      <c r="Y618" s="245" t="e">
        <f>+VLOOKUP(X618,bd_lista!$A$3:$C$590,3,FALSE)</f>
        <v>#N/A</v>
      </c>
      <c r="Z618" s="305">
        <f>+X618</f>
        <v>0</v>
      </c>
      <c r="AA618" s="306" t="e">
        <f>+Y618</f>
        <v>#N/A</v>
      </c>
    </row>
    <row r="619" spans="1:27" customFormat="1" ht="15" hidden="1" customHeight="1">
      <c r="A619" s="32">
        <v>1286</v>
      </c>
      <c r="B619" s="447"/>
      <c r="C619" s="250" t="str">
        <f>+VLOOKUP(A619,bd_lista!$A$3:$C$590,3,FALSE)</f>
        <v>Gobierno Autónomo Municipal de Huatajata</v>
      </c>
      <c r="D619" s="443"/>
      <c r="E619" s="247" t="s">
        <v>1312</v>
      </c>
      <c r="F619" s="246">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6">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6">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6">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6">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6">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6">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6">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6">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6">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6">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6">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6">
        <f t="shared" ca="1" si="25"/>
        <v>0</v>
      </c>
      <c r="S619" s="253">
        <f ca="1">+R618+R619</f>
        <v>0</v>
      </c>
      <c r="T619" s="246">
        <f ca="1">+S619</f>
        <v>0</v>
      </c>
      <c r="U619" s="245">
        <f t="shared" si="26"/>
        <v>2</v>
      </c>
      <c r="V619" s="348" t="str">
        <f>+VLOOKUP(A619,bd_lista!$A$3:$E$590,5,FALSE)</f>
        <v>Gobiernos Autonomos Municipales</v>
      </c>
      <c r="W619" s="445"/>
      <c r="X619" s="245">
        <f>+VLOOKUP(A619,[2]Sheet1!$A$13:$D$744,4,FALSE)</f>
        <v>0</v>
      </c>
      <c r="Y619" s="245" t="e">
        <f>+VLOOKUP(X619,bd_lista!$A$3:$C$590,3,FALSE)</f>
        <v>#N/A</v>
      </c>
      <c r="Z619" s="303"/>
      <c r="AA619" s="304"/>
    </row>
    <row r="620" spans="1:27" customFormat="1" ht="15" hidden="1" customHeight="1">
      <c r="A620" s="32">
        <v>1287</v>
      </c>
      <c r="B620" s="446">
        <f>+A620</f>
        <v>1287</v>
      </c>
      <c r="C620" s="250" t="str">
        <f>+VLOOKUP(A620,bd_lista!$A$3:$C$590,3,FALSE)</f>
        <v>Gobierno Autónomo Municipal de Chua Cocani</v>
      </c>
      <c r="D620" s="442" t="str">
        <f>+C620</f>
        <v>Gobierno Autónomo Municipal de Chua Cocani</v>
      </c>
      <c r="E620" s="245" t="s">
        <v>1311</v>
      </c>
      <c r="F620" s="246">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6">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6">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6">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6">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6">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6">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6">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6">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6">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6">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6">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6">
        <f t="shared" ca="1" si="25"/>
        <v>0</v>
      </c>
      <c r="S620" s="253"/>
      <c r="T620" s="246">
        <f ca="1">+T621</f>
        <v>0</v>
      </c>
      <c r="U620" s="245">
        <f t="shared" si="26"/>
        <v>1</v>
      </c>
      <c r="V620" s="348" t="str">
        <f>+VLOOKUP(A620,bd_lista!$A$3:$E$590,5,FALSE)</f>
        <v>Gobiernos Autonomos Municipales</v>
      </c>
      <c r="W620" s="444" t="str">
        <f>+V620</f>
        <v>Gobiernos Autonomos Municipales</v>
      </c>
      <c r="X620" s="245">
        <f>+VLOOKUP(A620,[2]Sheet1!$A$13:$D$744,4,FALSE)</f>
        <v>0</v>
      </c>
      <c r="Y620" s="245" t="e">
        <f>+VLOOKUP(X620,bd_lista!$A$3:$C$590,3,FALSE)</f>
        <v>#N/A</v>
      </c>
      <c r="Z620" s="305">
        <f>+X620</f>
        <v>0</v>
      </c>
      <c r="AA620" s="306" t="e">
        <f>+Y620</f>
        <v>#N/A</v>
      </c>
    </row>
    <row r="621" spans="1:27" customFormat="1" ht="15" hidden="1" customHeight="1">
      <c r="A621" s="32">
        <v>1287</v>
      </c>
      <c r="B621" s="447"/>
      <c r="C621" s="250" t="str">
        <f>+VLOOKUP(A621,bd_lista!$A$3:$C$590,3,FALSE)</f>
        <v>Gobierno Autónomo Municipal de Chua Cocani</v>
      </c>
      <c r="D621" s="443"/>
      <c r="E621" s="247" t="s">
        <v>1312</v>
      </c>
      <c r="F621" s="246">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6">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6">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6">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6">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6">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6">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6">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6">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6">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6">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6">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6">
        <f t="shared" ca="1" si="25"/>
        <v>0</v>
      </c>
      <c r="S621" s="253">
        <f ca="1">+R620+R621</f>
        <v>0</v>
      </c>
      <c r="T621" s="246">
        <f ca="1">+S621</f>
        <v>0</v>
      </c>
      <c r="U621" s="245">
        <f t="shared" si="26"/>
        <v>2</v>
      </c>
      <c r="V621" s="348" t="str">
        <f>+VLOOKUP(A621,bd_lista!$A$3:$E$590,5,FALSE)</f>
        <v>Gobiernos Autonomos Municipales</v>
      </c>
      <c r="W621" s="445"/>
      <c r="X621" s="245">
        <f>+VLOOKUP(A621,[2]Sheet1!$A$13:$D$744,4,FALSE)</f>
        <v>0</v>
      </c>
      <c r="Y621" s="245" t="e">
        <f>+VLOOKUP(X621,bd_lista!$A$3:$C$590,3,FALSE)</f>
        <v>#N/A</v>
      </c>
      <c r="Z621" s="303"/>
      <c r="AA621" s="304"/>
    </row>
    <row r="622" spans="1:27" customFormat="1" ht="15" hidden="1" customHeight="1">
      <c r="A622" s="32">
        <v>1303</v>
      </c>
      <c r="B622" s="446">
        <f>+A622</f>
        <v>1303</v>
      </c>
      <c r="C622" s="250" t="str">
        <f>+VLOOKUP(A622,bd_lista!$A$3:$C$590,3,FALSE)</f>
        <v>Gobierno Autónomo Municipal de Sipe Sipe</v>
      </c>
      <c r="D622" s="442" t="str">
        <f>+C622</f>
        <v>Gobierno Autónomo Municipal de Sipe Sipe</v>
      </c>
      <c r="E622" s="245" t="s">
        <v>1311</v>
      </c>
      <c r="F622" s="246">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6">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6">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6">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6">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6">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6">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6">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6">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6">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6">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6">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6">
        <f t="shared" ca="1" si="25"/>
        <v>0</v>
      </c>
      <c r="S622" s="253"/>
      <c r="T622" s="246">
        <f ca="1">+T623</f>
        <v>0</v>
      </c>
      <c r="U622" s="245">
        <f t="shared" si="26"/>
        <v>1</v>
      </c>
      <c r="V622" s="348" t="str">
        <f>+VLOOKUP(A622,bd_lista!$A$3:$E$590,5,FALSE)</f>
        <v>Gobiernos Autonomos Municipales</v>
      </c>
      <c r="W622" s="444" t="str">
        <f>+V622</f>
        <v>Gobiernos Autonomos Municipales</v>
      </c>
      <c r="X622" s="245">
        <f>+VLOOKUP(A622,[2]Sheet1!$A$13:$D$744,4,FALSE)</f>
        <v>0</v>
      </c>
      <c r="Y622" s="245" t="e">
        <f>+VLOOKUP(X622,bd_lista!$A$3:$C$590,3,FALSE)</f>
        <v>#N/A</v>
      </c>
      <c r="Z622" s="305">
        <f>+X622</f>
        <v>0</v>
      </c>
      <c r="AA622" s="306" t="e">
        <f>+Y622</f>
        <v>#N/A</v>
      </c>
    </row>
    <row r="623" spans="1:27" customFormat="1" ht="15" hidden="1" customHeight="1">
      <c r="A623" s="32">
        <v>1303</v>
      </c>
      <c r="B623" s="447"/>
      <c r="C623" s="250" t="str">
        <f>+VLOOKUP(A623,bd_lista!$A$3:$C$590,3,FALSE)</f>
        <v>Gobierno Autónomo Municipal de Sipe Sipe</v>
      </c>
      <c r="D623" s="443"/>
      <c r="E623" s="247" t="s">
        <v>1312</v>
      </c>
      <c r="F623" s="246">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6">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6">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6">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6">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6">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6">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6">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6">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6">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6">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6">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6">
        <f t="shared" ca="1" si="25"/>
        <v>0</v>
      </c>
      <c r="S623" s="253">
        <f ca="1">+R622+R623</f>
        <v>0</v>
      </c>
      <c r="T623" s="246">
        <f ca="1">+S623</f>
        <v>0</v>
      </c>
      <c r="U623" s="245">
        <f t="shared" si="26"/>
        <v>2</v>
      </c>
      <c r="V623" s="348" t="str">
        <f>+VLOOKUP(A623,bd_lista!$A$3:$E$590,5,FALSE)</f>
        <v>Gobiernos Autonomos Municipales</v>
      </c>
      <c r="W623" s="445"/>
      <c r="X623" s="245">
        <f>+VLOOKUP(A623,[2]Sheet1!$A$13:$D$744,4,FALSE)</f>
        <v>0</v>
      </c>
      <c r="Y623" s="245" t="e">
        <f>+VLOOKUP(X623,bd_lista!$A$3:$C$590,3,FALSE)</f>
        <v>#N/A</v>
      </c>
      <c r="Z623" s="303"/>
      <c r="AA623" s="304"/>
    </row>
    <row r="624" spans="1:27" customFormat="1" ht="15" hidden="1" customHeight="1">
      <c r="A624" s="32">
        <v>1304</v>
      </c>
      <c r="B624" s="446">
        <f>+A624</f>
        <v>1304</v>
      </c>
      <c r="C624" s="250" t="str">
        <f>+VLOOKUP(A624,bd_lista!$A$3:$C$590,3,FALSE)</f>
        <v>Gobierno Autónomo Municipal de Tiquipaya</v>
      </c>
      <c r="D624" s="442" t="str">
        <f>+C624</f>
        <v>Gobierno Autónomo Municipal de Tiquipaya</v>
      </c>
      <c r="E624" s="245" t="s">
        <v>1311</v>
      </c>
      <c r="F624" s="246">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6">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6">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6">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6">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6">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6">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6">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6">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6">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6">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6">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6">
        <f t="shared" ca="1" si="25"/>
        <v>0</v>
      </c>
      <c r="S624" s="253"/>
      <c r="T624" s="246">
        <f ca="1">+T625</f>
        <v>0</v>
      </c>
      <c r="U624" s="245">
        <f t="shared" si="26"/>
        <v>1</v>
      </c>
      <c r="V624" s="348" t="str">
        <f>+VLOOKUP(A624,bd_lista!$A$3:$E$590,5,FALSE)</f>
        <v>Gobiernos Autonomos Municipales</v>
      </c>
      <c r="W624" s="444" t="str">
        <f>+V624</f>
        <v>Gobiernos Autonomos Municipales</v>
      </c>
      <c r="X624" s="245">
        <f>+VLOOKUP(A624,[2]Sheet1!$A$13:$D$744,4,FALSE)</f>
        <v>0</v>
      </c>
      <c r="Y624" s="245" t="e">
        <f>+VLOOKUP(X624,bd_lista!$A$3:$C$590,3,FALSE)</f>
        <v>#N/A</v>
      </c>
      <c r="Z624" s="305">
        <f>+X624</f>
        <v>0</v>
      </c>
      <c r="AA624" s="306" t="e">
        <f>+Y624</f>
        <v>#N/A</v>
      </c>
    </row>
    <row r="625" spans="1:27" customFormat="1" ht="15" hidden="1" customHeight="1">
      <c r="A625" s="32">
        <v>1304</v>
      </c>
      <c r="B625" s="447"/>
      <c r="C625" s="250" t="str">
        <f>+VLOOKUP(A625,bd_lista!$A$3:$C$590,3,FALSE)</f>
        <v>Gobierno Autónomo Municipal de Tiquipaya</v>
      </c>
      <c r="D625" s="443"/>
      <c r="E625" s="247" t="s">
        <v>1312</v>
      </c>
      <c r="F625" s="246">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6">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6">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6">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6">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6">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6">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6">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6">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6">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6">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6">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6">
        <f t="shared" ca="1" si="25"/>
        <v>0</v>
      </c>
      <c r="S625" s="253">
        <f ca="1">+R624+R625</f>
        <v>0</v>
      </c>
      <c r="T625" s="246">
        <f ca="1">+S625</f>
        <v>0</v>
      </c>
      <c r="U625" s="245">
        <f t="shared" si="26"/>
        <v>2</v>
      </c>
      <c r="V625" s="348" t="str">
        <f>+VLOOKUP(A625,bd_lista!$A$3:$E$590,5,FALSE)</f>
        <v>Gobiernos Autonomos Municipales</v>
      </c>
      <c r="W625" s="445"/>
      <c r="X625" s="245">
        <f>+VLOOKUP(A625,[2]Sheet1!$A$13:$D$744,4,FALSE)</f>
        <v>0</v>
      </c>
      <c r="Y625" s="245" t="e">
        <f>+VLOOKUP(X625,bd_lista!$A$3:$C$590,3,FALSE)</f>
        <v>#N/A</v>
      </c>
      <c r="Z625" s="303"/>
      <c r="AA625" s="304"/>
    </row>
    <row r="626" spans="1:27" customFormat="1" ht="15" hidden="1" customHeight="1">
      <c r="A626" s="32">
        <v>1305</v>
      </c>
      <c r="B626" s="446">
        <f>+A626</f>
        <v>1305</v>
      </c>
      <c r="C626" s="250" t="str">
        <f>+VLOOKUP(A626,bd_lista!$A$3:$C$590,3,FALSE)</f>
        <v>Gobierno Autónomo Municipal de Vinto</v>
      </c>
      <c r="D626" s="442" t="str">
        <f>+C626</f>
        <v>Gobierno Autónomo Municipal de Vinto</v>
      </c>
      <c r="E626" s="245" t="s">
        <v>1311</v>
      </c>
      <c r="F626" s="246">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6">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6">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6">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6">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6">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6">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6">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6">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6">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6">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6">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6">
        <f t="shared" ca="1" si="25"/>
        <v>0</v>
      </c>
      <c r="S626" s="253"/>
      <c r="T626" s="246">
        <f ca="1">+T627</f>
        <v>0</v>
      </c>
      <c r="U626" s="245">
        <f t="shared" si="26"/>
        <v>1</v>
      </c>
      <c r="V626" s="348" t="str">
        <f>+VLOOKUP(A626,bd_lista!$A$3:$E$590,5,FALSE)</f>
        <v>Gobiernos Autonomos Municipales</v>
      </c>
      <c r="W626" s="444" t="str">
        <f>+V626</f>
        <v>Gobiernos Autonomos Municipales</v>
      </c>
      <c r="X626" s="245">
        <f>+VLOOKUP(A626,[2]Sheet1!$A$13:$D$744,4,FALSE)</f>
        <v>0</v>
      </c>
      <c r="Y626" s="245" t="e">
        <f>+VLOOKUP(X626,bd_lista!$A$3:$C$590,3,FALSE)</f>
        <v>#N/A</v>
      </c>
      <c r="Z626" s="305">
        <f>+X626</f>
        <v>0</v>
      </c>
      <c r="AA626" s="306" t="e">
        <f>+Y626</f>
        <v>#N/A</v>
      </c>
    </row>
    <row r="627" spans="1:27" customFormat="1" ht="15" hidden="1" customHeight="1">
      <c r="A627" s="32">
        <v>1305</v>
      </c>
      <c r="B627" s="447"/>
      <c r="C627" s="250" t="str">
        <f>+VLOOKUP(A627,bd_lista!$A$3:$C$590,3,FALSE)</f>
        <v>Gobierno Autónomo Municipal de Vinto</v>
      </c>
      <c r="D627" s="443"/>
      <c r="E627" s="247" t="s">
        <v>1312</v>
      </c>
      <c r="F627" s="246">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6">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6">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6">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6">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6">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6">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6">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6">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6">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6">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6">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6">
        <f t="shared" ca="1" si="25"/>
        <v>0</v>
      </c>
      <c r="S627" s="253">
        <f ca="1">+R626+R627</f>
        <v>0</v>
      </c>
      <c r="T627" s="246">
        <f ca="1">+S627</f>
        <v>0</v>
      </c>
      <c r="U627" s="245">
        <f t="shared" si="26"/>
        <v>2</v>
      </c>
      <c r="V627" s="348" t="str">
        <f>+VLOOKUP(A627,bd_lista!$A$3:$E$590,5,FALSE)</f>
        <v>Gobiernos Autonomos Municipales</v>
      </c>
      <c r="W627" s="445"/>
      <c r="X627" s="245">
        <f>+VLOOKUP(A627,[2]Sheet1!$A$13:$D$744,4,FALSE)</f>
        <v>0</v>
      </c>
      <c r="Y627" s="245" t="e">
        <f>+VLOOKUP(X627,bd_lista!$A$3:$C$590,3,FALSE)</f>
        <v>#N/A</v>
      </c>
      <c r="Z627" s="303"/>
      <c r="AA627" s="304"/>
    </row>
    <row r="628" spans="1:27" customFormat="1" ht="15" hidden="1" customHeight="1">
      <c r="A628" s="32">
        <v>1306</v>
      </c>
      <c r="B628" s="446">
        <f>+A628</f>
        <v>1306</v>
      </c>
      <c r="C628" s="250" t="str">
        <f>+VLOOKUP(A628,bd_lista!$A$3:$C$590,3,FALSE)</f>
        <v>Gobierno Autónomo Municipal de Colcapirhua</v>
      </c>
      <c r="D628" s="442" t="str">
        <f>+C628</f>
        <v>Gobierno Autónomo Municipal de Colcapirhua</v>
      </c>
      <c r="E628" s="245" t="s">
        <v>1311</v>
      </c>
      <c r="F628" s="246">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6">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6">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6">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6">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6">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6">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6">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6">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6">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6">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6">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6">
        <f t="shared" ca="1" si="25"/>
        <v>0</v>
      </c>
      <c r="S628" s="253"/>
      <c r="T628" s="246">
        <f ca="1">+T629</f>
        <v>0</v>
      </c>
      <c r="U628" s="245">
        <f t="shared" si="26"/>
        <v>1</v>
      </c>
      <c r="V628" s="348" t="str">
        <f>+VLOOKUP(A628,bd_lista!$A$3:$E$590,5,FALSE)</f>
        <v>Gobiernos Autonomos Municipales</v>
      </c>
      <c r="W628" s="444" t="str">
        <f>+V628</f>
        <v>Gobiernos Autonomos Municipales</v>
      </c>
      <c r="X628" s="245">
        <f>+VLOOKUP(A628,[2]Sheet1!$A$13:$D$744,4,FALSE)</f>
        <v>0</v>
      </c>
      <c r="Y628" s="245" t="e">
        <f>+VLOOKUP(X628,bd_lista!$A$3:$C$590,3,FALSE)</f>
        <v>#N/A</v>
      </c>
      <c r="Z628" s="305">
        <f>+X628</f>
        <v>0</v>
      </c>
      <c r="AA628" s="306" t="e">
        <f>+Y628</f>
        <v>#N/A</v>
      </c>
    </row>
    <row r="629" spans="1:27" customFormat="1" ht="15" hidden="1" customHeight="1">
      <c r="A629" s="32">
        <v>1306</v>
      </c>
      <c r="B629" s="447"/>
      <c r="C629" s="250" t="str">
        <f>+VLOOKUP(A629,bd_lista!$A$3:$C$590,3,FALSE)</f>
        <v>Gobierno Autónomo Municipal de Colcapirhua</v>
      </c>
      <c r="D629" s="443"/>
      <c r="E629" s="247" t="s">
        <v>1312</v>
      </c>
      <c r="F629" s="246">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6">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6">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6">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6">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6">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6">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6">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6">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6">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6">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6">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6">
        <f t="shared" ca="1" si="25"/>
        <v>0</v>
      </c>
      <c r="S629" s="253">
        <f ca="1">+R628+R629</f>
        <v>0</v>
      </c>
      <c r="T629" s="246">
        <f ca="1">+S629</f>
        <v>0</v>
      </c>
      <c r="U629" s="245">
        <f t="shared" si="26"/>
        <v>2</v>
      </c>
      <c r="V629" s="348" t="str">
        <f>+VLOOKUP(A629,bd_lista!$A$3:$E$590,5,FALSE)</f>
        <v>Gobiernos Autonomos Municipales</v>
      </c>
      <c r="W629" s="445"/>
      <c r="X629" s="245">
        <f>+VLOOKUP(A629,[2]Sheet1!$A$13:$D$744,4,FALSE)</f>
        <v>0</v>
      </c>
      <c r="Y629" s="245" t="e">
        <f>+VLOOKUP(X629,bd_lista!$A$3:$C$590,3,FALSE)</f>
        <v>#N/A</v>
      </c>
      <c r="Z629" s="303"/>
      <c r="AA629" s="304"/>
    </row>
    <row r="630" spans="1:27" customFormat="1" ht="15" hidden="1" customHeight="1">
      <c r="A630" s="32">
        <v>1307</v>
      </c>
      <c r="B630" s="446">
        <f>+A630</f>
        <v>1307</v>
      </c>
      <c r="C630" s="250" t="str">
        <f>+VLOOKUP(A630,bd_lista!$A$3:$C$590,3,FALSE)</f>
        <v>Gobierno Autónomo Municipal de Aiquile</v>
      </c>
      <c r="D630" s="442" t="str">
        <f>+C630</f>
        <v>Gobierno Autónomo Municipal de Aiquile</v>
      </c>
      <c r="E630" s="245" t="s">
        <v>1311</v>
      </c>
      <c r="F630" s="246">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6">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6">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6">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6">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6">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6">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6">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6">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6">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6">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6">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6">
        <f t="shared" ca="1" si="25"/>
        <v>0</v>
      </c>
      <c r="S630" s="253"/>
      <c r="T630" s="246">
        <f ca="1">+T631</f>
        <v>0</v>
      </c>
      <c r="U630" s="245">
        <f t="shared" si="26"/>
        <v>1</v>
      </c>
      <c r="V630" s="348" t="str">
        <f>+VLOOKUP(A630,bd_lista!$A$3:$E$590,5,FALSE)</f>
        <v>Gobiernos Autonomos Municipales</v>
      </c>
      <c r="W630" s="444" t="str">
        <f>+V630</f>
        <v>Gobiernos Autonomos Municipales</v>
      </c>
      <c r="X630" s="245">
        <f>+VLOOKUP(A630,[2]Sheet1!$A$13:$D$744,4,FALSE)</f>
        <v>0</v>
      </c>
      <c r="Y630" s="245" t="e">
        <f>+VLOOKUP(X630,bd_lista!$A$3:$C$590,3,FALSE)</f>
        <v>#N/A</v>
      </c>
      <c r="Z630" s="305">
        <f>+X630</f>
        <v>0</v>
      </c>
      <c r="AA630" s="306" t="e">
        <f>+Y630</f>
        <v>#N/A</v>
      </c>
    </row>
    <row r="631" spans="1:27" customFormat="1" ht="15" hidden="1" customHeight="1">
      <c r="A631" s="32">
        <v>1307</v>
      </c>
      <c r="B631" s="447"/>
      <c r="C631" s="250" t="str">
        <f>+VLOOKUP(A631,bd_lista!$A$3:$C$590,3,FALSE)</f>
        <v>Gobierno Autónomo Municipal de Aiquile</v>
      </c>
      <c r="D631" s="443"/>
      <c r="E631" s="247" t="s">
        <v>1312</v>
      </c>
      <c r="F631" s="246">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6">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6">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6">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6">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6">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6">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6">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6">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6">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6">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6">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6">
        <f t="shared" ca="1" si="25"/>
        <v>0</v>
      </c>
      <c r="S631" s="253">
        <f ca="1">+R630+R631</f>
        <v>0</v>
      </c>
      <c r="T631" s="246">
        <f ca="1">+S631</f>
        <v>0</v>
      </c>
      <c r="U631" s="245">
        <f t="shared" si="26"/>
        <v>2</v>
      </c>
      <c r="V631" s="348" t="str">
        <f>+VLOOKUP(A631,bd_lista!$A$3:$E$590,5,FALSE)</f>
        <v>Gobiernos Autonomos Municipales</v>
      </c>
      <c r="W631" s="445"/>
      <c r="X631" s="245">
        <f>+VLOOKUP(A631,[2]Sheet1!$A$13:$D$744,4,FALSE)</f>
        <v>0</v>
      </c>
      <c r="Y631" s="245" t="e">
        <f>+VLOOKUP(X631,bd_lista!$A$3:$C$590,3,FALSE)</f>
        <v>#N/A</v>
      </c>
      <c r="Z631" s="303"/>
      <c r="AA631" s="304"/>
    </row>
    <row r="632" spans="1:27" customFormat="1" ht="15" hidden="1" customHeight="1">
      <c r="A632" s="32">
        <v>1308</v>
      </c>
      <c r="B632" s="446">
        <f>+A632</f>
        <v>1308</v>
      </c>
      <c r="C632" s="250" t="str">
        <f>+VLOOKUP(A632,bd_lista!$A$3:$C$590,3,FALSE)</f>
        <v>Gobierno Autónomo Municipal de Pasorapa</v>
      </c>
      <c r="D632" s="442" t="str">
        <f>+C632</f>
        <v>Gobierno Autónomo Municipal de Pasorapa</v>
      </c>
      <c r="E632" s="245" t="s">
        <v>1311</v>
      </c>
      <c r="F632" s="246">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6">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6">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6">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6">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6">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6">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6">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6">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6">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6">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6">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6">
        <f t="shared" ca="1" si="25"/>
        <v>0</v>
      </c>
      <c r="S632" s="253"/>
      <c r="T632" s="246">
        <f ca="1">+T633</f>
        <v>0</v>
      </c>
      <c r="U632" s="245">
        <f t="shared" si="26"/>
        <v>1</v>
      </c>
      <c r="V632" s="348" t="str">
        <f>+VLOOKUP(A632,bd_lista!$A$3:$E$590,5,FALSE)</f>
        <v>Gobiernos Autonomos Municipales</v>
      </c>
      <c r="W632" s="444" t="str">
        <f>+V632</f>
        <v>Gobiernos Autonomos Municipales</v>
      </c>
      <c r="X632" s="245">
        <f>+VLOOKUP(A632,[2]Sheet1!$A$13:$D$744,4,FALSE)</f>
        <v>0</v>
      </c>
      <c r="Y632" s="245" t="e">
        <f>+VLOOKUP(X632,bd_lista!$A$3:$C$590,3,FALSE)</f>
        <v>#N/A</v>
      </c>
      <c r="Z632" s="305">
        <f>+X632</f>
        <v>0</v>
      </c>
      <c r="AA632" s="306" t="e">
        <f>+Y632</f>
        <v>#N/A</v>
      </c>
    </row>
    <row r="633" spans="1:27" customFormat="1" ht="15" hidden="1" customHeight="1">
      <c r="A633" s="32">
        <v>1308</v>
      </c>
      <c r="B633" s="447"/>
      <c r="C633" s="250" t="str">
        <f>+VLOOKUP(A633,bd_lista!$A$3:$C$590,3,FALSE)</f>
        <v>Gobierno Autónomo Municipal de Pasorapa</v>
      </c>
      <c r="D633" s="443"/>
      <c r="E633" s="247" t="s">
        <v>1312</v>
      </c>
      <c r="F633" s="246">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6">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6">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6">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6">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6">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6">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6">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6">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6">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6">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6">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6">
        <f t="shared" ca="1" si="25"/>
        <v>0</v>
      </c>
      <c r="S633" s="253">
        <f ca="1">+R632+R633</f>
        <v>0</v>
      </c>
      <c r="T633" s="246">
        <f ca="1">+S633</f>
        <v>0</v>
      </c>
      <c r="U633" s="245">
        <f t="shared" si="26"/>
        <v>2</v>
      </c>
      <c r="V633" s="348" t="str">
        <f>+VLOOKUP(A633,bd_lista!$A$3:$E$590,5,FALSE)</f>
        <v>Gobiernos Autonomos Municipales</v>
      </c>
      <c r="W633" s="445"/>
      <c r="X633" s="245">
        <f>+VLOOKUP(A633,[2]Sheet1!$A$13:$D$744,4,FALSE)</f>
        <v>0</v>
      </c>
      <c r="Y633" s="245" t="e">
        <f>+VLOOKUP(X633,bd_lista!$A$3:$C$590,3,FALSE)</f>
        <v>#N/A</v>
      </c>
      <c r="Z633" s="303"/>
      <c r="AA633" s="304"/>
    </row>
    <row r="634" spans="1:27" customFormat="1" ht="15" hidden="1" customHeight="1">
      <c r="A634" s="32">
        <v>1309</v>
      </c>
      <c r="B634" s="446">
        <f>+A634</f>
        <v>1309</v>
      </c>
      <c r="C634" s="250" t="str">
        <f>+VLOOKUP(A634,bd_lista!$A$3:$C$590,3,FALSE)</f>
        <v>Gobierno Autónomo Municipal de Omereque</v>
      </c>
      <c r="D634" s="442" t="str">
        <f>+C634</f>
        <v>Gobierno Autónomo Municipal de Omereque</v>
      </c>
      <c r="E634" s="245" t="s">
        <v>1311</v>
      </c>
      <c r="F634" s="246">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6">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6">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6">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6">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6">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6">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6">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6">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6">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6">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6">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6">
        <f t="shared" ca="1" si="25"/>
        <v>0</v>
      </c>
      <c r="S634" s="253"/>
      <c r="T634" s="246">
        <f ca="1">+T635</f>
        <v>0</v>
      </c>
      <c r="U634" s="245">
        <f t="shared" si="26"/>
        <v>1</v>
      </c>
      <c r="V634" s="348" t="str">
        <f>+VLOOKUP(A634,bd_lista!$A$3:$E$590,5,FALSE)</f>
        <v>Gobiernos Autonomos Municipales</v>
      </c>
      <c r="W634" s="444" t="str">
        <f>+V634</f>
        <v>Gobiernos Autonomos Municipales</v>
      </c>
      <c r="X634" s="245">
        <f>+VLOOKUP(A634,[2]Sheet1!$A$13:$D$744,4,FALSE)</f>
        <v>0</v>
      </c>
      <c r="Y634" s="245" t="e">
        <f>+VLOOKUP(X634,bd_lista!$A$3:$C$590,3,FALSE)</f>
        <v>#N/A</v>
      </c>
      <c r="Z634" s="305">
        <f>+X634</f>
        <v>0</v>
      </c>
      <c r="AA634" s="306" t="e">
        <f>+Y634</f>
        <v>#N/A</v>
      </c>
    </row>
    <row r="635" spans="1:27" customFormat="1" ht="15" hidden="1" customHeight="1">
      <c r="A635" s="32">
        <v>1309</v>
      </c>
      <c r="B635" s="447"/>
      <c r="C635" s="250" t="str">
        <f>+VLOOKUP(A635,bd_lista!$A$3:$C$590,3,FALSE)</f>
        <v>Gobierno Autónomo Municipal de Omereque</v>
      </c>
      <c r="D635" s="443"/>
      <c r="E635" s="247" t="s">
        <v>1312</v>
      </c>
      <c r="F635" s="246">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6">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6">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6">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6">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6">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6">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6">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6">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6">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6">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6">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6">
        <f t="shared" ca="1" si="25"/>
        <v>0</v>
      </c>
      <c r="S635" s="253">
        <f ca="1">+R634+R635</f>
        <v>0</v>
      </c>
      <c r="T635" s="246">
        <f ca="1">+S635</f>
        <v>0</v>
      </c>
      <c r="U635" s="245">
        <f t="shared" si="26"/>
        <v>2</v>
      </c>
      <c r="V635" s="348" t="str">
        <f>+VLOOKUP(A635,bd_lista!$A$3:$E$590,5,FALSE)</f>
        <v>Gobiernos Autonomos Municipales</v>
      </c>
      <c r="W635" s="445"/>
      <c r="X635" s="245">
        <f>+VLOOKUP(A635,[2]Sheet1!$A$13:$D$744,4,FALSE)</f>
        <v>0</v>
      </c>
      <c r="Y635" s="245" t="e">
        <f>+VLOOKUP(X635,bd_lista!$A$3:$C$590,3,FALSE)</f>
        <v>#N/A</v>
      </c>
      <c r="Z635" s="303"/>
      <c r="AA635" s="304"/>
    </row>
    <row r="636" spans="1:27" customFormat="1" ht="15" hidden="1" customHeight="1">
      <c r="A636" s="32">
        <v>1310</v>
      </c>
      <c r="B636" s="446">
        <f>+A636</f>
        <v>1310</v>
      </c>
      <c r="C636" s="250" t="str">
        <f>+VLOOKUP(A636,bd_lista!$A$3:$C$590,3,FALSE)</f>
        <v>Gobierno Autónomo Municipal de Independencia</v>
      </c>
      <c r="D636" s="442" t="str">
        <f>+C636</f>
        <v>Gobierno Autónomo Municipal de Independencia</v>
      </c>
      <c r="E636" s="245" t="s">
        <v>1311</v>
      </c>
      <c r="F636" s="246">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6">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6">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6">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6">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6">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6">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6">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6">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6">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6">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6">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6">
        <f t="shared" ca="1" si="25"/>
        <v>0</v>
      </c>
      <c r="S636" s="253"/>
      <c r="T636" s="246">
        <f ca="1">+T637</f>
        <v>0</v>
      </c>
      <c r="U636" s="245">
        <f t="shared" si="26"/>
        <v>1</v>
      </c>
      <c r="V636" s="348" t="str">
        <f>+VLOOKUP(A636,bd_lista!$A$3:$E$590,5,FALSE)</f>
        <v>Gobiernos Autonomos Municipales</v>
      </c>
      <c r="W636" s="444" t="str">
        <f>+V636</f>
        <v>Gobiernos Autonomos Municipales</v>
      </c>
      <c r="X636" s="245">
        <f>+VLOOKUP(A636,[2]Sheet1!$A$13:$D$744,4,FALSE)</f>
        <v>0</v>
      </c>
      <c r="Y636" s="245" t="e">
        <f>+VLOOKUP(X636,bd_lista!$A$3:$C$590,3,FALSE)</f>
        <v>#N/A</v>
      </c>
      <c r="Z636" s="305">
        <f>+X636</f>
        <v>0</v>
      </c>
      <c r="AA636" s="306" t="e">
        <f>+Y636</f>
        <v>#N/A</v>
      </c>
    </row>
    <row r="637" spans="1:27" customFormat="1" ht="15" hidden="1" customHeight="1">
      <c r="A637" s="32">
        <v>1310</v>
      </c>
      <c r="B637" s="447"/>
      <c r="C637" s="250" t="str">
        <f>+VLOOKUP(A637,bd_lista!$A$3:$C$590,3,FALSE)</f>
        <v>Gobierno Autónomo Municipal de Independencia</v>
      </c>
      <c r="D637" s="443"/>
      <c r="E637" s="247" t="s">
        <v>1312</v>
      </c>
      <c r="F637" s="246">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6">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6">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6">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6">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6">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6">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6">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6">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6">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6">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6">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6">
        <f t="shared" ca="1" si="25"/>
        <v>0</v>
      </c>
      <c r="S637" s="253">
        <f ca="1">+R636+R637</f>
        <v>0</v>
      </c>
      <c r="T637" s="246">
        <f ca="1">+S637</f>
        <v>0</v>
      </c>
      <c r="U637" s="245">
        <f t="shared" si="26"/>
        <v>2</v>
      </c>
      <c r="V637" s="348" t="str">
        <f>+VLOOKUP(A637,bd_lista!$A$3:$E$590,5,FALSE)</f>
        <v>Gobiernos Autonomos Municipales</v>
      </c>
      <c r="W637" s="445"/>
      <c r="X637" s="245">
        <f>+VLOOKUP(A637,[2]Sheet1!$A$13:$D$744,4,FALSE)</f>
        <v>0</v>
      </c>
      <c r="Y637" s="245" t="e">
        <f>+VLOOKUP(X637,bd_lista!$A$3:$C$590,3,FALSE)</f>
        <v>#N/A</v>
      </c>
      <c r="Z637" s="303"/>
      <c r="AA637" s="304"/>
    </row>
    <row r="638" spans="1:27" customFormat="1" ht="27" hidden="1" customHeight="1">
      <c r="A638" s="32">
        <v>1311</v>
      </c>
      <c r="B638" s="446">
        <f>+A638</f>
        <v>1311</v>
      </c>
      <c r="C638" s="250" t="str">
        <f>+VLOOKUP(A638,bd_lista!$A$3:$C$590,3,FALSE)</f>
        <v>Gobierno Autónomo Municipal de Morochata</v>
      </c>
      <c r="D638" s="442" t="str">
        <f>+C638</f>
        <v>Gobierno Autónomo Municipal de Morochata</v>
      </c>
      <c r="E638" s="245" t="s">
        <v>1311</v>
      </c>
      <c r="F638" s="246">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6">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6">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6">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6">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6">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6">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6">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6">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6">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6">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6">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6">
        <f t="shared" ca="1" si="25"/>
        <v>0</v>
      </c>
      <c r="S638" s="253"/>
      <c r="T638" s="246">
        <f ca="1">+T639</f>
        <v>0</v>
      </c>
      <c r="U638" s="245">
        <f t="shared" si="26"/>
        <v>1</v>
      </c>
      <c r="V638" s="348" t="str">
        <f>+VLOOKUP(A638,bd_lista!$A$3:$E$590,5,FALSE)</f>
        <v>Gobiernos Autonomos Municipales</v>
      </c>
      <c r="W638" s="444" t="str">
        <f>+V638</f>
        <v>Gobiernos Autonomos Municipales</v>
      </c>
      <c r="X638" s="245">
        <f>+VLOOKUP(A638,[2]Sheet1!$A$13:$D$744,4,FALSE)</f>
        <v>0</v>
      </c>
      <c r="Y638" s="245" t="e">
        <f>+VLOOKUP(X638,bd_lista!$A$3:$C$590,3,FALSE)</f>
        <v>#N/A</v>
      </c>
      <c r="Z638" s="305">
        <f>+X638</f>
        <v>0</v>
      </c>
      <c r="AA638" s="306" t="e">
        <f>+Y638</f>
        <v>#N/A</v>
      </c>
    </row>
    <row r="639" spans="1:27" customFormat="1" ht="27" hidden="1" customHeight="1">
      <c r="A639" s="32">
        <v>1311</v>
      </c>
      <c r="B639" s="447"/>
      <c r="C639" s="250" t="str">
        <f>+VLOOKUP(A639,bd_lista!$A$3:$C$590,3,FALSE)</f>
        <v>Gobierno Autónomo Municipal de Morochata</v>
      </c>
      <c r="D639" s="443"/>
      <c r="E639" s="247" t="s">
        <v>1312</v>
      </c>
      <c r="F639" s="246">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6">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6">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6">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6">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6">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6">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6">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6">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6">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6">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6">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6">
        <f t="shared" ca="1" si="25"/>
        <v>0</v>
      </c>
      <c r="S639" s="253">
        <f ca="1">+R638+R639</f>
        <v>0</v>
      </c>
      <c r="T639" s="246">
        <f ca="1">+S639</f>
        <v>0</v>
      </c>
      <c r="U639" s="245">
        <f t="shared" si="26"/>
        <v>2</v>
      </c>
      <c r="V639" s="348" t="str">
        <f>+VLOOKUP(A639,bd_lista!$A$3:$E$590,5,FALSE)</f>
        <v>Gobiernos Autonomos Municipales</v>
      </c>
      <c r="W639" s="445"/>
      <c r="X639" s="245">
        <f>+VLOOKUP(A639,[2]Sheet1!$A$13:$D$744,4,FALSE)</f>
        <v>0</v>
      </c>
      <c r="Y639" s="245" t="e">
        <f>+VLOOKUP(X639,bd_lista!$A$3:$C$590,3,FALSE)</f>
        <v>#N/A</v>
      </c>
      <c r="Z639" s="303"/>
      <c r="AA639" s="304"/>
    </row>
    <row r="640" spans="1:27" customFormat="1" ht="15" hidden="1" customHeight="1">
      <c r="A640" s="32">
        <v>1312</v>
      </c>
      <c r="B640" s="446">
        <f>+A640</f>
        <v>1312</v>
      </c>
      <c r="C640" s="250" t="str">
        <f>+VLOOKUP(A640,bd_lista!$A$3:$C$590,3,FALSE)</f>
        <v>Gobierno Autónomo Municipal de Sacaba</v>
      </c>
      <c r="D640" s="442" t="str">
        <f>+C640</f>
        <v>Gobierno Autónomo Municipal de Sacaba</v>
      </c>
      <c r="E640" s="245" t="s">
        <v>1311</v>
      </c>
      <c r="F640" s="246">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6">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6">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6">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6">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6">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6">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6">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6">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6">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6">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6">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6">
        <f t="shared" ca="1" si="25"/>
        <v>0</v>
      </c>
      <c r="S640" s="253"/>
      <c r="T640" s="246">
        <f ca="1">+T641</f>
        <v>0</v>
      </c>
      <c r="U640" s="245">
        <f t="shared" si="26"/>
        <v>1</v>
      </c>
      <c r="V640" s="348" t="str">
        <f>+VLOOKUP(A640,bd_lista!$A$3:$E$590,5,FALSE)</f>
        <v>Gobiernos Autonomos Municipales</v>
      </c>
      <c r="W640" s="444" t="str">
        <f>+V640</f>
        <v>Gobiernos Autonomos Municipales</v>
      </c>
      <c r="X640" s="245">
        <f>+VLOOKUP(A640,[2]Sheet1!$A$13:$D$744,4,FALSE)</f>
        <v>0</v>
      </c>
      <c r="Y640" s="245" t="e">
        <f>+VLOOKUP(X640,bd_lista!$A$3:$C$590,3,FALSE)</f>
        <v>#N/A</v>
      </c>
      <c r="Z640" s="305">
        <f>+X640</f>
        <v>0</v>
      </c>
      <c r="AA640" s="306" t="e">
        <f>+Y640</f>
        <v>#N/A</v>
      </c>
    </row>
    <row r="641" spans="1:27" customFormat="1" ht="15" hidden="1" customHeight="1">
      <c r="A641" s="32">
        <v>1312</v>
      </c>
      <c r="B641" s="447"/>
      <c r="C641" s="250" t="str">
        <f>+VLOOKUP(A641,bd_lista!$A$3:$C$590,3,FALSE)</f>
        <v>Gobierno Autónomo Municipal de Sacaba</v>
      </c>
      <c r="D641" s="443"/>
      <c r="E641" s="247" t="s">
        <v>1312</v>
      </c>
      <c r="F641" s="246">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6">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6">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6">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6">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6">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6">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6">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6">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6">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6">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6">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6">
        <f t="shared" ca="1" si="25"/>
        <v>0</v>
      </c>
      <c r="S641" s="253">
        <f ca="1">+R640+R641</f>
        <v>0</v>
      </c>
      <c r="T641" s="246">
        <f ca="1">+S641</f>
        <v>0</v>
      </c>
      <c r="U641" s="245">
        <f t="shared" si="26"/>
        <v>2</v>
      </c>
      <c r="V641" s="348" t="str">
        <f>+VLOOKUP(A641,bd_lista!$A$3:$E$590,5,FALSE)</f>
        <v>Gobiernos Autonomos Municipales</v>
      </c>
      <c r="W641" s="445"/>
      <c r="X641" s="245">
        <f>+VLOOKUP(A641,[2]Sheet1!$A$13:$D$744,4,FALSE)</f>
        <v>0</v>
      </c>
      <c r="Y641" s="245" t="e">
        <f>+VLOOKUP(X641,bd_lista!$A$3:$C$590,3,FALSE)</f>
        <v>#N/A</v>
      </c>
      <c r="Z641" s="303"/>
      <c r="AA641" s="304"/>
    </row>
    <row r="642" spans="1:27" customFormat="1" ht="27" hidden="1" customHeight="1">
      <c r="A642" s="32">
        <v>1313</v>
      </c>
      <c r="B642" s="446">
        <f>+A642</f>
        <v>1313</v>
      </c>
      <c r="C642" s="250" t="str">
        <f>+VLOOKUP(A642,bd_lista!$A$3:$C$590,3,FALSE)</f>
        <v>Gobierno Autónomo Municipal de Colomi</v>
      </c>
      <c r="D642" s="442" t="str">
        <f>+C642</f>
        <v>Gobierno Autónomo Municipal de Colomi</v>
      </c>
      <c r="E642" s="245" t="s">
        <v>1311</v>
      </c>
      <c r="F642" s="246">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6">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6">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6">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6">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6">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6">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6">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6">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6">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6">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6">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6">
        <f t="shared" ca="1" si="25"/>
        <v>0</v>
      </c>
      <c r="S642" s="253"/>
      <c r="T642" s="246">
        <f ca="1">+T643</f>
        <v>0</v>
      </c>
      <c r="U642" s="245">
        <f t="shared" si="26"/>
        <v>1</v>
      </c>
      <c r="V642" s="348" t="str">
        <f>+VLOOKUP(A642,bd_lista!$A$3:$E$590,5,FALSE)</f>
        <v>Gobiernos Autonomos Municipales</v>
      </c>
      <c r="W642" s="444" t="str">
        <f>+V642</f>
        <v>Gobiernos Autonomos Municipales</v>
      </c>
      <c r="X642" s="245">
        <f>+VLOOKUP(A642,[2]Sheet1!$A$13:$D$744,4,FALSE)</f>
        <v>0</v>
      </c>
      <c r="Y642" s="245" t="e">
        <f>+VLOOKUP(X642,bd_lista!$A$3:$C$590,3,FALSE)</f>
        <v>#N/A</v>
      </c>
      <c r="Z642" s="305">
        <f>+X642</f>
        <v>0</v>
      </c>
      <c r="AA642" s="306" t="e">
        <f>+Y642</f>
        <v>#N/A</v>
      </c>
    </row>
    <row r="643" spans="1:27" customFormat="1" ht="27" hidden="1" customHeight="1">
      <c r="A643" s="32">
        <v>1313</v>
      </c>
      <c r="B643" s="447"/>
      <c r="C643" s="250" t="str">
        <f>+VLOOKUP(A643,bd_lista!$A$3:$C$590,3,FALSE)</f>
        <v>Gobierno Autónomo Municipal de Colomi</v>
      </c>
      <c r="D643" s="443"/>
      <c r="E643" s="247" t="s">
        <v>1312</v>
      </c>
      <c r="F643" s="246">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6">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6">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6">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6">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6">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6">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6">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6">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6">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6">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6">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6">
        <f t="shared" ca="1" si="25"/>
        <v>0</v>
      </c>
      <c r="S643" s="253">
        <f ca="1">+R642+R643</f>
        <v>0</v>
      </c>
      <c r="T643" s="246">
        <f ca="1">+S643</f>
        <v>0</v>
      </c>
      <c r="U643" s="245">
        <f t="shared" si="26"/>
        <v>2</v>
      </c>
      <c r="V643" s="348" t="str">
        <f>+VLOOKUP(A643,bd_lista!$A$3:$E$590,5,FALSE)</f>
        <v>Gobiernos Autonomos Municipales</v>
      </c>
      <c r="W643" s="445"/>
      <c r="X643" s="245">
        <f>+VLOOKUP(A643,[2]Sheet1!$A$13:$D$744,4,FALSE)</f>
        <v>0</v>
      </c>
      <c r="Y643" s="245" t="e">
        <f>+VLOOKUP(X643,bd_lista!$A$3:$C$590,3,FALSE)</f>
        <v>#N/A</v>
      </c>
      <c r="Z643" s="303"/>
      <c r="AA643" s="304"/>
    </row>
    <row r="644" spans="1:27" customFormat="1" ht="15" hidden="1" customHeight="1">
      <c r="A644" s="32">
        <v>1314</v>
      </c>
      <c r="B644" s="446">
        <f>+A644</f>
        <v>1314</v>
      </c>
      <c r="C644" s="250" t="str">
        <f>+VLOOKUP(A644,bd_lista!$A$3:$C$590,3,FALSE)</f>
        <v>Gobierno Autónomo Municipal de Villa Tunari</v>
      </c>
      <c r="D644" s="442" t="str">
        <f>+C644</f>
        <v>Gobierno Autónomo Municipal de Villa Tunari</v>
      </c>
      <c r="E644" s="245" t="s">
        <v>1311</v>
      </c>
      <c r="F644" s="246">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6">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6">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6">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6">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6">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6">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6">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6">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6">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6">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6">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6">
        <f t="shared" ca="1" si="25"/>
        <v>0</v>
      </c>
      <c r="S644" s="253"/>
      <c r="T644" s="246">
        <f ca="1">+T645</f>
        <v>0</v>
      </c>
      <c r="U644" s="245">
        <f t="shared" si="26"/>
        <v>1</v>
      </c>
      <c r="V644" s="348" t="str">
        <f>+VLOOKUP(A644,bd_lista!$A$3:$E$590,5,FALSE)</f>
        <v>Gobiernos Autonomos Municipales</v>
      </c>
      <c r="W644" s="444" t="str">
        <f>+V644</f>
        <v>Gobiernos Autonomos Municipales</v>
      </c>
      <c r="X644" s="245">
        <f>+VLOOKUP(A644,[2]Sheet1!$A$13:$D$744,4,FALSE)</f>
        <v>0</v>
      </c>
      <c r="Y644" s="245" t="e">
        <f>+VLOOKUP(X644,bd_lista!$A$3:$C$590,3,FALSE)</f>
        <v>#N/A</v>
      </c>
      <c r="Z644" s="305">
        <f>+X644</f>
        <v>0</v>
      </c>
      <c r="AA644" s="306" t="e">
        <f>+Y644</f>
        <v>#N/A</v>
      </c>
    </row>
    <row r="645" spans="1:27" customFormat="1" ht="15" hidden="1" customHeight="1">
      <c r="A645" s="32">
        <v>1314</v>
      </c>
      <c r="B645" s="447"/>
      <c r="C645" s="250" t="str">
        <f>+VLOOKUP(A645,bd_lista!$A$3:$C$590,3,FALSE)</f>
        <v>Gobierno Autónomo Municipal de Villa Tunari</v>
      </c>
      <c r="D645" s="443"/>
      <c r="E645" s="247" t="s">
        <v>1312</v>
      </c>
      <c r="F645" s="246">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6">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6">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6">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6">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6">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6">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6">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6">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6">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6">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6">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6">
        <f t="shared" ca="1" si="25"/>
        <v>0</v>
      </c>
      <c r="S645" s="253">
        <f ca="1">+R644+R645</f>
        <v>0</v>
      </c>
      <c r="T645" s="246">
        <f ca="1">+S645</f>
        <v>0</v>
      </c>
      <c r="U645" s="245">
        <f t="shared" si="26"/>
        <v>2</v>
      </c>
      <c r="V645" s="348" t="str">
        <f>+VLOOKUP(A645,bd_lista!$A$3:$E$590,5,FALSE)</f>
        <v>Gobiernos Autonomos Municipales</v>
      </c>
      <c r="W645" s="445"/>
      <c r="X645" s="245">
        <f>+VLOOKUP(A645,[2]Sheet1!$A$13:$D$744,4,FALSE)</f>
        <v>0</v>
      </c>
      <c r="Y645" s="245" t="e">
        <f>+VLOOKUP(X645,bd_lista!$A$3:$C$590,3,FALSE)</f>
        <v>#N/A</v>
      </c>
      <c r="Z645" s="303"/>
      <c r="AA645" s="304"/>
    </row>
    <row r="646" spans="1:27" customFormat="1" ht="15" hidden="1" customHeight="1">
      <c r="A646" s="32">
        <v>1315</v>
      </c>
      <c r="B646" s="446">
        <f>+A646</f>
        <v>1315</v>
      </c>
      <c r="C646" s="250" t="str">
        <f>+VLOOKUP(A646,bd_lista!$A$3:$C$590,3,FALSE)</f>
        <v>Gobierno Autónomo Municipal de Punata</v>
      </c>
      <c r="D646" s="442" t="str">
        <f>+C646</f>
        <v>Gobierno Autónomo Municipal de Punata</v>
      </c>
      <c r="E646" s="245" t="s">
        <v>1311</v>
      </c>
      <c r="F646" s="246">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6">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6">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6">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6">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6">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6">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6">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6">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6">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6">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6">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6">
        <f t="shared" ca="1" si="25"/>
        <v>0</v>
      </c>
      <c r="S646" s="253"/>
      <c r="T646" s="246">
        <f ca="1">+T647</f>
        <v>0</v>
      </c>
      <c r="U646" s="245">
        <f t="shared" si="26"/>
        <v>1</v>
      </c>
      <c r="V646" s="348" t="str">
        <f>+VLOOKUP(A646,bd_lista!$A$3:$E$590,5,FALSE)</f>
        <v>Gobiernos Autonomos Municipales</v>
      </c>
      <c r="W646" s="444" t="str">
        <f>+V646</f>
        <v>Gobiernos Autonomos Municipales</v>
      </c>
      <c r="X646" s="245">
        <f>+VLOOKUP(A646,[2]Sheet1!$A$13:$D$744,4,FALSE)</f>
        <v>0</v>
      </c>
      <c r="Y646" s="245" t="e">
        <f>+VLOOKUP(X646,bd_lista!$A$3:$C$590,3,FALSE)</f>
        <v>#N/A</v>
      </c>
      <c r="Z646" s="305">
        <f>+X646</f>
        <v>0</v>
      </c>
      <c r="AA646" s="306" t="e">
        <f>+Y646</f>
        <v>#N/A</v>
      </c>
    </row>
    <row r="647" spans="1:27" customFormat="1" ht="15" hidden="1" customHeight="1">
      <c r="A647" s="32">
        <v>1315</v>
      </c>
      <c r="B647" s="447"/>
      <c r="C647" s="250" t="str">
        <f>+VLOOKUP(A647,bd_lista!$A$3:$C$590,3,FALSE)</f>
        <v>Gobierno Autónomo Municipal de Punata</v>
      </c>
      <c r="D647" s="443"/>
      <c r="E647" s="247" t="s">
        <v>1312</v>
      </c>
      <c r="F647" s="246">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6">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6">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6">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6">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6">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6">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6">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6">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6">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6">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6">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6">
        <f t="shared" ca="1" si="25"/>
        <v>0</v>
      </c>
      <c r="S647" s="253">
        <f ca="1">+R646+R647</f>
        <v>0</v>
      </c>
      <c r="T647" s="246">
        <f ca="1">+S647</f>
        <v>0</v>
      </c>
      <c r="U647" s="245">
        <f t="shared" si="26"/>
        <v>2</v>
      </c>
      <c r="V647" s="348" t="str">
        <f>+VLOOKUP(A647,bd_lista!$A$3:$E$590,5,FALSE)</f>
        <v>Gobiernos Autonomos Municipales</v>
      </c>
      <c r="W647" s="445"/>
      <c r="X647" s="245">
        <f>+VLOOKUP(A647,[2]Sheet1!$A$13:$D$744,4,FALSE)</f>
        <v>0</v>
      </c>
      <c r="Y647" s="245" t="e">
        <f>+VLOOKUP(X647,bd_lista!$A$3:$C$590,3,FALSE)</f>
        <v>#N/A</v>
      </c>
      <c r="Z647" s="303"/>
      <c r="AA647" s="304"/>
    </row>
    <row r="648" spans="1:27" customFormat="1" ht="27" hidden="1" customHeight="1">
      <c r="A648" s="32">
        <v>1316</v>
      </c>
      <c r="B648" s="446">
        <f>+A648</f>
        <v>1316</v>
      </c>
      <c r="C648" s="250" t="str">
        <f>+VLOOKUP(A648,bd_lista!$A$3:$C$590,3,FALSE)</f>
        <v>Gobierno Autónomo Municipal de Villa Rivero</v>
      </c>
      <c r="D648" s="442" t="str">
        <f>+C648</f>
        <v>Gobierno Autónomo Municipal de Villa Rivero</v>
      </c>
      <c r="E648" s="245" t="s">
        <v>1311</v>
      </c>
      <c r="F648" s="246">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6">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6">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6">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6">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6">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6">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6">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6">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6">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6">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6">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6">
        <f t="shared" ca="1" si="25"/>
        <v>0</v>
      </c>
      <c r="S648" s="253"/>
      <c r="T648" s="246">
        <f ca="1">+T649</f>
        <v>0</v>
      </c>
      <c r="U648" s="245">
        <f t="shared" si="26"/>
        <v>1</v>
      </c>
      <c r="V648" s="348" t="str">
        <f>+VLOOKUP(A648,bd_lista!$A$3:$E$590,5,FALSE)</f>
        <v>Gobiernos Autonomos Municipales</v>
      </c>
      <c r="W648" s="444" t="str">
        <f>+V648</f>
        <v>Gobiernos Autonomos Municipales</v>
      </c>
      <c r="X648" s="245">
        <f>+VLOOKUP(A648,[2]Sheet1!$A$13:$D$744,4,FALSE)</f>
        <v>0</v>
      </c>
      <c r="Y648" s="245" t="e">
        <f>+VLOOKUP(X648,bd_lista!$A$3:$C$590,3,FALSE)</f>
        <v>#N/A</v>
      </c>
      <c r="Z648" s="305">
        <f>+X648</f>
        <v>0</v>
      </c>
      <c r="AA648" s="306" t="e">
        <f>+Y648</f>
        <v>#N/A</v>
      </c>
    </row>
    <row r="649" spans="1:27" customFormat="1" ht="27" hidden="1" customHeight="1">
      <c r="A649" s="32">
        <v>1316</v>
      </c>
      <c r="B649" s="447"/>
      <c r="C649" s="250" t="str">
        <f>+VLOOKUP(A649,bd_lista!$A$3:$C$590,3,FALSE)</f>
        <v>Gobierno Autónomo Municipal de Villa Rivero</v>
      </c>
      <c r="D649" s="443"/>
      <c r="E649" s="247" t="s">
        <v>1312</v>
      </c>
      <c r="F649" s="246">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6">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6">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6">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6">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6">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6">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6">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6">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6">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6">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6">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6">
        <f t="shared" ca="1" si="25"/>
        <v>0</v>
      </c>
      <c r="S649" s="253">
        <f ca="1">+R648+R649</f>
        <v>0</v>
      </c>
      <c r="T649" s="246">
        <f ca="1">+S649</f>
        <v>0</v>
      </c>
      <c r="U649" s="245">
        <f t="shared" si="26"/>
        <v>2</v>
      </c>
      <c r="V649" s="348" t="str">
        <f>+VLOOKUP(A649,bd_lista!$A$3:$E$590,5,FALSE)</f>
        <v>Gobiernos Autonomos Municipales</v>
      </c>
      <c r="W649" s="445"/>
      <c r="X649" s="245">
        <f>+VLOOKUP(A649,[2]Sheet1!$A$13:$D$744,4,FALSE)</f>
        <v>0</v>
      </c>
      <c r="Y649" s="245" t="e">
        <f>+VLOOKUP(X649,bd_lista!$A$3:$C$590,3,FALSE)</f>
        <v>#N/A</v>
      </c>
      <c r="Z649" s="303"/>
      <c r="AA649" s="304"/>
    </row>
    <row r="650" spans="1:27" customFormat="1" ht="15" hidden="1" customHeight="1">
      <c r="A650" s="32">
        <v>1317</v>
      </c>
      <c r="B650" s="446">
        <f>+A650</f>
        <v>1317</v>
      </c>
      <c r="C650" s="250" t="str">
        <f>+VLOOKUP(A650,bd_lista!$A$3:$C$590,3,FALSE)</f>
        <v>Gobierno Autónomo Municipal de San Benito (Villa José Quintín Mendoza)</v>
      </c>
      <c r="D650" s="442" t="str">
        <f>+C650</f>
        <v>Gobierno Autónomo Municipal de San Benito (Villa José Quintín Mendoza)</v>
      </c>
      <c r="E650" s="245" t="s">
        <v>1311</v>
      </c>
      <c r="F650" s="246">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6">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6">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6">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6">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6">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6">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6">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6">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6">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6">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6">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6">
        <f t="shared" ca="1" si="25"/>
        <v>0</v>
      </c>
      <c r="S650" s="253"/>
      <c r="T650" s="246">
        <f ca="1">+T651</f>
        <v>0</v>
      </c>
      <c r="U650" s="245">
        <f t="shared" si="26"/>
        <v>1</v>
      </c>
      <c r="V650" s="348" t="str">
        <f>+VLOOKUP(A650,bd_lista!$A$3:$E$590,5,FALSE)</f>
        <v>Gobiernos Autonomos Municipales</v>
      </c>
      <c r="W650" s="444" t="str">
        <f>+V650</f>
        <v>Gobiernos Autonomos Municipales</v>
      </c>
      <c r="X650" s="245">
        <f>+VLOOKUP(A650,[2]Sheet1!$A$13:$D$744,4,FALSE)</f>
        <v>0</v>
      </c>
      <c r="Y650" s="245" t="e">
        <f>+VLOOKUP(X650,bd_lista!$A$3:$C$590,3,FALSE)</f>
        <v>#N/A</v>
      </c>
      <c r="Z650" s="305">
        <f>+X650</f>
        <v>0</v>
      </c>
      <c r="AA650" s="306" t="e">
        <f>+Y650</f>
        <v>#N/A</v>
      </c>
    </row>
    <row r="651" spans="1:27" customFormat="1" ht="15" hidden="1" customHeight="1">
      <c r="A651" s="32">
        <v>1317</v>
      </c>
      <c r="B651" s="447"/>
      <c r="C651" s="250" t="str">
        <f>+VLOOKUP(A651,bd_lista!$A$3:$C$590,3,FALSE)</f>
        <v>Gobierno Autónomo Municipal de San Benito (Villa José Quintín Mendoza)</v>
      </c>
      <c r="D651" s="443"/>
      <c r="E651" s="247" t="s">
        <v>1312</v>
      </c>
      <c r="F651" s="246">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6">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6">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6">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6">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6">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6">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6">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6">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6">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6">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6">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6">
        <f t="shared" ca="1" si="25"/>
        <v>0</v>
      </c>
      <c r="S651" s="253">
        <f ca="1">+R650+R651</f>
        <v>0</v>
      </c>
      <c r="T651" s="246">
        <f ca="1">+S651</f>
        <v>0</v>
      </c>
      <c r="U651" s="245">
        <f t="shared" si="26"/>
        <v>2</v>
      </c>
      <c r="V651" s="348" t="str">
        <f>+VLOOKUP(A651,bd_lista!$A$3:$E$590,5,FALSE)</f>
        <v>Gobiernos Autonomos Municipales</v>
      </c>
      <c r="W651" s="445"/>
      <c r="X651" s="245">
        <f>+VLOOKUP(A651,[2]Sheet1!$A$13:$D$744,4,FALSE)</f>
        <v>0</v>
      </c>
      <c r="Y651" s="245" t="e">
        <f>+VLOOKUP(X651,bd_lista!$A$3:$C$590,3,FALSE)</f>
        <v>#N/A</v>
      </c>
      <c r="Z651" s="303"/>
      <c r="AA651" s="304"/>
    </row>
    <row r="652" spans="1:27" customFormat="1" ht="15" hidden="1" customHeight="1">
      <c r="A652" s="32">
        <v>1318</v>
      </c>
      <c r="B652" s="446">
        <f>+A652</f>
        <v>1318</v>
      </c>
      <c r="C652" s="250" t="str">
        <f>+VLOOKUP(A652,bd_lista!$A$3:$C$590,3,FALSE)</f>
        <v>Gobierno Autónomo Municipal de Tacachi</v>
      </c>
      <c r="D652" s="442" t="str">
        <f>+C652</f>
        <v>Gobierno Autónomo Municipal de Tacachi</v>
      </c>
      <c r="E652" s="245" t="s">
        <v>1311</v>
      </c>
      <c r="F652" s="246">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6">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6">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6">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6">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6">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6">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6">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6">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6">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6">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6">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6">
        <f t="shared" ca="1" si="25"/>
        <v>0</v>
      </c>
      <c r="S652" s="253"/>
      <c r="T652" s="246">
        <f ca="1">+T653</f>
        <v>0</v>
      </c>
      <c r="U652" s="245">
        <f t="shared" si="26"/>
        <v>1</v>
      </c>
      <c r="V652" s="348" t="str">
        <f>+VLOOKUP(A652,bd_lista!$A$3:$E$590,5,FALSE)</f>
        <v>Gobiernos Autonomos Municipales</v>
      </c>
      <c r="W652" s="444" t="str">
        <f>+V652</f>
        <v>Gobiernos Autonomos Municipales</v>
      </c>
      <c r="X652" s="245">
        <f>+VLOOKUP(A652,[2]Sheet1!$A$13:$D$744,4,FALSE)</f>
        <v>0</v>
      </c>
      <c r="Y652" s="245" t="e">
        <f>+VLOOKUP(X652,bd_lista!$A$3:$C$590,3,FALSE)</f>
        <v>#N/A</v>
      </c>
      <c r="Z652" s="305">
        <f>+X652</f>
        <v>0</v>
      </c>
      <c r="AA652" s="306" t="e">
        <f>+Y652</f>
        <v>#N/A</v>
      </c>
    </row>
    <row r="653" spans="1:27" customFormat="1" ht="15" hidden="1" customHeight="1">
      <c r="A653" s="32">
        <v>1318</v>
      </c>
      <c r="B653" s="447"/>
      <c r="C653" s="250" t="str">
        <f>+VLOOKUP(A653,bd_lista!$A$3:$C$590,3,FALSE)</f>
        <v>Gobierno Autónomo Municipal de Tacachi</v>
      </c>
      <c r="D653" s="443"/>
      <c r="E653" s="247" t="s">
        <v>1312</v>
      </c>
      <c r="F653" s="246">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6">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6">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6">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6">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6">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6">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6">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6">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6">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6">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6">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6">
        <f t="shared" ca="1" si="25"/>
        <v>0</v>
      </c>
      <c r="S653" s="253">
        <f ca="1">+R652+R653</f>
        <v>0</v>
      </c>
      <c r="T653" s="246">
        <f ca="1">+S653</f>
        <v>0</v>
      </c>
      <c r="U653" s="245">
        <f t="shared" si="26"/>
        <v>2</v>
      </c>
      <c r="V653" s="348" t="str">
        <f>+VLOOKUP(A653,bd_lista!$A$3:$E$590,5,FALSE)</f>
        <v>Gobiernos Autonomos Municipales</v>
      </c>
      <c r="W653" s="445"/>
      <c r="X653" s="245">
        <f>+VLOOKUP(A653,[2]Sheet1!$A$13:$D$744,4,FALSE)</f>
        <v>0</v>
      </c>
      <c r="Y653" s="245" t="e">
        <f>+VLOOKUP(X653,bd_lista!$A$3:$C$590,3,FALSE)</f>
        <v>#N/A</v>
      </c>
      <c r="Z653" s="303"/>
      <c r="AA653" s="304"/>
    </row>
    <row r="654" spans="1:27" customFormat="1" ht="15" hidden="1" customHeight="1">
      <c r="A654" s="32">
        <v>1319</v>
      </c>
      <c r="B654" s="446">
        <f>+A654</f>
        <v>1319</v>
      </c>
      <c r="C654" s="250" t="str">
        <f>+VLOOKUP(A654,bd_lista!$A$3:$C$590,3,FALSE)</f>
        <v>Gobierno Autónomo Municipal Villa Gualberto Villarroel</v>
      </c>
      <c r="D654" s="442" t="str">
        <f>+C654</f>
        <v>Gobierno Autónomo Municipal Villa Gualberto Villarroel</v>
      </c>
      <c r="E654" s="245" t="s">
        <v>1311</v>
      </c>
      <c r="F654" s="246">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6">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6">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6">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6">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6">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6">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6">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6">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6">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6">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6">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6">
        <f t="shared" ca="1" si="25"/>
        <v>0</v>
      </c>
      <c r="S654" s="253"/>
      <c r="T654" s="246">
        <f ca="1">+T655</f>
        <v>0</v>
      </c>
      <c r="U654" s="245">
        <f t="shared" si="26"/>
        <v>1</v>
      </c>
      <c r="V654" s="348" t="str">
        <f>+VLOOKUP(A654,bd_lista!$A$3:$E$590,5,FALSE)</f>
        <v>Gobiernos Autonomos Municipales</v>
      </c>
      <c r="W654" s="444" t="str">
        <f>+V654</f>
        <v>Gobiernos Autonomos Municipales</v>
      </c>
      <c r="X654" s="245">
        <f>+VLOOKUP(A654,[2]Sheet1!$A$13:$D$744,4,FALSE)</f>
        <v>0</v>
      </c>
      <c r="Y654" s="245" t="e">
        <f>+VLOOKUP(X654,bd_lista!$A$3:$C$590,3,FALSE)</f>
        <v>#N/A</v>
      </c>
      <c r="Z654" s="305">
        <f>+X654</f>
        <v>0</v>
      </c>
      <c r="AA654" s="306" t="e">
        <f>+Y654</f>
        <v>#N/A</v>
      </c>
    </row>
    <row r="655" spans="1:27" customFormat="1" ht="15" hidden="1" customHeight="1">
      <c r="A655" s="32">
        <v>1319</v>
      </c>
      <c r="B655" s="447"/>
      <c r="C655" s="250" t="str">
        <f>+VLOOKUP(A655,bd_lista!$A$3:$C$590,3,FALSE)</f>
        <v>Gobierno Autónomo Municipal Villa Gualberto Villarroel</v>
      </c>
      <c r="D655" s="443"/>
      <c r="E655" s="247" t="s">
        <v>1312</v>
      </c>
      <c r="F655" s="246">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6">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6">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6">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6">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6">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6">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6">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6">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6">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6">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6">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6">
        <f t="shared" ca="1" si="25"/>
        <v>0</v>
      </c>
      <c r="S655" s="253">
        <f ca="1">+R654+R655</f>
        <v>0</v>
      </c>
      <c r="T655" s="246">
        <f ca="1">+S655</f>
        <v>0</v>
      </c>
      <c r="U655" s="245">
        <f t="shared" si="26"/>
        <v>2</v>
      </c>
      <c r="V655" s="348" t="str">
        <f>+VLOOKUP(A655,bd_lista!$A$3:$E$590,5,FALSE)</f>
        <v>Gobiernos Autonomos Municipales</v>
      </c>
      <c r="W655" s="445"/>
      <c r="X655" s="245">
        <f>+VLOOKUP(A655,[2]Sheet1!$A$13:$D$744,4,FALSE)</f>
        <v>0</v>
      </c>
      <c r="Y655" s="245" t="e">
        <f>+VLOOKUP(X655,bd_lista!$A$3:$C$590,3,FALSE)</f>
        <v>#N/A</v>
      </c>
      <c r="Z655" s="303"/>
      <c r="AA655" s="304"/>
    </row>
    <row r="656" spans="1:27" customFormat="1" ht="27" hidden="1" customHeight="1">
      <c r="A656" s="32">
        <v>1320</v>
      </c>
      <c r="B656" s="446">
        <f>+A656</f>
        <v>1320</v>
      </c>
      <c r="C656" s="250" t="str">
        <f>+VLOOKUP(A656,bd_lista!$A$3:$C$590,3,FALSE)</f>
        <v>Gobierno Autónomo Municipal de Tarata</v>
      </c>
      <c r="D656" s="442" t="str">
        <f>+C656</f>
        <v>Gobierno Autónomo Municipal de Tarata</v>
      </c>
      <c r="E656" s="245" t="s">
        <v>1311</v>
      </c>
      <c r="F656" s="246">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6">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6">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6">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6">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6">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6">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6">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6">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6">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6">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6">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6">
        <f t="shared" ca="1" si="25"/>
        <v>0</v>
      </c>
      <c r="S656" s="253"/>
      <c r="T656" s="246">
        <f ca="1">+T657</f>
        <v>0</v>
      </c>
      <c r="U656" s="245">
        <f t="shared" si="26"/>
        <v>1</v>
      </c>
      <c r="V656" s="348" t="str">
        <f>+VLOOKUP(A656,bd_lista!$A$3:$E$590,5,FALSE)</f>
        <v>Gobiernos Autonomos Municipales</v>
      </c>
      <c r="W656" s="444" t="str">
        <f>+V656</f>
        <v>Gobiernos Autonomos Municipales</v>
      </c>
      <c r="X656" s="245">
        <f>+VLOOKUP(A656,[2]Sheet1!$A$13:$D$744,4,FALSE)</f>
        <v>0</v>
      </c>
      <c r="Y656" s="245" t="e">
        <f>+VLOOKUP(X656,bd_lista!$A$3:$C$590,3,FALSE)</f>
        <v>#N/A</v>
      </c>
      <c r="Z656" s="305">
        <f>+X656</f>
        <v>0</v>
      </c>
      <c r="AA656" s="306" t="e">
        <f>+Y656</f>
        <v>#N/A</v>
      </c>
    </row>
    <row r="657" spans="1:27" customFormat="1" ht="27" hidden="1" customHeight="1">
      <c r="A657" s="32">
        <v>1320</v>
      </c>
      <c r="B657" s="447"/>
      <c r="C657" s="250" t="str">
        <f>+VLOOKUP(A657,bd_lista!$A$3:$C$590,3,FALSE)</f>
        <v>Gobierno Autónomo Municipal de Tarata</v>
      </c>
      <c r="D657" s="443"/>
      <c r="E657" s="247" t="s">
        <v>1312</v>
      </c>
      <c r="F657" s="246">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6">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6">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6">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6">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6">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6">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6">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6">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6">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6">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6">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6">
        <f t="shared" ca="1" si="25"/>
        <v>0</v>
      </c>
      <c r="S657" s="253">
        <f ca="1">+R656+R657</f>
        <v>0</v>
      </c>
      <c r="T657" s="246">
        <f ca="1">+S657</f>
        <v>0</v>
      </c>
      <c r="U657" s="245">
        <f t="shared" si="26"/>
        <v>2</v>
      </c>
      <c r="V657" s="348" t="str">
        <f>+VLOOKUP(A657,bd_lista!$A$3:$E$590,5,FALSE)</f>
        <v>Gobiernos Autonomos Municipales</v>
      </c>
      <c r="W657" s="445"/>
      <c r="X657" s="245">
        <f>+VLOOKUP(A657,[2]Sheet1!$A$13:$D$744,4,FALSE)</f>
        <v>0</v>
      </c>
      <c r="Y657" s="245" t="e">
        <f>+VLOOKUP(X657,bd_lista!$A$3:$C$590,3,FALSE)</f>
        <v>#N/A</v>
      </c>
      <c r="Z657" s="303"/>
      <c r="AA657" s="304"/>
    </row>
    <row r="658" spans="1:27" customFormat="1" ht="27" hidden="1" customHeight="1">
      <c r="A658" s="32">
        <v>1321</v>
      </c>
      <c r="B658" s="446">
        <f>+A658</f>
        <v>1321</v>
      </c>
      <c r="C658" s="250" t="str">
        <f>+VLOOKUP(A658,bd_lista!$A$3:$C$590,3,FALSE)</f>
        <v>Gobierno Autónomo Municipal de Anzaldo</v>
      </c>
      <c r="D658" s="442" t="str">
        <f>+C658</f>
        <v>Gobierno Autónomo Municipal de Anzaldo</v>
      </c>
      <c r="E658" s="245" t="s">
        <v>1311</v>
      </c>
      <c r="F658" s="246">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6">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6">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6">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6">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6">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6">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6">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6">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6">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6">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6">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6">
        <f t="shared" ca="1" si="25"/>
        <v>0</v>
      </c>
      <c r="S658" s="253"/>
      <c r="T658" s="246">
        <f ca="1">+T659</f>
        <v>0</v>
      </c>
      <c r="U658" s="245">
        <f t="shared" si="26"/>
        <v>1</v>
      </c>
      <c r="V658" s="348" t="str">
        <f>+VLOOKUP(A658,bd_lista!$A$3:$E$590,5,FALSE)</f>
        <v>Gobiernos Autonomos Municipales</v>
      </c>
      <c r="W658" s="444" t="str">
        <f>+V658</f>
        <v>Gobiernos Autonomos Municipales</v>
      </c>
      <c r="X658" s="245">
        <f>+VLOOKUP(A658,[2]Sheet1!$A$13:$D$744,4,FALSE)</f>
        <v>0</v>
      </c>
      <c r="Y658" s="245" t="e">
        <f>+VLOOKUP(X658,bd_lista!$A$3:$C$590,3,FALSE)</f>
        <v>#N/A</v>
      </c>
      <c r="Z658" s="305">
        <f>+X658</f>
        <v>0</v>
      </c>
      <c r="AA658" s="306" t="e">
        <f>+Y658</f>
        <v>#N/A</v>
      </c>
    </row>
    <row r="659" spans="1:27" customFormat="1" ht="27" hidden="1" customHeight="1">
      <c r="A659" s="32">
        <v>1321</v>
      </c>
      <c r="B659" s="447"/>
      <c r="C659" s="250" t="str">
        <f>+VLOOKUP(A659,bd_lista!$A$3:$C$590,3,FALSE)</f>
        <v>Gobierno Autónomo Municipal de Anzaldo</v>
      </c>
      <c r="D659" s="443"/>
      <c r="E659" s="247" t="s">
        <v>1312</v>
      </c>
      <c r="F659" s="246">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6">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6">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6">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6">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6">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6">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6">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6">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6">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6">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6">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6">
        <f t="shared" ca="1" si="25"/>
        <v>0</v>
      </c>
      <c r="S659" s="253">
        <f ca="1">+R658+R659</f>
        <v>0</v>
      </c>
      <c r="T659" s="246">
        <f ca="1">+S659</f>
        <v>0</v>
      </c>
      <c r="U659" s="245">
        <f t="shared" si="26"/>
        <v>2</v>
      </c>
      <c r="V659" s="348" t="str">
        <f>+VLOOKUP(A659,bd_lista!$A$3:$E$590,5,FALSE)</f>
        <v>Gobiernos Autonomos Municipales</v>
      </c>
      <c r="W659" s="445"/>
      <c r="X659" s="245">
        <f>+VLOOKUP(A659,[2]Sheet1!$A$13:$D$744,4,FALSE)</f>
        <v>0</v>
      </c>
      <c r="Y659" s="245" t="e">
        <f>+VLOOKUP(X659,bd_lista!$A$3:$C$590,3,FALSE)</f>
        <v>#N/A</v>
      </c>
      <c r="Z659" s="303"/>
      <c r="AA659" s="304"/>
    </row>
    <row r="660" spans="1:27" customFormat="1" ht="15" hidden="1" customHeight="1">
      <c r="A660" s="32">
        <v>1322</v>
      </c>
      <c r="B660" s="446">
        <f>+A660</f>
        <v>1322</v>
      </c>
      <c r="C660" s="250" t="str">
        <f>+VLOOKUP(A660,bd_lista!$A$3:$C$590,3,FALSE)</f>
        <v>Gobierno Autónomo Municipal de Arbieto</v>
      </c>
      <c r="D660" s="442" t="str">
        <f>+C660</f>
        <v>Gobierno Autónomo Municipal de Arbieto</v>
      </c>
      <c r="E660" s="245" t="s">
        <v>1311</v>
      </c>
      <c r="F660" s="246">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6">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6">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6">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6">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6">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6">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6">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6">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6">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6">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6">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6">
        <f t="shared" ca="1" si="25"/>
        <v>0</v>
      </c>
      <c r="S660" s="253"/>
      <c r="T660" s="246">
        <f ca="1">+T661</f>
        <v>0</v>
      </c>
      <c r="U660" s="245">
        <f t="shared" si="26"/>
        <v>1</v>
      </c>
      <c r="V660" s="348" t="str">
        <f>+VLOOKUP(A660,bd_lista!$A$3:$E$590,5,FALSE)</f>
        <v>Gobiernos Autonomos Municipales</v>
      </c>
      <c r="W660" s="444" t="str">
        <f>+V660</f>
        <v>Gobiernos Autonomos Municipales</v>
      </c>
      <c r="X660" s="245">
        <f>+VLOOKUP(A660,[2]Sheet1!$A$13:$D$744,4,FALSE)</f>
        <v>0</v>
      </c>
      <c r="Y660" s="245" t="e">
        <f>+VLOOKUP(X660,bd_lista!$A$3:$C$590,3,FALSE)</f>
        <v>#N/A</v>
      </c>
      <c r="Z660" s="305">
        <f>+X660</f>
        <v>0</v>
      </c>
      <c r="AA660" s="306" t="e">
        <f>+Y660</f>
        <v>#N/A</v>
      </c>
    </row>
    <row r="661" spans="1:27" customFormat="1" ht="15" hidden="1" customHeight="1">
      <c r="A661" s="32">
        <v>1322</v>
      </c>
      <c r="B661" s="447"/>
      <c r="C661" s="250" t="str">
        <f>+VLOOKUP(A661,bd_lista!$A$3:$C$590,3,FALSE)</f>
        <v>Gobierno Autónomo Municipal de Arbieto</v>
      </c>
      <c r="D661" s="443"/>
      <c r="E661" s="247" t="s">
        <v>1312</v>
      </c>
      <c r="F661" s="246">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6">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6">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6">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6">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6">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6">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6">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6">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6">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6">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6">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6">
        <f t="shared" ca="1" si="25"/>
        <v>0</v>
      </c>
      <c r="S661" s="253">
        <f ca="1">+R660+R661</f>
        <v>0</v>
      </c>
      <c r="T661" s="246">
        <f ca="1">+S661</f>
        <v>0</v>
      </c>
      <c r="U661" s="245">
        <f t="shared" si="26"/>
        <v>2</v>
      </c>
      <c r="V661" s="348" t="str">
        <f>+VLOOKUP(A661,bd_lista!$A$3:$E$590,5,FALSE)</f>
        <v>Gobiernos Autonomos Municipales</v>
      </c>
      <c r="W661" s="445"/>
      <c r="X661" s="245">
        <f>+VLOOKUP(A661,[2]Sheet1!$A$13:$D$744,4,FALSE)</f>
        <v>0</v>
      </c>
      <c r="Y661" s="245" t="e">
        <f>+VLOOKUP(X661,bd_lista!$A$3:$C$590,3,FALSE)</f>
        <v>#N/A</v>
      </c>
      <c r="Z661" s="303"/>
      <c r="AA661" s="304"/>
    </row>
    <row r="662" spans="1:27" customFormat="1" ht="15" hidden="1" customHeight="1">
      <c r="A662" s="32">
        <v>1323</v>
      </c>
      <c r="B662" s="446">
        <f>+A662</f>
        <v>1323</v>
      </c>
      <c r="C662" s="250" t="str">
        <f>+VLOOKUP(A662,bd_lista!$A$3:$C$590,3,FALSE)</f>
        <v>Gobierno Autónomo Municipal de Sacabamba</v>
      </c>
      <c r="D662" s="442" t="str">
        <f>+C662</f>
        <v>Gobierno Autónomo Municipal de Sacabamba</v>
      </c>
      <c r="E662" s="245" t="s">
        <v>1311</v>
      </c>
      <c r="F662" s="246">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6">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6">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6">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6">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6">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6">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6">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6">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6">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6">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6">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6">
        <f t="shared" ca="1" si="25"/>
        <v>0</v>
      </c>
      <c r="S662" s="253"/>
      <c r="T662" s="246">
        <f ca="1">+T663</f>
        <v>0</v>
      </c>
      <c r="U662" s="245">
        <f t="shared" si="26"/>
        <v>1</v>
      </c>
      <c r="V662" s="348" t="str">
        <f>+VLOOKUP(A662,bd_lista!$A$3:$E$590,5,FALSE)</f>
        <v>Gobiernos Autonomos Municipales</v>
      </c>
      <c r="W662" s="444" t="str">
        <f>+V662</f>
        <v>Gobiernos Autonomos Municipales</v>
      </c>
      <c r="X662" s="245">
        <f>+VLOOKUP(A662,[2]Sheet1!$A$13:$D$744,4,FALSE)</f>
        <v>0</v>
      </c>
      <c r="Y662" s="245" t="e">
        <f>+VLOOKUP(X662,bd_lista!$A$3:$C$590,3,FALSE)</f>
        <v>#N/A</v>
      </c>
      <c r="Z662" s="305">
        <f>+X662</f>
        <v>0</v>
      </c>
      <c r="AA662" s="306" t="e">
        <f>+Y662</f>
        <v>#N/A</v>
      </c>
    </row>
    <row r="663" spans="1:27" customFormat="1" ht="15" hidden="1" customHeight="1">
      <c r="A663" s="32">
        <v>1323</v>
      </c>
      <c r="B663" s="447"/>
      <c r="C663" s="250" t="str">
        <f>+VLOOKUP(A663,bd_lista!$A$3:$C$590,3,FALSE)</f>
        <v>Gobierno Autónomo Municipal de Sacabamba</v>
      </c>
      <c r="D663" s="443"/>
      <c r="E663" s="247" t="s">
        <v>1312</v>
      </c>
      <c r="F663" s="246">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6">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6">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6">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6">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6">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6">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6">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6">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6">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6">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6">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6">
        <f t="shared" ca="1" si="25"/>
        <v>0</v>
      </c>
      <c r="S663" s="253">
        <f ca="1">+R662+R663</f>
        <v>0</v>
      </c>
      <c r="T663" s="246">
        <f ca="1">+S663</f>
        <v>0</v>
      </c>
      <c r="U663" s="245">
        <f t="shared" si="26"/>
        <v>2</v>
      </c>
      <c r="V663" s="348" t="str">
        <f>+VLOOKUP(A663,bd_lista!$A$3:$E$590,5,FALSE)</f>
        <v>Gobiernos Autonomos Municipales</v>
      </c>
      <c r="W663" s="445"/>
      <c r="X663" s="245">
        <f>+VLOOKUP(A663,[2]Sheet1!$A$13:$D$744,4,FALSE)</f>
        <v>0</v>
      </c>
      <c r="Y663" s="245" t="e">
        <f>+VLOOKUP(X663,bd_lista!$A$3:$C$590,3,FALSE)</f>
        <v>#N/A</v>
      </c>
      <c r="Z663" s="303"/>
      <c r="AA663" s="304"/>
    </row>
    <row r="664" spans="1:27" customFormat="1" ht="27" hidden="1" customHeight="1">
      <c r="A664" s="32">
        <v>1324</v>
      </c>
      <c r="B664" s="446">
        <f>+A664</f>
        <v>1324</v>
      </c>
      <c r="C664" s="250" t="str">
        <f>+VLOOKUP(A664,bd_lista!$A$3:$C$590,3,FALSE)</f>
        <v>Gobierno Autónomo Municipal de Cliza</v>
      </c>
      <c r="D664" s="442" t="str">
        <f>+C664</f>
        <v>Gobierno Autónomo Municipal de Cliza</v>
      </c>
      <c r="E664" s="245" t="s">
        <v>1311</v>
      </c>
      <c r="F664" s="246">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6">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6">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6">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6">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6">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6">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6">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6">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6">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6">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6">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6">
        <f t="shared" ca="1" si="25"/>
        <v>0</v>
      </c>
      <c r="S664" s="253"/>
      <c r="T664" s="246">
        <f ca="1">+T665</f>
        <v>0</v>
      </c>
      <c r="U664" s="245">
        <f t="shared" si="26"/>
        <v>1</v>
      </c>
      <c r="V664" s="348" t="str">
        <f>+VLOOKUP(A664,bd_lista!$A$3:$E$590,5,FALSE)</f>
        <v>Gobiernos Autonomos Municipales</v>
      </c>
      <c r="W664" s="444" t="str">
        <f>+V664</f>
        <v>Gobiernos Autonomos Municipales</v>
      </c>
      <c r="X664" s="245">
        <f>+VLOOKUP(A664,[2]Sheet1!$A$13:$D$744,4,FALSE)</f>
        <v>0</v>
      </c>
      <c r="Y664" s="245" t="e">
        <f>+VLOOKUP(X664,bd_lista!$A$3:$C$590,3,FALSE)</f>
        <v>#N/A</v>
      </c>
      <c r="Z664" s="305">
        <f>+X664</f>
        <v>0</v>
      </c>
      <c r="AA664" s="306" t="e">
        <f>+Y664</f>
        <v>#N/A</v>
      </c>
    </row>
    <row r="665" spans="1:27" customFormat="1" ht="27" hidden="1" customHeight="1">
      <c r="A665" s="32">
        <v>1324</v>
      </c>
      <c r="B665" s="447"/>
      <c r="C665" s="250" t="str">
        <f>+VLOOKUP(A665,bd_lista!$A$3:$C$590,3,FALSE)</f>
        <v>Gobierno Autónomo Municipal de Cliza</v>
      </c>
      <c r="D665" s="443"/>
      <c r="E665" s="247" t="s">
        <v>1312</v>
      </c>
      <c r="F665" s="246">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6">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6">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6">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6">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6">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6">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6">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6">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6">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6">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6">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6">
        <f t="shared" ca="1" si="25"/>
        <v>0</v>
      </c>
      <c r="S665" s="253">
        <f ca="1">+R664+R665</f>
        <v>0</v>
      </c>
      <c r="T665" s="246">
        <f ca="1">+S665</f>
        <v>0</v>
      </c>
      <c r="U665" s="245">
        <f t="shared" si="26"/>
        <v>2</v>
      </c>
      <c r="V665" s="348" t="str">
        <f>+VLOOKUP(A665,bd_lista!$A$3:$E$590,5,FALSE)</f>
        <v>Gobiernos Autonomos Municipales</v>
      </c>
      <c r="W665" s="445"/>
      <c r="X665" s="245">
        <f>+VLOOKUP(A665,[2]Sheet1!$A$13:$D$744,4,FALSE)</f>
        <v>0</v>
      </c>
      <c r="Y665" s="245" t="e">
        <f>+VLOOKUP(X665,bd_lista!$A$3:$C$590,3,FALSE)</f>
        <v>#N/A</v>
      </c>
      <c r="Z665" s="303"/>
      <c r="AA665" s="304"/>
    </row>
    <row r="666" spans="1:27" customFormat="1" ht="15" hidden="1" customHeight="1">
      <c r="A666" s="32">
        <v>1325</v>
      </c>
      <c r="B666" s="446">
        <f>+A666</f>
        <v>1325</v>
      </c>
      <c r="C666" s="250" t="str">
        <f>+VLOOKUP(A666,bd_lista!$A$3:$C$590,3,FALSE)</f>
        <v>Gobierno Autónomo Municipal de Toco</v>
      </c>
      <c r="D666" s="442" t="str">
        <f>+C666</f>
        <v>Gobierno Autónomo Municipal de Toco</v>
      </c>
      <c r="E666" s="245" t="s">
        <v>1311</v>
      </c>
      <c r="F666" s="246">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6">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6">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6">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6">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6">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6">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6">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6">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6">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6">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6">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6">
        <f t="shared" ca="1" si="25"/>
        <v>0</v>
      </c>
      <c r="S666" s="253"/>
      <c r="T666" s="246">
        <f ca="1">+T667</f>
        <v>0</v>
      </c>
      <c r="U666" s="245">
        <f t="shared" si="26"/>
        <v>1</v>
      </c>
      <c r="V666" s="348" t="str">
        <f>+VLOOKUP(A666,bd_lista!$A$3:$E$590,5,FALSE)</f>
        <v>Gobiernos Autonomos Municipales</v>
      </c>
      <c r="W666" s="444" t="str">
        <f>+V666</f>
        <v>Gobiernos Autonomos Municipales</v>
      </c>
      <c r="X666" s="245">
        <f>+VLOOKUP(A666,[2]Sheet1!$A$13:$D$744,4,FALSE)</f>
        <v>0</v>
      </c>
      <c r="Y666" s="245" t="e">
        <f>+VLOOKUP(X666,bd_lista!$A$3:$C$590,3,FALSE)</f>
        <v>#N/A</v>
      </c>
      <c r="Z666" s="305">
        <f>+X666</f>
        <v>0</v>
      </c>
      <c r="AA666" s="306" t="e">
        <f>+Y666</f>
        <v>#N/A</v>
      </c>
    </row>
    <row r="667" spans="1:27" customFormat="1" ht="15" hidden="1" customHeight="1">
      <c r="A667" s="32">
        <v>1325</v>
      </c>
      <c r="B667" s="447"/>
      <c r="C667" s="250" t="str">
        <f>+VLOOKUP(A667,bd_lista!$A$3:$C$590,3,FALSE)</f>
        <v>Gobierno Autónomo Municipal de Toco</v>
      </c>
      <c r="D667" s="443"/>
      <c r="E667" s="247" t="s">
        <v>1312</v>
      </c>
      <c r="F667" s="246">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6">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6">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6">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6">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6">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6">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6">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6">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6">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6">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6">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6">
        <f t="shared" ca="1" si="25"/>
        <v>0</v>
      </c>
      <c r="S667" s="253">
        <f ca="1">+R666+R667</f>
        <v>0</v>
      </c>
      <c r="T667" s="246">
        <f ca="1">+S667</f>
        <v>0</v>
      </c>
      <c r="U667" s="245">
        <f t="shared" si="26"/>
        <v>2</v>
      </c>
      <c r="V667" s="348" t="str">
        <f>+VLOOKUP(A667,bd_lista!$A$3:$E$590,5,FALSE)</f>
        <v>Gobiernos Autonomos Municipales</v>
      </c>
      <c r="W667" s="445"/>
      <c r="X667" s="245">
        <f>+VLOOKUP(A667,[2]Sheet1!$A$13:$D$744,4,FALSE)</f>
        <v>0</v>
      </c>
      <c r="Y667" s="245" t="e">
        <f>+VLOOKUP(X667,bd_lista!$A$3:$C$590,3,FALSE)</f>
        <v>#N/A</v>
      </c>
      <c r="Z667" s="303"/>
      <c r="AA667" s="304"/>
    </row>
    <row r="668" spans="1:27" customFormat="1" ht="15" hidden="1" customHeight="1">
      <c r="A668" s="32">
        <v>1326</v>
      </c>
      <c r="B668" s="446">
        <f>+A668</f>
        <v>1326</v>
      </c>
      <c r="C668" s="250" t="str">
        <f>+VLOOKUP(A668,bd_lista!$A$3:$C$590,3,FALSE)</f>
        <v>Gobierno Autónomo Municipal de Tolata</v>
      </c>
      <c r="D668" s="442" t="str">
        <f>+C668</f>
        <v>Gobierno Autónomo Municipal de Tolata</v>
      </c>
      <c r="E668" s="245" t="s">
        <v>1311</v>
      </c>
      <c r="F668" s="246">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6">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6">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6">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6">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6">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6">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6">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6">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6">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6">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6">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6">
        <f t="shared" ca="1" si="25"/>
        <v>0</v>
      </c>
      <c r="S668" s="253"/>
      <c r="T668" s="246">
        <f ca="1">+T669</f>
        <v>0</v>
      </c>
      <c r="U668" s="245">
        <f t="shared" si="26"/>
        <v>1</v>
      </c>
      <c r="V668" s="348" t="str">
        <f>+VLOOKUP(A668,bd_lista!$A$3:$E$590,5,FALSE)</f>
        <v>Gobiernos Autonomos Municipales</v>
      </c>
      <c r="W668" s="444" t="str">
        <f>+V668</f>
        <v>Gobiernos Autonomos Municipales</v>
      </c>
      <c r="X668" s="245">
        <f>+VLOOKUP(A668,[2]Sheet1!$A$13:$D$744,4,FALSE)</f>
        <v>0</v>
      </c>
      <c r="Y668" s="245" t="e">
        <f>+VLOOKUP(X668,bd_lista!$A$3:$C$590,3,FALSE)</f>
        <v>#N/A</v>
      </c>
      <c r="Z668" s="305">
        <f>+X668</f>
        <v>0</v>
      </c>
      <c r="AA668" s="306" t="e">
        <f>+Y668</f>
        <v>#N/A</v>
      </c>
    </row>
    <row r="669" spans="1:27" customFormat="1" ht="15" hidden="1" customHeight="1">
      <c r="A669" s="32">
        <v>1326</v>
      </c>
      <c r="B669" s="447"/>
      <c r="C669" s="250" t="str">
        <f>+VLOOKUP(A669,bd_lista!$A$3:$C$590,3,FALSE)</f>
        <v>Gobierno Autónomo Municipal de Tolata</v>
      </c>
      <c r="D669" s="443"/>
      <c r="E669" s="247" t="s">
        <v>1312</v>
      </c>
      <c r="F669" s="246">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6">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6">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6">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6">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6">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6">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6">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6">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6">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6">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6">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6">
        <f t="shared" ca="1" si="25"/>
        <v>0</v>
      </c>
      <c r="S669" s="253">
        <f ca="1">+R668+R669</f>
        <v>0</v>
      </c>
      <c r="T669" s="246">
        <f ca="1">+S669</f>
        <v>0</v>
      </c>
      <c r="U669" s="245">
        <f t="shared" si="26"/>
        <v>2</v>
      </c>
      <c r="V669" s="348" t="str">
        <f>+VLOOKUP(A669,bd_lista!$A$3:$E$590,5,FALSE)</f>
        <v>Gobiernos Autonomos Municipales</v>
      </c>
      <c r="W669" s="445"/>
      <c r="X669" s="245">
        <f>+VLOOKUP(A669,[2]Sheet1!$A$13:$D$744,4,FALSE)</f>
        <v>0</v>
      </c>
      <c r="Y669" s="245" t="e">
        <f>+VLOOKUP(X669,bd_lista!$A$3:$C$590,3,FALSE)</f>
        <v>#N/A</v>
      </c>
      <c r="Z669" s="303"/>
      <c r="AA669" s="304"/>
    </row>
    <row r="670" spans="1:27" customFormat="1" ht="15" hidden="1" customHeight="1">
      <c r="A670" s="32">
        <v>1327</v>
      </c>
      <c r="B670" s="446">
        <f>+A670</f>
        <v>1327</v>
      </c>
      <c r="C670" s="250" t="str">
        <f>+VLOOKUP(A670,bd_lista!$A$3:$C$590,3,FALSE)</f>
        <v>Gobierno Autónomo Municipal de Capinota</v>
      </c>
      <c r="D670" s="442" t="str">
        <f>+C670</f>
        <v>Gobierno Autónomo Municipal de Capinota</v>
      </c>
      <c r="E670" s="245" t="s">
        <v>1311</v>
      </c>
      <c r="F670" s="246">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6">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6">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6">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6">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6">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6">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6">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6">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6">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6">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6">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6">
        <f t="shared" ref="R670:R733" ca="1" si="27">+SUM(F670:Q670)</f>
        <v>0</v>
      </c>
      <c r="S670" s="253"/>
      <c r="T670" s="246">
        <f ca="1">+T671</f>
        <v>0</v>
      </c>
      <c r="U670" s="245">
        <f t="shared" ref="U670:U733" si="28">+IF(E670="Débitos",1,2)</f>
        <v>1</v>
      </c>
      <c r="V670" s="348" t="str">
        <f>+VLOOKUP(A670,bd_lista!$A$3:$E$590,5,FALSE)</f>
        <v>Gobiernos Autonomos Municipales</v>
      </c>
      <c r="W670" s="444" t="str">
        <f>+V670</f>
        <v>Gobiernos Autonomos Municipales</v>
      </c>
      <c r="X670" s="245">
        <f>+VLOOKUP(A670,[2]Sheet1!$A$13:$D$744,4,FALSE)</f>
        <v>0</v>
      </c>
      <c r="Y670" s="245" t="e">
        <f>+VLOOKUP(X670,bd_lista!$A$3:$C$590,3,FALSE)</f>
        <v>#N/A</v>
      </c>
      <c r="Z670" s="305">
        <f>+X670</f>
        <v>0</v>
      </c>
      <c r="AA670" s="306" t="e">
        <f>+Y670</f>
        <v>#N/A</v>
      </c>
    </row>
    <row r="671" spans="1:27" customFormat="1" ht="15" hidden="1" customHeight="1">
      <c r="A671" s="32">
        <v>1327</v>
      </c>
      <c r="B671" s="447"/>
      <c r="C671" s="250" t="str">
        <f>+VLOOKUP(A671,bd_lista!$A$3:$C$590,3,FALSE)</f>
        <v>Gobierno Autónomo Municipal de Capinota</v>
      </c>
      <c r="D671" s="443"/>
      <c r="E671" s="247" t="s">
        <v>1312</v>
      </c>
      <c r="F671" s="246">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6">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6">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6">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6">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6">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6">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6">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6">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6">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6">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6">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6">
        <f t="shared" ca="1" si="27"/>
        <v>0</v>
      </c>
      <c r="S671" s="253">
        <f ca="1">+R670+R671</f>
        <v>0</v>
      </c>
      <c r="T671" s="246">
        <f ca="1">+S671</f>
        <v>0</v>
      </c>
      <c r="U671" s="245">
        <f t="shared" si="28"/>
        <v>2</v>
      </c>
      <c r="V671" s="348" t="str">
        <f>+VLOOKUP(A671,bd_lista!$A$3:$E$590,5,FALSE)</f>
        <v>Gobiernos Autonomos Municipales</v>
      </c>
      <c r="W671" s="445"/>
      <c r="X671" s="245">
        <f>+VLOOKUP(A671,[2]Sheet1!$A$13:$D$744,4,FALSE)</f>
        <v>0</v>
      </c>
      <c r="Y671" s="245" t="e">
        <f>+VLOOKUP(X671,bd_lista!$A$3:$C$590,3,FALSE)</f>
        <v>#N/A</v>
      </c>
      <c r="Z671" s="303"/>
      <c r="AA671" s="304"/>
    </row>
    <row r="672" spans="1:27" customFormat="1" ht="15" hidden="1" customHeight="1">
      <c r="A672" s="32">
        <v>1328</v>
      </c>
      <c r="B672" s="446">
        <f>+A672</f>
        <v>1328</v>
      </c>
      <c r="C672" s="250" t="str">
        <f>+VLOOKUP(A672,bd_lista!$A$3:$C$590,3,FALSE)</f>
        <v>Gobierno Autónomo Municipal de Santivañez</v>
      </c>
      <c r="D672" s="442" t="str">
        <f>+C672</f>
        <v>Gobierno Autónomo Municipal de Santivañez</v>
      </c>
      <c r="E672" s="245" t="s">
        <v>1311</v>
      </c>
      <c r="F672" s="246">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6">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6">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6">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6">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6">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6">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6">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6">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6">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6">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6">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6">
        <f t="shared" ca="1" si="27"/>
        <v>0</v>
      </c>
      <c r="S672" s="253"/>
      <c r="T672" s="246">
        <f ca="1">+T673</f>
        <v>0</v>
      </c>
      <c r="U672" s="245">
        <f t="shared" si="28"/>
        <v>1</v>
      </c>
      <c r="V672" s="348" t="str">
        <f>+VLOOKUP(A672,bd_lista!$A$3:$E$590,5,FALSE)</f>
        <v>Gobiernos Autonomos Municipales</v>
      </c>
      <c r="W672" s="444" t="str">
        <f>+V672</f>
        <v>Gobiernos Autonomos Municipales</v>
      </c>
      <c r="X672" s="245">
        <f>+VLOOKUP(A672,[2]Sheet1!$A$13:$D$744,4,FALSE)</f>
        <v>0</v>
      </c>
      <c r="Y672" s="245" t="e">
        <f>+VLOOKUP(X672,bd_lista!$A$3:$C$590,3,FALSE)</f>
        <v>#N/A</v>
      </c>
      <c r="Z672" s="305">
        <f>+X672</f>
        <v>0</v>
      </c>
      <c r="AA672" s="306" t="e">
        <f>+Y672</f>
        <v>#N/A</v>
      </c>
    </row>
    <row r="673" spans="1:27" customFormat="1" ht="15" hidden="1" customHeight="1">
      <c r="A673" s="32">
        <v>1328</v>
      </c>
      <c r="B673" s="447"/>
      <c r="C673" s="250" t="str">
        <f>+VLOOKUP(A673,bd_lista!$A$3:$C$590,3,FALSE)</f>
        <v>Gobierno Autónomo Municipal de Santivañez</v>
      </c>
      <c r="D673" s="443"/>
      <c r="E673" s="247" t="s">
        <v>1312</v>
      </c>
      <c r="F673" s="246">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6">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6">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6">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6">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6">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6">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6">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6">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6">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6">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6">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6">
        <f t="shared" ca="1" si="27"/>
        <v>0</v>
      </c>
      <c r="S673" s="253">
        <f ca="1">+R672+R673</f>
        <v>0</v>
      </c>
      <c r="T673" s="246">
        <f ca="1">+S673</f>
        <v>0</v>
      </c>
      <c r="U673" s="245">
        <f t="shared" si="28"/>
        <v>2</v>
      </c>
      <c r="V673" s="348" t="str">
        <f>+VLOOKUP(A673,bd_lista!$A$3:$E$590,5,FALSE)</f>
        <v>Gobiernos Autonomos Municipales</v>
      </c>
      <c r="W673" s="445"/>
      <c r="X673" s="245">
        <f>+VLOOKUP(A673,[2]Sheet1!$A$13:$D$744,4,FALSE)</f>
        <v>0</v>
      </c>
      <c r="Y673" s="245" t="e">
        <f>+VLOOKUP(X673,bd_lista!$A$3:$C$590,3,FALSE)</f>
        <v>#N/A</v>
      </c>
      <c r="Z673" s="303"/>
      <c r="AA673" s="304"/>
    </row>
    <row r="674" spans="1:27" customFormat="1" ht="15" hidden="1" customHeight="1">
      <c r="A674" s="32">
        <v>1329</v>
      </c>
      <c r="B674" s="446">
        <f>+A674</f>
        <v>1329</v>
      </c>
      <c r="C674" s="250" t="str">
        <f>+VLOOKUP(A674,bd_lista!$A$3:$C$590,3,FALSE)</f>
        <v>Gobierno Autónomo Municipal de Sicaya</v>
      </c>
      <c r="D674" s="442" t="str">
        <f>+C674</f>
        <v>Gobierno Autónomo Municipal de Sicaya</v>
      </c>
      <c r="E674" s="245" t="s">
        <v>1311</v>
      </c>
      <c r="F674" s="246">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6">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6">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6">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6">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6">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6">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6">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6">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6">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6">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6">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6">
        <f t="shared" ca="1" si="27"/>
        <v>0</v>
      </c>
      <c r="S674" s="253"/>
      <c r="T674" s="246">
        <f ca="1">+T675</f>
        <v>0</v>
      </c>
      <c r="U674" s="245">
        <f t="shared" si="28"/>
        <v>1</v>
      </c>
      <c r="V674" s="348" t="str">
        <f>+VLOOKUP(A674,bd_lista!$A$3:$E$590,5,FALSE)</f>
        <v>Gobiernos Autonomos Municipales</v>
      </c>
      <c r="W674" s="444" t="str">
        <f>+V674</f>
        <v>Gobiernos Autonomos Municipales</v>
      </c>
      <c r="X674" s="245">
        <f>+VLOOKUP(A674,[2]Sheet1!$A$13:$D$744,4,FALSE)</f>
        <v>0</v>
      </c>
      <c r="Y674" s="245" t="e">
        <f>+VLOOKUP(X674,bd_lista!$A$3:$C$590,3,FALSE)</f>
        <v>#N/A</v>
      </c>
      <c r="Z674" s="305">
        <f>+X674</f>
        <v>0</v>
      </c>
      <c r="AA674" s="306" t="e">
        <f>+Y674</f>
        <v>#N/A</v>
      </c>
    </row>
    <row r="675" spans="1:27" customFormat="1" ht="15" hidden="1" customHeight="1">
      <c r="A675" s="32">
        <v>1329</v>
      </c>
      <c r="B675" s="447"/>
      <c r="C675" s="250" t="str">
        <f>+VLOOKUP(A675,bd_lista!$A$3:$C$590,3,FALSE)</f>
        <v>Gobierno Autónomo Municipal de Sicaya</v>
      </c>
      <c r="D675" s="443"/>
      <c r="E675" s="247" t="s">
        <v>1312</v>
      </c>
      <c r="F675" s="246">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6">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6">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6">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6">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6">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6">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6">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6">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6">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6">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6">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6">
        <f t="shared" ca="1" si="27"/>
        <v>0</v>
      </c>
      <c r="S675" s="253">
        <f ca="1">+R674+R675</f>
        <v>0</v>
      </c>
      <c r="T675" s="246">
        <f ca="1">+S675</f>
        <v>0</v>
      </c>
      <c r="U675" s="245">
        <f t="shared" si="28"/>
        <v>2</v>
      </c>
      <c r="V675" s="348" t="str">
        <f>+VLOOKUP(A675,bd_lista!$A$3:$E$590,5,FALSE)</f>
        <v>Gobiernos Autonomos Municipales</v>
      </c>
      <c r="W675" s="445"/>
      <c r="X675" s="245">
        <f>+VLOOKUP(A675,[2]Sheet1!$A$13:$D$744,4,FALSE)</f>
        <v>0</v>
      </c>
      <c r="Y675" s="245" t="e">
        <f>+VLOOKUP(X675,bd_lista!$A$3:$C$590,3,FALSE)</f>
        <v>#N/A</v>
      </c>
      <c r="Z675" s="303"/>
      <c r="AA675" s="304"/>
    </row>
    <row r="676" spans="1:27" customFormat="1" ht="15" hidden="1" customHeight="1">
      <c r="A676" s="32">
        <v>1330</v>
      </c>
      <c r="B676" s="446">
        <f>+A676</f>
        <v>1330</v>
      </c>
      <c r="C676" s="250" t="str">
        <f>+VLOOKUP(A676,bd_lista!$A$3:$C$590,3,FALSE)</f>
        <v>Gobierno Autónomo Municipal de Tapacari</v>
      </c>
      <c r="D676" s="442" t="str">
        <f>+C676</f>
        <v>Gobierno Autónomo Municipal de Tapacari</v>
      </c>
      <c r="E676" s="245" t="s">
        <v>1311</v>
      </c>
      <c r="F676" s="246">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6">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6">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6">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6">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6">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6">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6">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6">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6">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6">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6">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6">
        <f t="shared" ca="1" si="27"/>
        <v>0</v>
      </c>
      <c r="S676" s="253"/>
      <c r="T676" s="246">
        <f ca="1">+T677</f>
        <v>0</v>
      </c>
      <c r="U676" s="245">
        <f t="shared" si="28"/>
        <v>1</v>
      </c>
      <c r="V676" s="348" t="str">
        <f>+VLOOKUP(A676,bd_lista!$A$3:$E$590,5,FALSE)</f>
        <v>Gobiernos Autonomos Municipales</v>
      </c>
      <c r="W676" s="444" t="str">
        <f>+V676</f>
        <v>Gobiernos Autonomos Municipales</v>
      </c>
      <c r="X676" s="245">
        <f>+VLOOKUP(A676,[2]Sheet1!$A$13:$D$744,4,FALSE)</f>
        <v>0</v>
      </c>
      <c r="Y676" s="245" t="e">
        <f>+VLOOKUP(X676,bd_lista!$A$3:$C$590,3,FALSE)</f>
        <v>#N/A</v>
      </c>
      <c r="Z676" s="305">
        <f>+X676</f>
        <v>0</v>
      </c>
      <c r="AA676" s="306" t="e">
        <f>+Y676</f>
        <v>#N/A</v>
      </c>
    </row>
    <row r="677" spans="1:27" customFormat="1" ht="15" hidden="1" customHeight="1">
      <c r="A677" s="32">
        <v>1330</v>
      </c>
      <c r="B677" s="447"/>
      <c r="C677" s="250" t="str">
        <f>+VLOOKUP(A677,bd_lista!$A$3:$C$590,3,FALSE)</f>
        <v>Gobierno Autónomo Municipal de Tapacari</v>
      </c>
      <c r="D677" s="443"/>
      <c r="E677" s="247" t="s">
        <v>1312</v>
      </c>
      <c r="F677" s="246">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6">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6">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6">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6">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6">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6">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6">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6">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6">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6">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6">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6">
        <f t="shared" ca="1" si="27"/>
        <v>0</v>
      </c>
      <c r="S677" s="253">
        <f ca="1">+R676+R677</f>
        <v>0</v>
      </c>
      <c r="T677" s="246">
        <f ca="1">+S677</f>
        <v>0</v>
      </c>
      <c r="U677" s="245">
        <f t="shared" si="28"/>
        <v>2</v>
      </c>
      <c r="V677" s="348" t="str">
        <f>+VLOOKUP(A677,bd_lista!$A$3:$E$590,5,FALSE)</f>
        <v>Gobiernos Autonomos Municipales</v>
      </c>
      <c r="W677" s="445"/>
      <c r="X677" s="245">
        <f>+VLOOKUP(A677,[2]Sheet1!$A$13:$D$744,4,FALSE)</f>
        <v>0</v>
      </c>
      <c r="Y677" s="245" t="e">
        <f>+VLOOKUP(X677,bd_lista!$A$3:$C$590,3,FALSE)</f>
        <v>#N/A</v>
      </c>
      <c r="Z677" s="303"/>
      <c r="AA677" s="304"/>
    </row>
    <row r="678" spans="1:27" customFormat="1" ht="15" hidden="1" customHeight="1">
      <c r="A678" s="32">
        <v>1331</v>
      </c>
      <c r="B678" s="446">
        <f>+A678</f>
        <v>1331</v>
      </c>
      <c r="C678" s="250" t="str">
        <f>+VLOOKUP(A678,bd_lista!$A$3:$C$590,3,FALSE)</f>
        <v>Gobierno Autónomo Municipal de Totora</v>
      </c>
      <c r="D678" s="442" t="str">
        <f>+C678</f>
        <v>Gobierno Autónomo Municipal de Totora</v>
      </c>
      <c r="E678" s="245" t="s">
        <v>1311</v>
      </c>
      <c r="F678" s="246">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6">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6">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6">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6">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6">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6">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6">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6">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6">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6">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6">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6">
        <f t="shared" ca="1" si="27"/>
        <v>0</v>
      </c>
      <c r="S678" s="253"/>
      <c r="T678" s="246">
        <f ca="1">+T679</f>
        <v>0</v>
      </c>
      <c r="U678" s="245">
        <f t="shared" si="28"/>
        <v>1</v>
      </c>
      <c r="V678" s="348" t="str">
        <f>+VLOOKUP(A678,bd_lista!$A$3:$E$590,5,FALSE)</f>
        <v>Gobiernos Autonomos Municipales</v>
      </c>
      <c r="W678" s="444" t="str">
        <f>+V678</f>
        <v>Gobiernos Autonomos Municipales</v>
      </c>
      <c r="X678" s="245">
        <f>+VLOOKUP(A678,[2]Sheet1!$A$13:$D$744,4,FALSE)</f>
        <v>0</v>
      </c>
      <c r="Y678" s="245" t="e">
        <f>+VLOOKUP(X678,bd_lista!$A$3:$C$590,3,FALSE)</f>
        <v>#N/A</v>
      </c>
      <c r="Z678" s="305">
        <f>+X678</f>
        <v>0</v>
      </c>
      <c r="AA678" s="306" t="e">
        <f>+Y678</f>
        <v>#N/A</v>
      </c>
    </row>
    <row r="679" spans="1:27" customFormat="1" ht="15" hidden="1" customHeight="1">
      <c r="A679" s="32">
        <v>1331</v>
      </c>
      <c r="B679" s="447"/>
      <c r="C679" s="250" t="str">
        <f>+VLOOKUP(A679,bd_lista!$A$3:$C$590,3,FALSE)</f>
        <v>Gobierno Autónomo Municipal de Totora</v>
      </c>
      <c r="D679" s="443"/>
      <c r="E679" s="247" t="s">
        <v>1312</v>
      </c>
      <c r="F679" s="246">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6">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6">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6">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6">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6">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6">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6">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6">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6">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6">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6">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6">
        <f t="shared" ca="1" si="27"/>
        <v>0</v>
      </c>
      <c r="S679" s="253">
        <f ca="1">+R678+R679</f>
        <v>0</v>
      </c>
      <c r="T679" s="246">
        <f ca="1">+S679</f>
        <v>0</v>
      </c>
      <c r="U679" s="245">
        <f t="shared" si="28"/>
        <v>2</v>
      </c>
      <c r="V679" s="348" t="str">
        <f>+VLOOKUP(A679,bd_lista!$A$3:$E$590,5,FALSE)</f>
        <v>Gobiernos Autonomos Municipales</v>
      </c>
      <c r="W679" s="445"/>
      <c r="X679" s="245">
        <f>+VLOOKUP(A679,[2]Sheet1!$A$13:$D$744,4,FALSE)</f>
        <v>0</v>
      </c>
      <c r="Y679" s="245" t="e">
        <f>+VLOOKUP(X679,bd_lista!$A$3:$C$590,3,FALSE)</f>
        <v>#N/A</v>
      </c>
      <c r="Z679" s="303"/>
      <c r="AA679" s="304"/>
    </row>
    <row r="680" spans="1:27" customFormat="1" ht="15" hidden="1" customHeight="1">
      <c r="A680" s="32">
        <v>1332</v>
      </c>
      <c r="B680" s="446">
        <f>+A680</f>
        <v>1332</v>
      </c>
      <c r="C680" s="250" t="str">
        <f>+VLOOKUP(A680,bd_lista!$A$3:$C$590,3,FALSE)</f>
        <v>Gobierno Autónomo Municipal de Pojo</v>
      </c>
      <c r="D680" s="442" t="str">
        <f>+C680</f>
        <v>Gobierno Autónomo Municipal de Pojo</v>
      </c>
      <c r="E680" s="245" t="s">
        <v>1311</v>
      </c>
      <c r="F680" s="246">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6">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6">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6">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6">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6">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6">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6">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6">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6">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6">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6">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6">
        <f t="shared" ca="1" si="27"/>
        <v>0</v>
      </c>
      <c r="S680" s="253"/>
      <c r="T680" s="246">
        <f ca="1">+T681</f>
        <v>0</v>
      </c>
      <c r="U680" s="245">
        <f t="shared" si="28"/>
        <v>1</v>
      </c>
      <c r="V680" s="348" t="str">
        <f>+VLOOKUP(A680,bd_lista!$A$3:$E$590,5,FALSE)</f>
        <v>Gobiernos Autonomos Municipales</v>
      </c>
      <c r="W680" s="444" t="str">
        <f>+V680</f>
        <v>Gobiernos Autonomos Municipales</v>
      </c>
      <c r="X680" s="245">
        <f>+VLOOKUP(A680,[2]Sheet1!$A$13:$D$744,4,FALSE)</f>
        <v>0</v>
      </c>
      <c r="Y680" s="245" t="e">
        <f>+VLOOKUP(X680,bd_lista!$A$3:$C$590,3,FALSE)</f>
        <v>#N/A</v>
      </c>
      <c r="Z680" s="305">
        <f>+X680</f>
        <v>0</v>
      </c>
      <c r="AA680" s="306" t="e">
        <f>+Y680</f>
        <v>#N/A</v>
      </c>
    </row>
    <row r="681" spans="1:27" customFormat="1" ht="15" hidden="1" customHeight="1">
      <c r="A681" s="32">
        <v>1332</v>
      </c>
      <c r="B681" s="447"/>
      <c r="C681" s="250" t="str">
        <f>+VLOOKUP(A681,bd_lista!$A$3:$C$590,3,FALSE)</f>
        <v>Gobierno Autónomo Municipal de Pojo</v>
      </c>
      <c r="D681" s="443"/>
      <c r="E681" s="247" t="s">
        <v>1312</v>
      </c>
      <c r="F681" s="246">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6">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6">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6">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6">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6">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6">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6">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6">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6">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6">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6">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6">
        <f t="shared" ca="1" si="27"/>
        <v>0</v>
      </c>
      <c r="S681" s="253">
        <f ca="1">+R680+R681</f>
        <v>0</v>
      </c>
      <c r="T681" s="246">
        <f ca="1">+S681</f>
        <v>0</v>
      </c>
      <c r="U681" s="245">
        <f t="shared" si="28"/>
        <v>2</v>
      </c>
      <c r="V681" s="348" t="str">
        <f>+VLOOKUP(A681,bd_lista!$A$3:$E$590,5,FALSE)</f>
        <v>Gobiernos Autonomos Municipales</v>
      </c>
      <c r="W681" s="445"/>
      <c r="X681" s="245">
        <f>+VLOOKUP(A681,[2]Sheet1!$A$13:$D$744,4,FALSE)</f>
        <v>0</v>
      </c>
      <c r="Y681" s="245" t="e">
        <f>+VLOOKUP(X681,bd_lista!$A$3:$C$590,3,FALSE)</f>
        <v>#N/A</v>
      </c>
      <c r="Z681" s="303"/>
      <c r="AA681" s="304"/>
    </row>
    <row r="682" spans="1:27" customFormat="1" ht="15" hidden="1" customHeight="1">
      <c r="A682" s="254">
        <v>1333</v>
      </c>
      <c r="B682" s="446">
        <f>+A682</f>
        <v>1333</v>
      </c>
      <c r="C682" s="250" t="str">
        <f>+VLOOKUP(A682,bd_lista!$A$3:$C$590,3,FALSE)</f>
        <v>Gobierno Autónomo Municipal de Pocona</v>
      </c>
      <c r="D682" s="442" t="str">
        <f>+C682</f>
        <v>Gobierno Autónomo Municipal de Pocona</v>
      </c>
      <c r="E682" s="245" t="s">
        <v>1311</v>
      </c>
      <c r="F682" s="246">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6">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6">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6">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6">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6">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6">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6">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6">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6">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6">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6">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6">
        <f t="shared" ca="1" si="27"/>
        <v>0</v>
      </c>
      <c r="S682" s="253"/>
      <c r="T682" s="246">
        <f ca="1">+T683</f>
        <v>0</v>
      </c>
      <c r="U682" s="245">
        <f t="shared" si="28"/>
        <v>1</v>
      </c>
      <c r="V682" s="348" t="str">
        <f>+VLOOKUP(A682,bd_lista!$A$3:$E$590,5,FALSE)</f>
        <v>Gobiernos Autonomos Municipales</v>
      </c>
      <c r="W682" s="444" t="str">
        <f>+V682</f>
        <v>Gobiernos Autonomos Municipales</v>
      </c>
      <c r="X682" s="245">
        <f>+VLOOKUP(A682,[2]Sheet1!$A$13:$D$744,4,FALSE)</f>
        <v>0</v>
      </c>
      <c r="Y682" s="245" t="e">
        <f>+VLOOKUP(X682,bd_lista!$A$3:$C$590,3,FALSE)</f>
        <v>#N/A</v>
      </c>
      <c r="Z682" s="305">
        <f>+X682</f>
        <v>0</v>
      </c>
      <c r="AA682" s="306" t="e">
        <f>+Y682</f>
        <v>#N/A</v>
      </c>
    </row>
    <row r="683" spans="1:27" customFormat="1" ht="15" hidden="1" customHeight="1">
      <c r="A683" s="255">
        <v>1333</v>
      </c>
      <c r="B683" s="447"/>
      <c r="C683" s="250" t="str">
        <f>+VLOOKUP(A683,bd_lista!$A$3:$C$590,3,FALSE)</f>
        <v>Gobierno Autónomo Municipal de Pocona</v>
      </c>
      <c r="D683" s="443"/>
      <c r="E683" s="247" t="s">
        <v>1312</v>
      </c>
      <c r="F683" s="246">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6">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6">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6">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6">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6">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6">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6">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6">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6">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6">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6">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6">
        <f t="shared" ca="1" si="27"/>
        <v>0</v>
      </c>
      <c r="S683" s="253">
        <f ca="1">+R682+R683</f>
        <v>0</v>
      </c>
      <c r="T683" s="246">
        <f ca="1">+S683</f>
        <v>0</v>
      </c>
      <c r="U683" s="245">
        <f t="shared" si="28"/>
        <v>2</v>
      </c>
      <c r="V683" s="348" t="str">
        <f>+VLOOKUP(A683,bd_lista!$A$3:$E$590,5,FALSE)</f>
        <v>Gobiernos Autonomos Municipales</v>
      </c>
      <c r="W683" s="445"/>
      <c r="X683" s="245">
        <f>+VLOOKUP(A683,[2]Sheet1!$A$13:$D$744,4,FALSE)</f>
        <v>0</v>
      </c>
      <c r="Y683" s="245" t="e">
        <f>+VLOOKUP(X683,bd_lista!$A$3:$C$590,3,FALSE)</f>
        <v>#N/A</v>
      </c>
      <c r="Z683" s="303"/>
      <c r="AA683" s="304"/>
    </row>
    <row r="684" spans="1:27" customFormat="1" ht="15" hidden="1" customHeight="1">
      <c r="A684" s="32">
        <v>1334</v>
      </c>
      <c r="B684" s="446">
        <f>+A684</f>
        <v>1334</v>
      </c>
      <c r="C684" s="250" t="str">
        <f>+VLOOKUP(A684,bd_lista!$A$3:$C$590,3,FALSE)</f>
        <v>Gobierno Autónomo Municipal de Chimoré</v>
      </c>
      <c r="D684" s="442" t="str">
        <f>+C684</f>
        <v>Gobierno Autónomo Municipal de Chimoré</v>
      </c>
      <c r="E684" s="245" t="s">
        <v>1311</v>
      </c>
      <c r="F684" s="246">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6">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6">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6">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6">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6">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6">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6">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6">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6">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6">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6">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6">
        <f t="shared" ca="1" si="27"/>
        <v>0</v>
      </c>
      <c r="S684" s="253"/>
      <c r="T684" s="246">
        <f ca="1">+T685</f>
        <v>0</v>
      </c>
      <c r="U684" s="245">
        <f t="shared" si="28"/>
        <v>1</v>
      </c>
      <c r="V684" s="348" t="str">
        <f>+VLOOKUP(A684,bd_lista!$A$3:$E$590,5,FALSE)</f>
        <v>Gobiernos Autonomos Municipales</v>
      </c>
      <c r="W684" s="444" t="str">
        <f>+V684</f>
        <v>Gobiernos Autonomos Municipales</v>
      </c>
      <c r="X684" s="245">
        <f>+VLOOKUP(A684,[2]Sheet1!$A$13:$D$744,4,FALSE)</f>
        <v>0</v>
      </c>
      <c r="Y684" s="245" t="e">
        <f>+VLOOKUP(X684,bd_lista!$A$3:$C$590,3,FALSE)</f>
        <v>#N/A</v>
      </c>
      <c r="Z684" s="305">
        <f>+X684</f>
        <v>0</v>
      </c>
      <c r="AA684" s="306" t="e">
        <f>+Y684</f>
        <v>#N/A</v>
      </c>
    </row>
    <row r="685" spans="1:27" customFormat="1" ht="15" hidden="1" customHeight="1">
      <c r="A685" s="32">
        <v>1334</v>
      </c>
      <c r="B685" s="447"/>
      <c r="C685" s="250" t="str">
        <f>+VLOOKUP(A685,bd_lista!$A$3:$C$590,3,FALSE)</f>
        <v>Gobierno Autónomo Municipal de Chimoré</v>
      </c>
      <c r="D685" s="443"/>
      <c r="E685" s="247" t="s">
        <v>1312</v>
      </c>
      <c r="F685" s="246">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6">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6">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6">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6">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6">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6">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6">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6">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6">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6">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6">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6">
        <f t="shared" ca="1" si="27"/>
        <v>0</v>
      </c>
      <c r="S685" s="253">
        <f ca="1">+R684+R685</f>
        <v>0</v>
      </c>
      <c r="T685" s="246">
        <f ca="1">+S685</f>
        <v>0</v>
      </c>
      <c r="U685" s="245">
        <f t="shared" si="28"/>
        <v>2</v>
      </c>
      <c r="V685" s="348" t="str">
        <f>+VLOOKUP(A685,bd_lista!$A$3:$E$590,5,FALSE)</f>
        <v>Gobiernos Autonomos Municipales</v>
      </c>
      <c r="W685" s="445"/>
      <c r="X685" s="245">
        <f>+VLOOKUP(A685,[2]Sheet1!$A$13:$D$744,4,FALSE)</f>
        <v>0</v>
      </c>
      <c r="Y685" s="245" t="e">
        <f>+VLOOKUP(X685,bd_lista!$A$3:$C$590,3,FALSE)</f>
        <v>#N/A</v>
      </c>
      <c r="Z685" s="303"/>
      <c r="AA685" s="304"/>
    </row>
    <row r="686" spans="1:27" customFormat="1" ht="15" hidden="1" customHeight="1">
      <c r="A686" s="32">
        <v>1335</v>
      </c>
      <c r="B686" s="446">
        <f>+A686</f>
        <v>1335</v>
      </c>
      <c r="C686" s="250" t="str">
        <f>+VLOOKUP(A686,bd_lista!$A$3:$C$590,3,FALSE)</f>
        <v>Gobierno Autónomo Municipal de Puerto Villarroel</v>
      </c>
      <c r="D686" s="442" t="str">
        <f>+C686</f>
        <v>Gobierno Autónomo Municipal de Puerto Villarroel</v>
      </c>
      <c r="E686" s="245" t="s">
        <v>1311</v>
      </c>
      <c r="F686" s="246">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6">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6">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6">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6">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6">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6">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6">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6">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6">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6">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6">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6">
        <f t="shared" ca="1" si="27"/>
        <v>0</v>
      </c>
      <c r="S686" s="253"/>
      <c r="T686" s="246">
        <f ca="1">+T687</f>
        <v>0</v>
      </c>
      <c r="U686" s="245">
        <f t="shared" si="28"/>
        <v>1</v>
      </c>
      <c r="V686" s="348" t="str">
        <f>+VLOOKUP(A686,bd_lista!$A$3:$E$590,5,FALSE)</f>
        <v>Gobiernos Autonomos Municipales</v>
      </c>
      <c r="W686" s="444" t="str">
        <f>+V686</f>
        <v>Gobiernos Autonomos Municipales</v>
      </c>
      <c r="X686" s="245">
        <f>+VLOOKUP(A686,[2]Sheet1!$A$13:$D$744,4,FALSE)</f>
        <v>0</v>
      </c>
      <c r="Y686" s="245" t="e">
        <f>+VLOOKUP(X686,bd_lista!$A$3:$C$590,3,FALSE)</f>
        <v>#N/A</v>
      </c>
      <c r="Z686" s="305">
        <f>+X686</f>
        <v>0</v>
      </c>
      <c r="AA686" s="306" t="e">
        <f>+Y686</f>
        <v>#N/A</v>
      </c>
    </row>
    <row r="687" spans="1:27" customFormat="1" ht="15" hidden="1" customHeight="1">
      <c r="A687" s="32">
        <v>1335</v>
      </c>
      <c r="B687" s="447"/>
      <c r="C687" s="250" t="str">
        <f>+VLOOKUP(A687,bd_lista!$A$3:$C$590,3,FALSE)</f>
        <v>Gobierno Autónomo Municipal de Puerto Villarroel</v>
      </c>
      <c r="D687" s="443"/>
      <c r="E687" s="247" t="s">
        <v>1312</v>
      </c>
      <c r="F687" s="246">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6">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6">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6">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6">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6">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6">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6">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6">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6">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6">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6">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6">
        <f t="shared" ca="1" si="27"/>
        <v>0</v>
      </c>
      <c r="S687" s="253">
        <f ca="1">+R686+R687</f>
        <v>0</v>
      </c>
      <c r="T687" s="246">
        <f ca="1">+S687</f>
        <v>0</v>
      </c>
      <c r="U687" s="245">
        <f t="shared" si="28"/>
        <v>2</v>
      </c>
      <c r="V687" s="348" t="str">
        <f>+VLOOKUP(A687,bd_lista!$A$3:$E$590,5,FALSE)</f>
        <v>Gobiernos Autonomos Municipales</v>
      </c>
      <c r="W687" s="445"/>
      <c r="X687" s="245">
        <f>+VLOOKUP(A687,[2]Sheet1!$A$13:$D$744,4,FALSE)</f>
        <v>0</v>
      </c>
      <c r="Y687" s="245" t="e">
        <f>+VLOOKUP(X687,bd_lista!$A$3:$C$590,3,FALSE)</f>
        <v>#N/A</v>
      </c>
      <c r="Z687" s="303"/>
      <c r="AA687" s="304"/>
    </row>
    <row r="688" spans="1:27" customFormat="1" ht="15" hidden="1" customHeight="1">
      <c r="A688" s="32">
        <v>1336</v>
      </c>
      <c r="B688" s="446">
        <f>+A688</f>
        <v>1336</v>
      </c>
      <c r="C688" s="250" t="str">
        <f>+VLOOKUP(A688,bd_lista!$A$3:$C$590,3,FALSE)</f>
        <v>Gobierno Autónomo Municipal de Arani</v>
      </c>
      <c r="D688" s="442" t="str">
        <f>+C688</f>
        <v>Gobierno Autónomo Municipal de Arani</v>
      </c>
      <c r="E688" s="245" t="s">
        <v>1311</v>
      </c>
      <c r="F688" s="246">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6">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6">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6">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6">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6">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6">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6">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6">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6">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6">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6">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6">
        <f t="shared" ca="1" si="27"/>
        <v>0</v>
      </c>
      <c r="S688" s="253"/>
      <c r="T688" s="246">
        <f ca="1">+T689</f>
        <v>0</v>
      </c>
      <c r="U688" s="245">
        <f t="shared" si="28"/>
        <v>1</v>
      </c>
      <c r="V688" s="348" t="str">
        <f>+VLOOKUP(A688,bd_lista!$A$3:$E$590,5,FALSE)</f>
        <v>Gobiernos Autonomos Municipales</v>
      </c>
      <c r="W688" s="444" t="str">
        <f>+V688</f>
        <v>Gobiernos Autonomos Municipales</v>
      </c>
      <c r="X688" s="245">
        <f>+VLOOKUP(A688,[2]Sheet1!$A$13:$D$744,4,FALSE)</f>
        <v>0</v>
      </c>
      <c r="Y688" s="245" t="e">
        <f>+VLOOKUP(X688,bd_lista!$A$3:$C$590,3,FALSE)</f>
        <v>#N/A</v>
      </c>
      <c r="Z688" s="305">
        <f>+X688</f>
        <v>0</v>
      </c>
      <c r="AA688" s="306" t="e">
        <f>+Y688</f>
        <v>#N/A</v>
      </c>
    </row>
    <row r="689" spans="1:27" customFormat="1" ht="15" hidden="1" customHeight="1">
      <c r="A689" s="32">
        <v>1336</v>
      </c>
      <c r="B689" s="447"/>
      <c r="C689" s="250" t="str">
        <f>+VLOOKUP(A689,bd_lista!$A$3:$C$590,3,FALSE)</f>
        <v>Gobierno Autónomo Municipal de Arani</v>
      </c>
      <c r="D689" s="443"/>
      <c r="E689" s="247" t="s">
        <v>1312</v>
      </c>
      <c r="F689" s="246">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6">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6">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6">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6">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6">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6">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6">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6">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6">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6">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6">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6">
        <f t="shared" ca="1" si="27"/>
        <v>0</v>
      </c>
      <c r="S689" s="253">
        <f ca="1">+R688+R689</f>
        <v>0</v>
      </c>
      <c r="T689" s="246">
        <f ca="1">+S689</f>
        <v>0</v>
      </c>
      <c r="U689" s="245">
        <f t="shared" si="28"/>
        <v>2</v>
      </c>
      <c r="V689" s="348" t="str">
        <f>+VLOOKUP(A689,bd_lista!$A$3:$E$590,5,FALSE)</f>
        <v>Gobiernos Autonomos Municipales</v>
      </c>
      <c r="W689" s="445"/>
      <c r="X689" s="245">
        <f>+VLOOKUP(A689,[2]Sheet1!$A$13:$D$744,4,FALSE)</f>
        <v>0</v>
      </c>
      <c r="Y689" s="245" t="e">
        <f>+VLOOKUP(X689,bd_lista!$A$3:$C$590,3,FALSE)</f>
        <v>#N/A</v>
      </c>
      <c r="Z689" s="303"/>
      <c r="AA689" s="304"/>
    </row>
    <row r="690" spans="1:27" customFormat="1" ht="15" hidden="1" customHeight="1">
      <c r="A690" s="32">
        <v>1337</v>
      </c>
      <c r="B690" s="446">
        <f>+A690</f>
        <v>1337</v>
      </c>
      <c r="C690" s="250" t="str">
        <f>+VLOOKUP(A690,bd_lista!$A$3:$C$590,3,FALSE)</f>
        <v>Gobierno Autónomo Municipal de Vacas</v>
      </c>
      <c r="D690" s="442" t="str">
        <f>+C690</f>
        <v>Gobierno Autónomo Municipal de Vacas</v>
      </c>
      <c r="E690" s="245" t="s">
        <v>1311</v>
      </c>
      <c r="F690" s="246">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6">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6">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6">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6">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6">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6">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6">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6">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6">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6">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6">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6">
        <f t="shared" ca="1" si="27"/>
        <v>0</v>
      </c>
      <c r="S690" s="253"/>
      <c r="T690" s="246">
        <f ca="1">+T691</f>
        <v>0</v>
      </c>
      <c r="U690" s="245">
        <f t="shared" si="28"/>
        <v>1</v>
      </c>
      <c r="V690" s="348" t="str">
        <f>+VLOOKUP(A690,bd_lista!$A$3:$E$590,5,FALSE)</f>
        <v>Gobiernos Autonomos Municipales</v>
      </c>
      <c r="W690" s="444" t="str">
        <f>+V690</f>
        <v>Gobiernos Autonomos Municipales</v>
      </c>
      <c r="X690" s="245">
        <f>+VLOOKUP(A690,[2]Sheet1!$A$13:$D$744,4,FALSE)</f>
        <v>0</v>
      </c>
      <c r="Y690" s="245" t="e">
        <f>+VLOOKUP(X690,bd_lista!$A$3:$C$590,3,FALSE)</f>
        <v>#N/A</v>
      </c>
      <c r="Z690" s="305">
        <f>+X690</f>
        <v>0</v>
      </c>
      <c r="AA690" s="306" t="e">
        <f>+Y690</f>
        <v>#N/A</v>
      </c>
    </row>
    <row r="691" spans="1:27" customFormat="1" ht="15" hidden="1" customHeight="1">
      <c r="A691" s="32">
        <v>1337</v>
      </c>
      <c r="B691" s="447"/>
      <c r="C691" s="250" t="str">
        <f>+VLOOKUP(A691,bd_lista!$A$3:$C$590,3,FALSE)</f>
        <v>Gobierno Autónomo Municipal de Vacas</v>
      </c>
      <c r="D691" s="443"/>
      <c r="E691" s="247" t="s">
        <v>1312</v>
      </c>
      <c r="F691" s="246">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6">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6">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6">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6">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6">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6">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6">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6">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6">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6">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6">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6">
        <f t="shared" ca="1" si="27"/>
        <v>0</v>
      </c>
      <c r="S691" s="253">
        <f ca="1">+R690+R691</f>
        <v>0</v>
      </c>
      <c r="T691" s="246">
        <f ca="1">+S691</f>
        <v>0</v>
      </c>
      <c r="U691" s="245">
        <f t="shared" si="28"/>
        <v>2</v>
      </c>
      <c r="V691" s="348" t="str">
        <f>+VLOOKUP(A691,bd_lista!$A$3:$E$590,5,FALSE)</f>
        <v>Gobiernos Autonomos Municipales</v>
      </c>
      <c r="W691" s="445"/>
      <c r="X691" s="245">
        <f>+VLOOKUP(A691,[2]Sheet1!$A$13:$D$744,4,FALSE)</f>
        <v>0</v>
      </c>
      <c r="Y691" s="245" t="e">
        <f>+VLOOKUP(X691,bd_lista!$A$3:$C$590,3,FALSE)</f>
        <v>#N/A</v>
      </c>
      <c r="Z691" s="303"/>
      <c r="AA691" s="304"/>
    </row>
    <row r="692" spans="1:27" customFormat="1" ht="15" hidden="1" customHeight="1">
      <c r="A692" s="32">
        <v>1338</v>
      </c>
      <c r="B692" s="446">
        <f>+A692</f>
        <v>1338</v>
      </c>
      <c r="C692" s="250" t="str">
        <f>+VLOOKUP(A692,bd_lista!$A$3:$C$590,3,FALSE)</f>
        <v>Gobierno Autónomo Municipal de Arque</v>
      </c>
      <c r="D692" s="442" t="str">
        <f>+C692</f>
        <v>Gobierno Autónomo Municipal de Arque</v>
      </c>
      <c r="E692" s="245" t="s">
        <v>1311</v>
      </c>
      <c r="F692" s="246">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6">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6">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6">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6">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6">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6">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6">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6">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6">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6">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6">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6">
        <f t="shared" ca="1" si="27"/>
        <v>0</v>
      </c>
      <c r="S692" s="253"/>
      <c r="T692" s="246">
        <f ca="1">+T693</f>
        <v>0</v>
      </c>
      <c r="U692" s="245">
        <f t="shared" si="28"/>
        <v>1</v>
      </c>
      <c r="V692" s="348" t="str">
        <f>+VLOOKUP(A692,bd_lista!$A$3:$E$590,5,FALSE)</f>
        <v>Gobiernos Autonomos Municipales</v>
      </c>
      <c r="W692" s="444" t="str">
        <f>+V692</f>
        <v>Gobiernos Autonomos Municipales</v>
      </c>
      <c r="X692" s="245">
        <f>+VLOOKUP(A692,[2]Sheet1!$A$13:$D$744,4,FALSE)</f>
        <v>0</v>
      </c>
      <c r="Y692" s="245" t="e">
        <f>+VLOOKUP(X692,bd_lista!$A$3:$C$590,3,FALSE)</f>
        <v>#N/A</v>
      </c>
      <c r="Z692" s="305">
        <f>+X692</f>
        <v>0</v>
      </c>
      <c r="AA692" s="306" t="e">
        <f>+Y692</f>
        <v>#N/A</v>
      </c>
    </row>
    <row r="693" spans="1:27" customFormat="1" ht="15" hidden="1" customHeight="1">
      <c r="A693" s="32">
        <v>1338</v>
      </c>
      <c r="B693" s="447"/>
      <c r="C693" s="250" t="str">
        <f>+VLOOKUP(A693,bd_lista!$A$3:$C$590,3,FALSE)</f>
        <v>Gobierno Autónomo Municipal de Arque</v>
      </c>
      <c r="D693" s="443"/>
      <c r="E693" s="247" t="s">
        <v>1312</v>
      </c>
      <c r="F693" s="246">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6">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6">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6">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6">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6">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6">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6">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6">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6">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6">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6">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6">
        <f t="shared" ca="1" si="27"/>
        <v>0</v>
      </c>
      <c r="S693" s="253">
        <f ca="1">+R692+R693</f>
        <v>0</v>
      </c>
      <c r="T693" s="246">
        <f ca="1">+S693</f>
        <v>0</v>
      </c>
      <c r="U693" s="245">
        <f t="shared" si="28"/>
        <v>2</v>
      </c>
      <c r="V693" s="348" t="str">
        <f>+VLOOKUP(A693,bd_lista!$A$3:$E$590,5,FALSE)</f>
        <v>Gobiernos Autonomos Municipales</v>
      </c>
      <c r="W693" s="445"/>
      <c r="X693" s="245">
        <f>+VLOOKUP(A693,[2]Sheet1!$A$13:$D$744,4,FALSE)</f>
        <v>0</v>
      </c>
      <c r="Y693" s="245" t="e">
        <f>+VLOOKUP(X693,bd_lista!$A$3:$C$590,3,FALSE)</f>
        <v>#N/A</v>
      </c>
      <c r="Z693" s="303"/>
      <c r="AA693" s="304"/>
    </row>
    <row r="694" spans="1:27" customFormat="1" ht="15" hidden="1" customHeight="1">
      <c r="A694" s="32">
        <v>292</v>
      </c>
      <c r="B694" s="446">
        <f>+A694</f>
        <v>292</v>
      </c>
      <c r="C694" s="250" t="str">
        <f>+VLOOKUP(A694,bd_lista!$A$3:$C$590,3,FALSE)</f>
        <v>Vías Bolivia</v>
      </c>
      <c r="D694" s="442" t="str">
        <f>+C694</f>
        <v>Vías Bolivia</v>
      </c>
      <c r="E694" s="250" t="s">
        <v>1311</v>
      </c>
      <c r="F694" s="246">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6">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6">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6">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6">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6">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6">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6">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6">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6">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6">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6">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6">
        <f t="shared" ca="1" si="27"/>
        <v>0</v>
      </c>
      <c r="S694" s="246"/>
      <c r="T694" s="246">
        <f ca="1">+T695</f>
        <v>0</v>
      </c>
      <c r="U694" s="245">
        <f t="shared" si="28"/>
        <v>1</v>
      </c>
      <c r="V694" s="348" t="str">
        <f>+VLOOKUP(A694,bd_lista!$A$3:$E$590,5,FALSE)</f>
        <v>Instituciones Descentralizadas</v>
      </c>
      <c r="W694" s="444" t="str">
        <f>+V694</f>
        <v>Instituciones Descentralizadas</v>
      </c>
      <c r="X694" s="245">
        <f>+VLOOKUP(A694,[2]Sheet1!$A$13:$D$744,4,FALSE)</f>
        <v>81</v>
      </c>
      <c r="Y694" s="245" t="str">
        <f>+VLOOKUP(X694,bd_lista!$A$3:$C$590,3,FALSE)</f>
        <v>Ministerio de Obras Públicas, Servicios y Vivienda</v>
      </c>
      <c r="Z694" s="305">
        <f>+X694</f>
        <v>81</v>
      </c>
      <c r="AA694" s="334" t="str">
        <f>+Y694</f>
        <v>Ministerio de Obras Públicas, Servicios y Vivienda</v>
      </c>
    </row>
    <row r="695" spans="1:27" customFormat="1" ht="15" hidden="1" customHeight="1">
      <c r="A695" s="32">
        <v>292</v>
      </c>
      <c r="B695" s="447"/>
      <c r="C695" s="250" t="str">
        <f>+VLOOKUP(A695,bd_lista!$A$3:$C$590,3,FALSE)</f>
        <v>Vías Bolivia</v>
      </c>
      <c r="D695" s="443"/>
      <c r="E695" s="348" t="s">
        <v>1312</v>
      </c>
      <c r="F695" s="246">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6">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6">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6">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6">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6">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6">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6">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6">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6">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6">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6">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6">
        <f t="shared" ca="1" si="27"/>
        <v>0</v>
      </c>
      <c r="S695" s="246">
        <f ca="1">+R694+R695</f>
        <v>0</v>
      </c>
      <c r="T695" s="246">
        <f ca="1">+S695</f>
        <v>0</v>
      </c>
      <c r="U695" s="245">
        <f t="shared" si="28"/>
        <v>2</v>
      </c>
      <c r="V695" s="348" t="str">
        <f>+VLOOKUP(A695,bd_lista!$A$3:$E$590,5,FALSE)</f>
        <v>Instituciones Descentralizadas</v>
      </c>
      <c r="W695" s="445"/>
      <c r="X695" s="245">
        <f>+VLOOKUP(A695,[2]Sheet1!$A$13:$D$744,4,FALSE)</f>
        <v>81</v>
      </c>
      <c r="Y695" s="245" t="str">
        <f>+VLOOKUP(X695,bd_lista!$A$3:$C$590,3,FALSE)</f>
        <v>Ministerio de Obras Públicas, Servicios y Vivienda</v>
      </c>
      <c r="Z695" s="303"/>
      <c r="AA695" s="336"/>
    </row>
    <row r="696" spans="1:27" customFormat="1" ht="15" hidden="1" customHeight="1">
      <c r="A696" s="32">
        <v>1340</v>
      </c>
      <c r="B696" s="446">
        <f>+A696</f>
        <v>1340</v>
      </c>
      <c r="C696" s="250" t="str">
        <f>+VLOOKUP(A696,bd_lista!$A$3:$C$590,3,FALSE)</f>
        <v>Gobierno Autónomo Municipal de Bolivar</v>
      </c>
      <c r="D696" s="442" t="str">
        <f>+C696</f>
        <v>Gobierno Autónomo Municipal de Bolivar</v>
      </c>
      <c r="E696" s="245" t="s">
        <v>1311</v>
      </c>
      <c r="F696" s="246">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6">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6">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6">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6">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6">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6">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6">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6">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6">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6">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6">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6">
        <f t="shared" ca="1" si="27"/>
        <v>0</v>
      </c>
      <c r="S696" s="253"/>
      <c r="T696" s="246">
        <f ca="1">+T697</f>
        <v>0</v>
      </c>
      <c r="U696" s="245">
        <f t="shared" si="28"/>
        <v>1</v>
      </c>
      <c r="V696" s="348" t="str">
        <f>+VLOOKUP(A696,bd_lista!$A$3:$E$590,5,FALSE)</f>
        <v>Gobiernos Autonomos Municipales</v>
      </c>
      <c r="W696" s="444" t="str">
        <f>+V696</f>
        <v>Gobiernos Autonomos Municipales</v>
      </c>
      <c r="X696" s="245">
        <f>+VLOOKUP(A696,[2]Sheet1!$A$13:$D$744,4,FALSE)</f>
        <v>0</v>
      </c>
      <c r="Y696" s="245" t="e">
        <f>+VLOOKUP(X696,bd_lista!$A$3:$C$590,3,FALSE)</f>
        <v>#N/A</v>
      </c>
      <c r="Z696" s="305">
        <f>+X696</f>
        <v>0</v>
      </c>
      <c r="AA696" s="306" t="e">
        <f>+Y696</f>
        <v>#N/A</v>
      </c>
    </row>
    <row r="697" spans="1:27" customFormat="1" ht="15" hidden="1" customHeight="1">
      <c r="A697" s="32">
        <v>1340</v>
      </c>
      <c r="B697" s="447"/>
      <c r="C697" s="250" t="str">
        <f>+VLOOKUP(A697,bd_lista!$A$3:$C$590,3,FALSE)</f>
        <v>Gobierno Autónomo Municipal de Bolivar</v>
      </c>
      <c r="D697" s="443"/>
      <c r="E697" s="247" t="s">
        <v>1312</v>
      </c>
      <c r="F697" s="246">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6">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6">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6">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6">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6">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6">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6">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6">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6">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6">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6">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6">
        <f t="shared" ca="1" si="27"/>
        <v>0</v>
      </c>
      <c r="S697" s="253">
        <f ca="1">+R696+R697</f>
        <v>0</v>
      </c>
      <c r="T697" s="246">
        <f ca="1">+S697</f>
        <v>0</v>
      </c>
      <c r="U697" s="245">
        <f t="shared" si="28"/>
        <v>2</v>
      </c>
      <c r="V697" s="348" t="str">
        <f>+VLOOKUP(A697,bd_lista!$A$3:$E$590,5,FALSE)</f>
        <v>Gobiernos Autonomos Municipales</v>
      </c>
      <c r="W697" s="445"/>
      <c r="X697" s="245">
        <f>+VLOOKUP(A697,[2]Sheet1!$A$13:$D$744,4,FALSE)</f>
        <v>0</v>
      </c>
      <c r="Y697" s="245" t="e">
        <f>+VLOOKUP(X697,bd_lista!$A$3:$C$590,3,FALSE)</f>
        <v>#N/A</v>
      </c>
      <c r="Z697" s="303"/>
      <c r="AA697" s="304"/>
    </row>
    <row r="698" spans="1:27" customFormat="1" ht="15" hidden="1" customHeight="1">
      <c r="A698" s="32">
        <v>1341</v>
      </c>
      <c r="B698" s="446">
        <f>+A698</f>
        <v>1341</v>
      </c>
      <c r="C698" s="250" t="str">
        <f>+VLOOKUP(A698,bd_lista!$A$3:$C$590,3,FALSE)</f>
        <v>Gobierno Autónomo Municipal de Tiraque</v>
      </c>
      <c r="D698" s="442" t="str">
        <f>+C698</f>
        <v>Gobierno Autónomo Municipal de Tiraque</v>
      </c>
      <c r="E698" s="245" t="s">
        <v>1311</v>
      </c>
      <c r="F698" s="246">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6">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6">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6">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6">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6">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6">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6">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6">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6">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6">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6">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6">
        <f t="shared" ca="1" si="27"/>
        <v>0</v>
      </c>
      <c r="S698" s="253"/>
      <c r="T698" s="246">
        <f ca="1">+T699</f>
        <v>0</v>
      </c>
      <c r="U698" s="245">
        <f t="shared" si="28"/>
        <v>1</v>
      </c>
      <c r="V698" s="348" t="str">
        <f>+VLOOKUP(A698,bd_lista!$A$3:$E$590,5,FALSE)</f>
        <v>Gobiernos Autonomos Municipales</v>
      </c>
      <c r="W698" s="444" t="str">
        <f>+V698</f>
        <v>Gobiernos Autonomos Municipales</v>
      </c>
      <c r="X698" s="245">
        <f>+VLOOKUP(A698,[2]Sheet1!$A$13:$D$744,4,FALSE)</f>
        <v>0</v>
      </c>
      <c r="Y698" s="245" t="e">
        <f>+VLOOKUP(X698,bd_lista!$A$3:$C$590,3,FALSE)</f>
        <v>#N/A</v>
      </c>
      <c r="Z698" s="305">
        <f>+X698</f>
        <v>0</v>
      </c>
      <c r="AA698" s="306" t="e">
        <f>+Y698</f>
        <v>#N/A</v>
      </c>
    </row>
    <row r="699" spans="1:27" customFormat="1" ht="15" hidden="1" customHeight="1">
      <c r="A699" s="32">
        <v>1341</v>
      </c>
      <c r="B699" s="447"/>
      <c r="C699" s="250" t="str">
        <f>+VLOOKUP(A699,bd_lista!$A$3:$C$590,3,FALSE)</f>
        <v>Gobierno Autónomo Municipal de Tiraque</v>
      </c>
      <c r="D699" s="443"/>
      <c r="E699" s="247" t="s">
        <v>1312</v>
      </c>
      <c r="F699" s="246">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6">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6">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6">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6">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6">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6">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6">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6">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6">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6">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6">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6">
        <f t="shared" ca="1" si="27"/>
        <v>0</v>
      </c>
      <c r="S699" s="253">
        <f ca="1">+R698+R699</f>
        <v>0</v>
      </c>
      <c r="T699" s="246">
        <f ca="1">+S699</f>
        <v>0</v>
      </c>
      <c r="U699" s="245">
        <f t="shared" si="28"/>
        <v>2</v>
      </c>
      <c r="V699" s="348" t="str">
        <f>+VLOOKUP(A699,bd_lista!$A$3:$E$590,5,FALSE)</f>
        <v>Gobiernos Autonomos Municipales</v>
      </c>
      <c r="W699" s="445"/>
      <c r="X699" s="245">
        <f>+VLOOKUP(A699,[2]Sheet1!$A$13:$D$744,4,FALSE)</f>
        <v>0</v>
      </c>
      <c r="Y699" s="245" t="e">
        <f>+VLOOKUP(X699,bd_lista!$A$3:$C$590,3,FALSE)</f>
        <v>#N/A</v>
      </c>
      <c r="Z699" s="303"/>
      <c r="AA699" s="304"/>
    </row>
    <row r="700" spans="1:27" customFormat="1" ht="15" hidden="1" customHeight="1">
      <c r="A700" s="32">
        <v>1342</v>
      </c>
      <c r="B700" s="446">
        <f>+A700</f>
        <v>1342</v>
      </c>
      <c r="C700" s="250" t="str">
        <f>+VLOOKUP(A700,bd_lista!$A$3:$C$590,3,FALSE)</f>
        <v>Gobierno Autónomo Municipal de Mizque</v>
      </c>
      <c r="D700" s="442" t="str">
        <f>+C700</f>
        <v>Gobierno Autónomo Municipal de Mizque</v>
      </c>
      <c r="E700" s="245" t="s">
        <v>1311</v>
      </c>
      <c r="F700" s="246">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6">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6">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6">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6">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6">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6">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6">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6">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6">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6">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6">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6">
        <f t="shared" ca="1" si="27"/>
        <v>0</v>
      </c>
      <c r="S700" s="253"/>
      <c r="T700" s="246">
        <f ca="1">+T701</f>
        <v>0</v>
      </c>
      <c r="U700" s="245">
        <f t="shared" si="28"/>
        <v>1</v>
      </c>
      <c r="V700" s="348" t="str">
        <f>+VLOOKUP(A700,bd_lista!$A$3:$E$590,5,FALSE)</f>
        <v>Gobiernos Autonomos Municipales</v>
      </c>
      <c r="W700" s="444" t="str">
        <f>+V700</f>
        <v>Gobiernos Autonomos Municipales</v>
      </c>
      <c r="X700" s="245">
        <f>+VLOOKUP(A700,[2]Sheet1!$A$13:$D$744,4,FALSE)</f>
        <v>0</v>
      </c>
      <c r="Y700" s="245" t="e">
        <f>+VLOOKUP(X700,bd_lista!$A$3:$C$590,3,FALSE)</f>
        <v>#N/A</v>
      </c>
      <c r="Z700" s="305">
        <f>+X700</f>
        <v>0</v>
      </c>
      <c r="AA700" s="306" t="e">
        <f>+Y700</f>
        <v>#N/A</v>
      </c>
    </row>
    <row r="701" spans="1:27" customFormat="1" ht="15" hidden="1" customHeight="1">
      <c r="A701" s="32">
        <v>1342</v>
      </c>
      <c r="B701" s="447"/>
      <c r="C701" s="250" t="str">
        <f>+VLOOKUP(A701,bd_lista!$A$3:$C$590,3,FALSE)</f>
        <v>Gobierno Autónomo Municipal de Mizque</v>
      </c>
      <c r="D701" s="443"/>
      <c r="E701" s="247" t="s">
        <v>1312</v>
      </c>
      <c r="F701" s="246">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6">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6">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6">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6">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6">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6">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6">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6">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6">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6">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6">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6">
        <f t="shared" ca="1" si="27"/>
        <v>0</v>
      </c>
      <c r="S701" s="253">
        <f ca="1">+R700+R701</f>
        <v>0</v>
      </c>
      <c r="T701" s="246">
        <f ca="1">+S701</f>
        <v>0</v>
      </c>
      <c r="U701" s="245">
        <f t="shared" si="28"/>
        <v>2</v>
      </c>
      <c r="V701" s="348" t="str">
        <f>+VLOOKUP(A701,bd_lista!$A$3:$E$590,5,FALSE)</f>
        <v>Gobiernos Autonomos Municipales</v>
      </c>
      <c r="W701" s="445"/>
      <c r="X701" s="245">
        <f>+VLOOKUP(A701,[2]Sheet1!$A$13:$D$744,4,FALSE)</f>
        <v>0</v>
      </c>
      <c r="Y701" s="245" t="e">
        <f>+VLOOKUP(X701,bd_lista!$A$3:$C$590,3,FALSE)</f>
        <v>#N/A</v>
      </c>
      <c r="Z701" s="303"/>
      <c r="AA701" s="304"/>
    </row>
    <row r="702" spans="1:27" customFormat="1" ht="15" hidden="1" customHeight="1">
      <c r="A702" s="32">
        <v>1343</v>
      </c>
      <c r="B702" s="446">
        <f>+A702</f>
        <v>1343</v>
      </c>
      <c r="C702" s="250" t="str">
        <f>+VLOOKUP(A702,bd_lista!$A$3:$C$590,3,FALSE)</f>
        <v>Gobierno Autónomo Municipal de Vila Vila</v>
      </c>
      <c r="D702" s="442" t="str">
        <f>+C702</f>
        <v>Gobierno Autónomo Municipal de Vila Vila</v>
      </c>
      <c r="E702" s="245" t="s">
        <v>1311</v>
      </c>
      <c r="F702" s="246">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6">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6">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6">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6">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6">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6">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6">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6">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6">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6">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6">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6">
        <f t="shared" ca="1" si="27"/>
        <v>0</v>
      </c>
      <c r="S702" s="253"/>
      <c r="T702" s="246">
        <f ca="1">+T703</f>
        <v>0</v>
      </c>
      <c r="U702" s="245">
        <f t="shared" si="28"/>
        <v>1</v>
      </c>
      <c r="V702" s="348" t="str">
        <f>+VLOOKUP(A702,bd_lista!$A$3:$E$590,5,FALSE)</f>
        <v>Gobiernos Autonomos Municipales</v>
      </c>
      <c r="W702" s="444" t="str">
        <f>+V702</f>
        <v>Gobiernos Autonomos Municipales</v>
      </c>
      <c r="X702" s="245">
        <f>+VLOOKUP(A702,[2]Sheet1!$A$13:$D$744,4,FALSE)</f>
        <v>0</v>
      </c>
      <c r="Y702" s="245" t="e">
        <f>+VLOOKUP(X702,bd_lista!$A$3:$C$590,3,FALSE)</f>
        <v>#N/A</v>
      </c>
      <c r="Z702" s="305">
        <f>+X702</f>
        <v>0</v>
      </c>
      <c r="AA702" s="306" t="e">
        <f>+Y702</f>
        <v>#N/A</v>
      </c>
    </row>
    <row r="703" spans="1:27" customFormat="1" ht="15" hidden="1" customHeight="1">
      <c r="A703" s="32">
        <v>1343</v>
      </c>
      <c r="B703" s="447"/>
      <c r="C703" s="250" t="str">
        <f>+VLOOKUP(A703,bd_lista!$A$3:$C$590,3,FALSE)</f>
        <v>Gobierno Autónomo Municipal de Vila Vila</v>
      </c>
      <c r="D703" s="443"/>
      <c r="E703" s="247" t="s">
        <v>1312</v>
      </c>
      <c r="F703" s="246">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6">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6">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6">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6">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6">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6">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6">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6">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6">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6">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6">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6">
        <f t="shared" ca="1" si="27"/>
        <v>0</v>
      </c>
      <c r="S703" s="253">
        <f ca="1">+R702+R703</f>
        <v>0</v>
      </c>
      <c r="T703" s="246">
        <f ca="1">+S703</f>
        <v>0</v>
      </c>
      <c r="U703" s="245">
        <f t="shared" si="28"/>
        <v>2</v>
      </c>
      <c r="V703" s="348" t="str">
        <f>+VLOOKUP(A703,bd_lista!$A$3:$E$590,5,FALSE)</f>
        <v>Gobiernos Autonomos Municipales</v>
      </c>
      <c r="W703" s="445"/>
      <c r="X703" s="245">
        <f>+VLOOKUP(A703,[2]Sheet1!$A$13:$D$744,4,FALSE)</f>
        <v>0</v>
      </c>
      <c r="Y703" s="245" t="e">
        <f>+VLOOKUP(X703,bd_lista!$A$3:$C$590,3,FALSE)</f>
        <v>#N/A</v>
      </c>
      <c r="Z703" s="303"/>
      <c r="AA703" s="304"/>
    </row>
    <row r="704" spans="1:27" customFormat="1" ht="15" hidden="1" customHeight="1">
      <c r="A704" s="32">
        <v>1344</v>
      </c>
      <c r="B704" s="446">
        <f>+A704</f>
        <v>1344</v>
      </c>
      <c r="C704" s="250" t="str">
        <f>+VLOOKUP(A704,bd_lista!$A$3:$C$590,3,FALSE)</f>
        <v>Gobierno Autónomo Municipal de Alalay</v>
      </c>
      <c r="D704" s="442" t="str">
        <f>+C704</f>
        <v>Gobierno Autónomo Municipal de Alalay</v>
      </c>
      <c r="E704" s="245" t="s">
        <v>1311</v>
      </c>
      <c r="F704" s="246">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6">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6">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6">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6">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6">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6">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6">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6">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6">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6">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6">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6">
        <f t="shared" ca="1" si="27"/>
        <v>0</v>
      </c>
      <c r="S704" s="253"/>
      <c r="T704" s="246">
        <f ca="1">+T705</f>
        <v>0</v>
      </c>
      <c r="U704" s="245">
        <f t="shared" si="28"/>
        <v>1</v>
      </c>
      <c r="V704" s="348" t="str">
        <f>+VLOOKUP(A704,bd_lista!$A$3:$E$590,5,FALSE)</f>
        <v>Gobiernos Autonomos Municipales</v>
      </c>
      <c r="W704" s="444" t="str">
        <f>+V704</f>
        <v>Gobiernos Autonomos Municipales</v>
      </c>
      <c r="X704" s="245">
        <f>+VLOOKUP(A704,[2]Sheet1!$A$13:$D$744,4,FALSE)</f>
        <v>0</v>
      </c>
      <c r="Y704" s="245" t="e">
        <f>+VLOOKUP(X704,bd_lista!$A$3:$C$590,3,FALSE)</f>
        <v>#N/A</v>
      </c>
      <c r="Z704" s="305">
        <f>+X704</f>
        <v>0</v>
      </c>
      <c r="AA704" s="306" t="e">
        <f>+Y704</f>
        <v>#N/A</v>
      </c>
    </row>
    <row r="705" spans="1:27" customFormat="1" ht="15" hidden="1" customHeight="1">
      <c r="A705" s="32">
        <v>1344</v>
      </c>
      <c r="B705" s="447"/>
      <c r="C705" s="250" t="str">
        <f>+VLOOKUP(A705,bd_lista!$A$3:$C$590,3,FALSE)</f>
        <v>Gobierno Autónomo Municipal de Alalay</v>
      </c>
      <c r="D705" s="443"/>
      <c r="E705" s="247" t="s">
        <v>1312</v>
      </c>
      <c r="F705" s="246">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6">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6">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6">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6">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6">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6">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6">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6">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6">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6">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6">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6">
        <f t="shared" ca="1" si="27"/>
        <v>0</v>
      </c>
      <c r="S705" s="253">
        <f ca="1">+R704+R705</f>
        <v>0</v>
      </c>
      <c r="T705" s="246">
        <f ca="1">+S705</f>
        <v>0</v>
      </c>
      <c r="U705" s="245">
        <f t="shared" si="28"/>
        <v>2</v>
      </c>
      <c r="V705" s="348" t="str">
        <f>+VLOOKUP(A705,bd_lista!$A$3:$E$590,5,FALSE)</f>
        <v>Gobiernos Autonomos Municipales</v>
      </c>
      <c r="W705" s="445"/>
      <c r="X705" s="245">
        <f>+VLOOKUP(A705,[2]Sheet1!$A$13:$D$744,4,FALSE)</f>
        <v>0</v>
      </c>
      <c r="Y705" s="245" t="e">
        <f>+VLOOKUP(X705,bd_lista!$A$3:$C$590,3,FALSE)</f>
        <v>#N/A</v>
      </c>
      <c r="Z705" s="303"/>
      <c r="AA705" s="304"/>
    </row>
    <row r="706" spans="1:27" customFormat="1" ht="15" hidden="1" customHeight="1">
      <c r="A706" s="32">
        <v>1345</v>
      </c>
      <c r="B706" s="446">
        <f>+A706</f>
        <v>1345</v>
      </c>
      <c r="C706" s="250" t="str">
        <f>+VLOOKUP(A706,bd_lista!$A$3:$C$590,3,FALSE)</f>
        <v>Gobierno Autónomo Municipal de Entre Rios</v>
      </c>
      <c r="D706" s="442" t="str">
        <f>+C706</f>
        <v>Gobierno Autónomo Municipal de Entre Rios</v>
      </c>
      <c r="E706" s="245" t="s">
        <v>1311</v>
      </c>
      <c r="F706" s="246">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6">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6">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6">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6">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6">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6">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6">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6">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6">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6">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6">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6">
        <f t="shared" ca="1" si="27"/>
        <v>0</v>
      </c>
      <c r="S706" s="253"/>
      <c r="T706" s="246">
        <f ca="1">+T707</f>
        <v>0</v>
      </c>
      <c r="U706" s="245">
        <f t="shared" si="28"/>
        <v>1</v>
      </c>
      <c r="V706" s="348" t="str">
        <f>+VLOOKUP(A706,bd_lista!$A$3:$E$590,5,FALSE)</f>
        <v>Gobiernos Autonomos Municipales</v>
      </c>
      <c r="W706" s="444" t="str">
        <f>+V706</f>
        <v>Gobiernos Autonomos Municipales</v>
      </c>
      <c r="X706" s="245">
        <f>+VLOOKUP(A706,[2]Sheet1!$A$13:$D$744,4,FALSE)</f>
        <v>0</v>
      </c>
      <c r="Y706" s="245" t="e">
        <f>+VLOOKUP(X706,bd_lista!$A$3:$C$590,3,FALSE)</f>
        <v>#N/A</v>
      </c>
      <c r="Z706" s="305">
        <f>+X706</f>
        <v>0</v>
      </c>
      <c r="AA706" s="306" t="e">
        <f>+Y706</f>
        <v>#N/A</v>
      </c>
    </row>
    <row r="707" spans="1:27" customFormat="1" ht="15" hidden="1" customHeight="1">
      <c r="A707" s="32">
        <v>1345</v>
      </c>
      <c r="B707" s="447"/>
      <c r="C707" s="250" t="str">
        <f>+VLOOKUP(A707,bd_lista!$A$3:$C$590,3,FALSE)</f>
        <v>Gobierno Autónomo Municipal de Entre Rios</v>
      </c>
      <c r="D707" s="443"/>
      <c r="E707" s="247" t="s">
        <v>1312</v>
      </c>
      <c r="F707" s="246">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6">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6">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6">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6">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6">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6">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6">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6">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6">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6">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6">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6">
        <f t="shared" ca="1" si="27"/>
        <v>0</v>
      </c>
      <c r="S707" s="253">
        <f ca="1">+R706+R707</f>
        <v>0</v>
      </c>
      <c r="T707" s="246">
        <f ca="1">+S707</f>
        <v>0</v>
      </c>
      <c r="U707" s="245">
        <f t="shared" si="28"/>
        <v>2</v>
      </c>
      <c r="V707" s="348" t="str">
        <f>+VLOOKUP(A707,bd_lista!$A$3:$E$590,5,FALSE)</f>
        <v>Gobiernos Autonomos Municipales</v>
      </c>
      <c r="W707" s="445"/>
      <c r="X707" s="245">
        <f>+VLOOKUP(A707,[2]Sheet1!$A$13:$D$744,4,FALSE)</f>
        <v>0</v>
      </c>
      <c r="Y707" s="245" t="e">
        <f>+VLOOKUP(X707,bd_lista!$A$3:$C$590,3,FALSE)</f>
        <v>#N/A</v>
      </c>
      <c r="Z707" s="303"/>
      <c r="AA707" s="304"/>
    </row>
    <row r="708" spans="1:27" customFormat="1" ht="27" hidden="1" customHeight="1">
      <c r="A708" s="32">
        <v>1346</v>
      </c>
      <c r="B708" s="446">
        <f>+A708</f>
        <v>1346</v>
      </c>
      <c r="C708" s="250" t="str">
        <f>+VLOOKUP(A708,bd_lista!$A$3:$C$590,3,FALSE)</f>
        <v>Gobierno Autónomo Municipal de Cocapata</v>
      </c>
      <c r="D708" s="442" t="str">
        <f>+C708</f>
        <v>Gobierno Autónomo Municipal de Cocapata</v>
      </c>
      <c r="E708" s="245" t="s">
        <v>1311</v>
      </c>
      <c r="F708" s="246">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6">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6">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6">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6">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6">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6">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6">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6">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6">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6">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6">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6">
        <f t="shared" ca="1" si="27"/>
        <v>0</v>
      </c>
      <c r="S708" s="253"/>
      <c r="T708" s="246">
        <f ca="1">+T709</f>
        <v>0</v>
      </c>
      <c r="U708" s="245">
        <f t="shared" si="28"/>
        <v>1</v>
      </c>
      <c r="V708" s="348" t="str">
        <f>+VLOOKUP(A708,bd_lista!$A$3:$E$590,5,FALSE)</f>
        <v>Gobiernos Autonomos Municipales</v>
      </c>
      <c r="W708" s="444" t="str">
        <f>+V708</f>
        <v>Gobiernos Autonomos Municipales</v>
      </c>
      <c r="X708" s="245">
        <f>+VLOOKUP(A708,[2]Sheet1!$A$13:$D$744,4,FALSE)</f>
        <v>0</v>
      </c>
      <c r="Y708" s="245" t="e">
        <f>+VLOOKUP(X708,bd_lista!$A$3:$C$590,3,FALSE)</f>
        <v>#N/A</v>
      </c>
      <c r="Z708" s="305">
        <f>+X708</f>
        <v>0</v>
      </c>
      <c r="AA708" s="306" t="e">
        <f>+Y708</f>
        <v>#N/A</v>
      </c>
    </row>
    <row r="709" spans="1:27" customFormat="1" ht="27" hidden="1" customHeight="1">
      <c r="A709" s="32">
        <v>1346</v>
      </c>
      <c r="B709" s="447"/>
      <c r="C709" s="250" t="str">
        <f>+VLOOKUP(A709,bd_lista!$A$3:$C$590,3,FALSE)</f>
        <v>Gobierno Autónomo Municipal de Cocapata</v>
      </c>
      <c r="D709" s="443"/>
      <c r="E709" s="247" t="s">
        <v>1312</v>
      </c>
      <c r="F709" s="246">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6">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6">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6">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6">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6">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6">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6">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6">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6">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6">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6">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6">
        <f t="shared" ca="1" si="27"/>
        <v>0</v>
      </c>
      <c r="S709" s="253">
        <f ca="1">+R708+R709</f>
        <v>0</v>
      </c>
      <c r="T709" s="246">
        <f ca="1">+S709</f>
        <v>0</v>
      </c>
      <c r="U709" s="245">
        <f t="shared" si="28"/>
        <v>2</v>
      </c>
      <c r="V709" s="348" t="str">
        <f>+VLOOKUP(A709,bd_lista!$A$3:$E$590,5,FALSE)</f>
        <v>Gobiernos Autonomos Municipales</v>
      </c>
      <c r="W709" s="445"/>
      <c r="X709" s="245">
        <f>+VLOOKUP(A709,[2]Sheet1!$A$13:$D$744,4,FALSE)</f>
        <v>0</v>
      </c>
      <c r="Y709" s="245" t="e">
        <f>+VLOOKUP(X709,bd_lista!$A$3:$C$590,3,FALSE)</f>
        <v>#N/A</v>
      </c>
      <c r="Z709" s="303"/>
      <c r="AA709" s="304"/>
    </row>
    <row r="710" spans="1:27" customFormat="1" ht="15" hidden="1" customHeight="1">
      <c r="A710" s="32">
        <v>1347</v>
      </c>
      <c r="B710" s="446">
        <f>+A710</f>
        <v>1347</v>
      </c>
      <c r="C710" s="250" t="str">
        <f>+VLOOKUP(A710,bd_lista!$A$3:$C$590,3,FALSE)</f>
        <v>Gobierno Autónomo Municipal de Shinahota</v>
      </c>
      <c r="D710" s="442" t="str">
        <f>+C710</f>
        <v>Gobierno Autónomo Municipal de Shinahota</v>
      </c>
      <c r="E710" s="245" t="s">
        <v>1311</v>
      </c>
      <c r="F710" s="246">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6">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6">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6">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6">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6">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6">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6">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6">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6">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6">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6">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6">
        <f t="shared" ca="1" si="27"/>
        <v>0</v>
      </c>
      <c r="S710" s="253"/>
      <c r="T710" s="246">
        <f ca="1">+T711</f>
        <v>0</v>
      </c>
      <c r="U710" s="245">
        <f t="shared" si="28"/>
        <v>1</v>
      </c>
      <c r="V710" s="348" t="str">
        <f>+VLOOKUP(A710,bd_lista!$A$3:$E$590,5,FALSE)</f>
        <v>Gobiernos Autonomos Municipales</v>
      </c>
      <c r="W710" s="444" t="str">
        <f>+V710</f>
        <v>Gobiernos Autonomos Municipales</v>
      </c>
      <c r="X710" s="245">
        <f>+VLOOKUP(A710,[2]Sheet1!$A$13:$D$744,4,FALSE)</f>
        <v>0</v>
      </c>
      <c r="Y710" s="245" t="e">
        <f>+VLOOKUP(X710,bd_lista!$A$3:$C$590,3,FALSE)</f>
        <v>#N/A</v>
      </c>
      <c r="Z710" s="305">
        <f>+X710</f>
        <v>0</v>
      </c>
      <c r="AA710" s="306" t="e">
        <f>+Y710</f>
        <v>#N/A</v>
      </c>
    </row>
    <row r="711" spans="1:27" customFormat="1" ht="15" hidden="1" customHeight="1">
      <c r="A711" s="32">
        <v>1347</v>
      </c>
      <c r="B711" s="447"/>
      <c r="C711" s="250" t="str">
        <f>+VLOOKUP(A711,bd_lista!$A$3:$C$590,3,FALSE)</f>
        <v>Gobierno Autónomo Municipal de Shinahota</v>
      </c>
      <c r="D711" s="443"/>
      <c r="E711" s="247" t="s">
        <v>1312</v>
      </c>
      <c r="F711" s="246">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6">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6">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6">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6">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6">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6">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6">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6">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6">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6">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6">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6">
        <f t="shared" ca="1" si="27"/>
        <v>0</v>
      </c>
      <c r="S711" s="253">
        <f ca="1">+R710+R711</f>
        <v>0</v>
      </c>
      <c r="T711" s="246">
        <f ca="1">+S711</f>
        <v>0</v>
      </c>
      <c r="U711" s="245">
        <f t="shared" si="28"/>
        <v>2</v>
      </c>
      <c r="V711" s="348" t="str">
        <f>+VLOOKUP(A711,bd_lista!$A$3:$E$590,5,FALSE)</f>
        <v>Gobiernos Autonomos Municipales</v>
      </c>
      <c r="W711" s="445"/>
      <c r="X711" s="245">
        <f>+VLOOKUP(A711,[2]Sheet1!$A$13:$D$744,4,FALSE)</f>
        <v>0</v>
      </c>
      <c r="Y711" s="245" t="e">
        <f>+VLOOKUP(X711,bd_lista!$A$3:$C$590,3,FALSE)</f>
        <v>#N/A</v>
      </c>
      <c r="Z711" s="303"/>
      <c r="AA711" s="304"/>
    </row>
    <row r="712" spans="1:27" customFormat="1" ht="27" hidden="1" customHeight="1">
      <c r="A712" s="32">
        <v>1401</v>
      </c>
      <c r="B712" s="446">
        <f>+A712</f>
        <v>1401</v>
      </c>
      <c r="C712" s="250" t="str">
        <f>+VLOOKUP(A712,bd_lista!$A$3:$C$590,3,FALSE)</f>
        <v>Gobierno Autónomo Municipal de Oruro</v>
      </c>
      <c r="D712" s="442" t="str">
        <f>+C712</f>
        <v>Gobierno Autónomo Municipal de Oruro</v>
      </c>
      <c r="E712" s="245" t="s">
        <v>1311</v>
      </c>
      <c r="F712" s="246">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6">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6">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6">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6">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6">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6">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6">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6">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6">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6">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6">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6">
        <f t="shared" ca="1" si="27"/>
        <v>0</v>
      </c>
      <c r="S712" s="253"/>
      <c r="T712" s="246">
        <f ca="1">+T713</f>
        <v>0</v>
      </c>
      <c r="U712" s="245">
        <f t="shared" si="28"/>
        <v>1</v>
      </c>
      <c r="V712" s="348" t="str">
        <f>+VLOOKUP(A712,bd_lista!$A$3:$E$590,5,FALSE)</f>
        <v>Gobiernos Autonomos Municipales</v>
      </c>
      <c r="W712" s="444" t="str">
        <f>+V712</f>
        <v>Gobiernos Autonomos Municipales</v>
      </c>
      <c r="X712" s="245">
        <f>+VLOOKUP(A712,[2]Sheet1!$A$13:$D$744,4,FALSE)</f>
        <v>0</v>
      </c>
      <c r="Y712" s="245" t="e">
        <f>+VLOOKUP(X712,bd_lista!$A$3:$C$590,3,FALSE)</f>
        <v>#N/A</v>
      </c>
      <c r="Z712" s="305">
        <f>+X712</f>
        <v>0</v>
      </c>
      <c r="AA712" s="306" t="e">
        <f>+Y712</f>
        <v>#N/A</v>
      </c>
    </row>
    <row r="713" spans="1:27" customFormat="1" ht="27" hidden="1" customHeight="1">
      <c r="A713" s="32">
        <v>1401</v>
      </c>
      <c r="B713" s="447"/>
      <c r="C713" s="250" t="str">
        <f>+VLOOKUP(A713,bd_lista!$A$3:$C$590,3,FALSE)</f>
        <v>Gobierno Autónomo Municipal de Oruro</v>
      </c>
      <c r="D713" s="443"/>
      <c r="E713" s="247" t="s">
        <v>1312</v>
      </c>
      <c r="F713" s="246">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6">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6">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6">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6">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6">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6">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6">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6">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6">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6">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6">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6">
        <f t="shared" ca="1" si="27"/>
        <v>0</v>
      </c>
      <c r="S713" s="253">
        <f ca="1">+R712+R713</f>
        <v>0</v>
      </c>
      <c r="T713" s="246">
        <f ca="1">+S713</f>
        <v>0</v>
      </c>
      <c r="U713" s="245">
        <f t="shared" si="28"/>
        <v>2</v>
      </c>
      <c r="V713" s="348" t="str">
        <f>+VLOOKUP(A713,bd_lista!$A$3:$E$590,5,FALSE)</f>
        <v>Gobiernos Autonomos Municipales</v>
      </c>
      <c r="W713" s="445"/>
      <c r="X713" s="245">
        <f>+VLOOKUP(A713,[2]Sheet1!$A$13:$D$744,4,FALSE)</f>
        <v>0</v>
      </c>
      <c r="Y713" s="245" t="e">
        <f>+VLOOKUP(X713,bd_lista!$A$3:$C$590,3,FALSE)</f>
        <v>#N/A</v>
      </c>
      <c r="Z713" s="303"/>
      <c r="AA713" s="304"/>
    </row>
    <row r="714" spans="1:27" customFormat="1" ht="15" hidden="1" customHeight="1">
      <c r="A714" s="32">
        <v>1402</v>
      </c>
      <c r="B714" s="446">
        <f>+A714</f>
        <v>1402</v>
      </c>
      <c r="C714" s="250" t="str">
        <f>+VLOOKUP(A714,bd_lista!$A$3:$C$590,3,FALSE)</f>
        <v>Gobierno Autónomo Municipal de Caracollo</v>
      </c>
      <c r="D714" s="442" t="str">
        <f>+C714</f>
        <v>Gobierno Autónomo Municipal de Caracollo</v>
      </c>
      <c r="E714" s="245" t="s">
        <v>1311</v>
      </c>
      <c r="F714" s="246">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6">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6">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6">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6">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6">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6">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6">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6">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6">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6">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6">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6">
        <f t="shared" ca="1" si="27"/>
        <v>0</v>
      </c>
      <c r="S714" s="253"/>
      <c r="T714" s="246">
        <f ca="1">+T715</f>
        <v>0</v>
      </c>
      <c r="U714" s="245">
        <f t="shared" si="28"/>
        <v>1</v>
      </c>
      <c r="V714" s="348" t="str">
        <f>+VLOOKUP(A714,bd_lista!$A$3:$E$590,5,FALSE)</f>
        <v>Gobiernos Autonomos Municipales</v>
      </c>
      <c r="W714" s="444" t="str">
        <f>+V714</f>
        <v>Gobiernos Autonomos Municipales</v>
      </c>
      <c r="X714" s="245">
        <f>+VLOOKUP(A714,[2]Sheet1!$A$13:$D$744,4,FALSE)</f>
        <v>0</v>
      </c>
      <c r="Y714" s="245" t="e">
        <f>+VLOOKUP(X714,bd_lista!$A$3:$C$590,3,FALSE)</f>
        <v>#N/A</v>
      </c>
      <c r="Z714" s="305">
        <f>+X714</f>
        <v>0</v>
      </c>
      <c r="AA714" s="306" t="e">
        <f>+Y714</f>
        <v>#N/A</v>
      </c>
    </row>
    <row r="715" spans="1:27" customFormat="1" ht="15" hidden="1" customHeight="1">
      <c r="A715" s="32">
        <v>1402</v>
      </c>
      <c r="B715" s="447"/>
      <c r="C715" s="250" t="str">
        <f>+VLOOKUP(A715,bd_lista!$A$3:$C$590,3,FALSE)</f>
        <v>Gobierno Autónomo Municipal de Caracollo</v>
      </c>
      <c r="D715" s="443"/>
      <c r="E715" s="247" t="s">
        <v>1312</v>
      </c>
      <c r="F715" s="246">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6">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6">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6">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6">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6">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6">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6">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6">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6">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6">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6">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6">
        <f t="shared" ca="1" si="27"/>
        <v>0</v>
      </c>
      <c r="S715" s="253">
        <f ca="1">+R714+R715</f>
        <v>0</v>
      </c>
      <c r="T715" s="246">
        <f ca="1">+S715</f>
        <v>0</v>
      </c>
      <c r="U715" s="245">
        <f t="shared" si="28"/>
        <v>2</v>
      </c>
      <c r="V715" s="348" t="str">
        <f>+VLOOKUP(A715,bd_lista!$A$3:$E$590,5,FALSE)</f>
        <v>Gobiernos Autonomos Municipales</v>
      </c>
      <c r="W715" s="445"/>
      <c r="X715" s="245">
        <f>+VLOOKUP(A715,[2]Sheet1!$A$13:$D$744,4,FALSE)</f>
        <v>0</v>
      </c>
      <c r="Y715" s="245" t="e">
        <f>+VLOOKUP(X715,bd_lista!$A$3:$C$590,3,FALSE)</f>
        <v>#N/A</v>
      </c>
      <c r="Z715" s="303"/>
      <c r="AA715" s="304"/>
    </row>
    <row r="716" spans="1:27" customFormat="1" ht="15" hidden="1" customHeight="1">
      <c r="A716" s="32">
        <v>1403</v>
      </c>
      <c r="B716" s="446">
        <f>+A716</f>
        <v>1403</v>
      </c>
      <c r="C716" s="250" t="str">
        <f>+VLOOKUP(A716,bd_lista!$A$3:$C$590,3,FALSE)</f>
        <v>Gobierno Autónomo Municipal de El Choro</v>
      </c>
      <c r="D716" s="442" t="str">
        <f>+C716</f>
        <v>Gobierno Autónomo Municipal de El Choro</v>
      </c>
      <c r="E716" s="245" t="s">
        <v>1311</v>
      </c>
      <c r="F716" s="246">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6">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6">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6">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6">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6">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6">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6">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6">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6">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6">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6">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6">
        <f t="shared" ca="1" si="27"/>
        <v>0</v>
      </c>
      <c r="S716" s="253"/>
      <c r="T716" s="246">
        <f ca="1">+T717</f>
        <v>0</v>
      </c>
      <c r="U716" s="245">
        <f t="shared" si="28"/>
        <v>1</v>
      </c>
      <c r="V716" s="348" t="str">
        <f>+VLOOKUP(A716,bd_lista!$A$3:$E$590,5,FALSE)</f>
        <v>Gobiernos Autonomos Municipales</v>
      </c>
      <c r="W716" s="444" t="str">
        <f>+V716</f>
        <v>Gobiernos Autonomos Municipales</v>
      </c>
      <c r="X716" s="245">
        <f>+VLOOKUP(A716,[2]Sheet1!$A$13:$D$744,4,FALSE)</f>
        <v>0</v>
      </c>
      <c r="Y716" s="245" t="e">
        <f>+VLOOKUP(X716,bd_lista!$A$3:$C$590,3,FALSE)</f>
        <v>#N/A</v>
      </c>
      <c r="Z716" s="305">
        <f>+X716</f>
        <v>0</v>
      </c>
      <c r="AA716" s="306" t="e">
        <f>+Y716</f>
        <v>#N/A</v>
      </c>
    </row>
    <row r="717" spans="1:27" customFormat="1" ht="15" hidden="1" customHeight="1">
      <c r="A717" s="32">
        <v>1403</v>
      </c>
      <c r="B717" s="447"/>
      <c r="C717" s="250" t="str">
        <f>+VLOOKUP(A717,bd_lista!$A$3:$C$590,3,FALSE)</f>
        <v>Gobierno Autónomo Municipal de El Choro</v>
      </c>
      <c r="D717" s="443"/>
      <c r="E717" s="247" t="s">
        <v>1312</v>
      </c>
      <c r="F717" s="246">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6">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6">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6">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6">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6">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6">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6">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6">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6">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6">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6">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6">
        <f t="shared" ca="1" si="27"/>
        <v>0</v>
      </c>
      <c r="S717" s="253">
        <f ca="1">+R716+R717</f>
        <v>0</v>
      </c>
      <c r="T717" s="246">
        <f ca="1">+S717</f>
        <v>0</v>
      </c>
      <c r="U717" s="245">
        <f t="shared" si="28"/>
        <v>2</v>
      </c>
      <c r="V717" s="348" t="str">
        <f>+VLOOKUP(A717,bd_lista!$A$3:$E$590,5,FALSE)</f>
        <v>Gobiernos Autonomos Municipales</v>
      </c>
      <c r="W717" s="445"/>
      <c r="X717" s="245">
        <f>+VLOOKUP(A717,[2]Sheet1!$A$13:$D$744,4,FALSE)</f>
        <v>0</v>
      </c>
      <c r="Y717" s="245" t="e">
        <f>+VLOOKUP(X717,bd_lista!$A$3:$C$590,3,FALSE)</f>
        <v>#N/A</v>
      </c>
      <c r="Z717" s="303"/>
      <c r="AA717" s="304"/>
    </row>
    <row r="718" spans="1:27" customFormat="1" ht="15" hidden="1" customHeight="1">
      <c r="A718" s="32">
        <v>1404</v>
      </c>
      <c r="B718" s="446">
        <f>+A718</f>
        <v>1404</v>
      </c>
      <c r="C718" s="250" t="str">
        <f>+VLOOKUP(A718,bd_lista!$A$3:$C$590,3,FALSE)</f>
        <v>Gobierno Autónomo Municipal de Challapata</v>
      </c>
      <c r="D718" s="442" t="str">
        <f>+C718</f>
        <v>Gobierno Autónomo Municipal de Challapata</v>
      </c>
      <c r="E718" s="245" t="s">
        <v>1311</v>
      </c>
      <c r="F718" s="246">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6">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6">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6">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6">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6">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6">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6">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6">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6">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6">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6">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6">
        <f t="shared" ca="1" si="27"/>
        <v>0</v>
      </c>
      <c r="S718" s="253"/>
      <c r="T718" s="246">
        <f ca="1">+T719</f>
        <v>0</v>
      </c>
      <c r="U718" s="245">
        <f t="shared" si="28"/>
        <v>1</v>
      </c>
      <c r="V718" s="348" t="str">
        <f>+VLOOKUP(A718,bd_lista!$A$3:$E$590,5,FALSE)</f>
        <v>Gobiernos Autonomos Municipales</v>
      </c>
      <c r="W718" s="444" t="str">
        <f>+V718</f>
        <v>Gobiernos Autonomos Municipales</v>
      </c>
      <c r="X718" s="245">
        <f>+VLOOKUP(A718,[2]Sheet1!$A$13:$D$744,4,FALSE)</f>
        <v>0</v>
      </c>
      <c r="Y718" s="245" t="e">
        <f>+VLOOKUP(X718,bd_lista!$A$3:$C$590,3,FALSE)</f>
        <v>#N/A</v>
      </c>
      <c r="Z718" s="305">
        <f>+X718</f>
        <v>0</v>
      </c>
      <c r="AA718" s="306" t="e">
        <f>+Y718</f>
        <v>#N/A</v>
      </c>
    </row>
    <row r="719" spans="1:27" customFormat="1" ht="15" hidden="1" customHeight="1">
      <c r="A719" s="32">
        <v>1404</v>
      </c>
      <c r="B719" s="447"/>
      <c r="C719" s="250" t="str">
        <f>+VLOOKUP(A719,bd_lista!$A$3:$C$590,3,FALSE)</f>
        <v>Gobierno Autónomo Municipal de Challapata</v>
      </c>
      <c r="D719" s="443"/>
      <c r="E719" s="247" t="s">
        <v>1312</v>
      </c>
      <c r="F719" s="246">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6">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6">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6">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6">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6">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6">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6">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6">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6">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6">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6">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6">
        <f t="shared" ca="1" si="27"/>
        <v>0</v>
      </c>
      <c r="S719" s="253">
        <f ca="1">+R718+R719</f>
        <v>0</v>
      </c>
      <c r="T719" s="246">
        <f ca="1">+S719</f>
        <v>0</v>
      </c>
      <c r="U719" s="245">
        <f t="shared" si="28"/>
        <v>2</v>
      </c>
      <c r="V719" s="348" t="str">
        <f>+VLOOKUP(A719,bd_lista!$A$3:$E$590,5,FALSE)</f>
        <v>Gobiernos Autonomos Municipales</v>
      </c>
      <c r="W719" s="445"/>
      <c r="X719" s="245">
        <f>+VLOOKUP(A719,[2]Sheet1!$A$13:$D$744,4,FALSE)</f>
        <v>0</v>
      </c>
      <c r="Y719" s="245" t="e">
        <f>+VLOOKUP(X719,bd_lista!$A$3:$C$590,3,FALSE)</f>
        <v>#N/A</v>
      </c>
      <c r="Z719" s="303"/>
      <c r="AA719" s="304"/>
    </row>
    <row r="720" spans="1:27" customFormat="1" ht="15" hidden="1" customHeight="1">
      <c r="A720" s="32">
        <v>1405</v>
      </c>
      <c r="B720" s="446">
        <f>+A720</f>
        <v>1405</v>
      </c>
      <c r="C720" s="250" t="str">
        <f>+VLOOKUP(A720,bd_lista!$A$3:$C$590,3,FALSE)</f>
        <v>Gobierno Autónomo Municipal de Santuario de Quillacas</v>
      </c>
      <c r="D720" s="442" t="str">
        <f>+C720</f>
        <v>Gobierno Autónomo Municipal de Santuario de Quillacas</v>
      </c>
      <c r="E720" s="245" t="s">
        <v>1311</v>
      </c>
      <c r="F720" s="246">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6">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6">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6">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6">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6">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6">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6">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6">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6">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6">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6">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6">
        <f t="shared" ca="1" si="27"/>
        <v>0</v>
      </c>
      <c r="S720" s="253"/>
      <c r="T720" s="246">
        <f ca="1">+T721</f>
        <v>0</v>
      </c>
      <c r="U720" s="245">
        <f t="shared" si="28"/>
        <v>1</v>
      </c>
      <c r="V720" s="348" t="str">
        <f>+VLOOKUP(A720,bd_lista!$A$3:$E$590,5,FALSE)</f>
        <v>Gobiernos Autonomos Municipales</v>
      </c>
      <c r="W720" s="444" t="str">
        <f>+V720</f>
        <v>Gobiernos Autonomos Municipales</v>
      </c>
      <c r="X720" s="245">
        <f>+VLOOKUP(A720,[2]Sheet1!$A$13:$D$744,4,FALSE)</f>
        <v>0</v>
      </c>
      <c r="Y720" s="245" t="e">
        <f>+VLOOKUP(X720,bd_lista!$A$3:$C$590,3,FALSE)</f>
        <v>#N/A</v>
      </c>
      <c r="Z720" s="305">
        <f>+X720</f>
        <v>0</v>
      </c>
      <c r="AA720" s="306" t="e">
        <f>+Y720</f>
        <v>#N/A</v>
      </c>
    </row>
    <row r="721" spans="1:27" customFormat="1" ht="15" hidden="1" customHeight="1">
      <c r="A721" s="32">
        <v>1405</v>
      </c>
      <c r="B721" s="447"/>
      <c r="C721" s="250" t="str">
        <f>+VLOOKUP(A721,bd_lista!$A$3:$C$590,3,FALSE)</f>
        <v>Gobierno Autónomo Municipal de Santuario de Quillacas</v>
      </c>
      <c r="D721" s="443"/>
      <c r="E721" s="247" t="s">
        <v>1312</v>
      </c>
      <c r="F721" s="246">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6">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6">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6">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6">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6">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6">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6">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6">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6">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6">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6">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6">
        <f t="shared" ca="1" si="27"/>
        <v>0</v>
      </c>
      <c r="S721" s="253">
        <f ca="1">+R720+R721</f>
        <v>0</v>
      </c>
      <c r="T721" s="246">
        <f ca="1">+S721</f>
        <v>0</v>
      </c>
      <c r="U721" s="245">
        <f t="shared" si="28"/>
        <v>2</v>
      </c>
      <c r="V721" s="348" t="str">
        <f>+VLOOKUP(A721,bd_lista!$A$3:$E$590,5,FALSE)</f>
        <v>Gobiernos Autonomos Municipales</v>
      </c>
      <c r="W721" s="445"/>
      <c r="X721" s="245">
        <f>+VLOOKUP(A721,[2]Sheet1!$A$13:$D$744,4,FALSE)</f>
        <v>0</v>
      </c>
      <c r="Y721" s="245" t="e">
        <f>+VLOOKUP(X721,bd_lista!$A$3:$C$590,3,FALSE)</f>
        <v>#N/A</v>
      </c>
      <c r="Z721" s="303"/>
      <c r="AA721" s="304"/>
    </row>
    <row r="722" spans="1:27" customFormat="1" ht="15" hidden="1" customHeight="1">
      <c r="A722" s="32">
        <v>1406</v>
      </c>
      <c r="B722" s="446">
        <f>+A722</f>
        <v>1406</v>
      </c>
      <c r="C722" s="250" t="str">
        <f>+VLOOKUP(A722,bd_lista!$A$3:$C$590,3,FALSE)</f>
        <v>Gobierno Autónomo Municipal de Huanuni</v>
      </c>
      <c r="D722" s="442" t="str">
        <f>+C722</f>
        <v>Gobierno Autónomo Municipal de Huanuni</v>
      </c>
      <c r="E722" s="245" t="s">
        <v>1311</v>
      </c>
      <c r="F722" s="246">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6">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6">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6">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6">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6">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6">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6">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6">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6">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6">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6">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6">
        <f t="shared" ca="1" si="27"/>
        <v>0</v>
      </c>
      <c r="S722" s="253"/>
      <c r="T722" s="246">
        <f ca="1">+T723</f>
        <v>0</v>
      </c>
      <c r="U722" s="245">
        <f t="shared" si="28"/>
        <v>1</v>
      </c>
      <c r="V722" s="348" t="str">
        <f>+VLOOKUP(A722,bd_lista!$A$3:$E$590,5,FALSE)</f>
        <v>Gobiernos Autonomos Municipales</v>
      </c>
      <c r="W722" s="444" t="str">
        <f>+V722</f>
        <v>Gobiernos Autonomos Municipales</v>
      </c>
      <c r="X722" s="245">
        <f>+VLOOKUP(A722,[2]Sheet1!$A$13:$D$744,4,FALSE)</f>
        <v>0</v>
      </c>
      <c r="Y722" s="245" t="e">
        <f>+VLOOKUP(X722,bd_lista!$A$3:$C$590,3,FALSE)</f>
        <v>#N/A</v>
      </c>
      <c r="Z722" s="305">
        <f>+X722</f>
        <v>0</v>
      </c>
      <c r="AA722" s="306" t="e">
        <f>+Y722</f>
        <v>#N/A</v>
      </c>
    </row>
    <row r="723" spans="1:27" customFormat="1" ht="15" hidden="1" customHeight="1">
      <c r="A723" s="32">
        <v>1406</v>
      </c>
      <c r="B723" s="447"/>
      <c r="C723" s="250" t="str">
        <f>+VLOOKUP(A723,bd_lista!$A$3:$C$590,3,FALSE)</f>
        <v>Gobierno Autónomo Municipal de Huanuni</v>
      </c>
      <c r="D723" s="443"/>
      <c r="E723" s="247" t="s">
        <v>1312</v>
      </c>
      <c r="F723" s="246">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6">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6">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6">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6">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6">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6">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6">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6">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6">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6">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6">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6">
        <f t="shared" ca="1" si="27"/>
        <v>0</v>
      </c>
      <c r="S723" s="253">
        <f ca="1">+R722+R723</f>
        <v>0</v>
      </c>
      <c r="T723" s="246">
        <f ca="1">+S723</f>
        <v>0</v>
      </c>
      <c r="U723" s="245">
        <f t="shared" si="28"/>
        <v>2</v>
      </c>
      <c r="V723" s="348" t="str">
        <f>+VLOOKUP(A723,bd_lista!$A$3:$E$590,5,FALSE)</f>
        <v>Gobiernos Autonomos Municipales</v>
      </c>
      <c r="W723" s="445"/>
      <c r="X723" s="245">
        <f>+VLOOKUP(A723,[2]Sheet1!$A$13:$D$744,4,FALSE)</f>
        <v>0</v>
      </c>
      <c r="Y723" s="245" t="e">
        <f>+VLOOKUP(X723,bd_lista!$A$3:$C$590,3,FALSE)</f>
        <v>#N/A</v>
      </c>
      <c r="Z723" s="303"/>
      <c r="AA723" s="304"/>
    </row>
    <row r="724" spans="1:27" customFormat="1" ht="15" hidden="1" customHeight="1">
      <c r="A724" s="32">
        <v>1407</v>
      </c>
      <c r="B724" s="446">
        <f>+A724</f>
        <v>1407</v>
      </c>
      <c r="C724" s="250" t="str">
        <f>+VLOOKUP(A724,bd_lista!$A$3:$C$590,3,FALSE)</f>
        <v>Gobierno Autónomo Municipal de Machacamarca</v>
      </c>
      <c r="D724" s="442" t="str">
        <f>+C724</f>
        <v>Gobierno Autónomo Municipal de Machacamarca</v>
      </c>
      <c r="E724" s="245" t="s">
        <v>1311</v>
      </c>
      <c r="F724" s="246">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6">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6">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6">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6">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6">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6">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6">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6">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6">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6">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6">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6">
        <f t="shared" ca="1" si="27"/>
        <v>0</v>
      </c>
      <c r="S724" s="253"/>
      <c r="T724" s="246">
        <f ca="1">+T725</f>
        <v>0</v>
      </c>
      <c r="U724" s="245">
        <f t="shared" si="28"/>
        <v>1</v>
      </c>
      <c r="V724" s="348" t="str">
        <f>+VLOOKUP(A724,bd_lista!$A$3:$E$590,5,FALSE)</f>
        <v>Gobiernos Autonomos Municipales</v>
      </c>
      <c r="W724" s="444" t="str">
        <f>+V724</f>
        <v>Gobiernos Autonomos Municipales</v>
      </c>
      <c r="X724" s="245">
        <f>+VLOOKUP(A724,[2]Sheet1!$A$13:$D$744,4,FALSE)</f>
        <v>0</v>
      </c>
      <c r="Y724" s="245" t="e">
        <f>+VLOOKUP(X724,bd_lista!$A$3:$C$590,3,FALSE)</f>
        <v>#N/A</v>
      </c>
      <c r="Z724" s="305">
        <f>+X724</f>
        <v>0</v>
      </c>
      <c r="AA724" s="306" t="e">
        <f>+Y724</f>
        <v>#N/A</v>
      </c>
    </row>
    <row r="725" spans="1:27" customFormat="1" ht="15" hidden="1" customHeight="1">
      <c r="A725" s="32">
        <v>1407</v>
      </c>
      <c r="B725" s="447"/>
      <c r="C725" s="250" t="str">
        <f>+VLOOKUP(A725,bd_lista!$A$3:$C$590,3,FALSE)</f>
        <v>Gobierno Autónomo Municipal de Machacamarca</v>
      </c>
      <c r="D725" s="443"/>
      <c r="E725" s="247" t="s">
        <v>1312</v>
      </c>
      <c r="F725" s="246">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6">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6">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6">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6">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6">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6">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6">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6">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6">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6">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6">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6">
        <f t="shared" ca="1" si="27"/>
        <v>0</v>
      </c>
      <c r="S725" s="253">
        <f ca="1">+R724+R725</f>
        <v>0</v>
      </c>
      <c r="T725" s="246">
        <f ca="1">+S725</f>
        <v>0</v>
      </c>
      <c r="U725" s="245">
        <f t="shared" si="28"/>
        <v>2</v>
      </c>
      <c r="V725" s="348" t="str">
        <f>+VLOOKUP(A725,bd_lista!$A$3:$E$590,5,FALSE)</f>
        <v>Gobiernos Autonomos Municipales</v>
      </c>
      <c r="W725" s="445"/>
      <c r="X725" s="245">
        <f>+VLOOKUP(A725,[2]Sheet1!$A$13:$D$744,4,FALSE)</f>
        <v>0</v>
      </c>
      <c r="Y725" s="245" t="e">
        <f>+VLOOKUP(X725,bd_lista!$A$3:$C$590,3,FALSE)</f>
        <v>#N/A</v>
      </c>
      <c r="Z725" s="303"/>
      <c r="AA725" s="304"/>
    </row>
    <row r="726" spans="1:27" customFormat="1" ht="15" hidden="1" customHeight="1">
      <c r="A726" s="32">
        <v>1408</v>
      </c>
      <c r="B726" s="446">
        <f>+A726</f>
        <v>1408</v>
      </c>
      <c r="C726" s="250" t="str">
        <f>+VLOOKUP(A726,bd_lista!$A$3:$C$590,3,FALSE)</f>
        <v>Gobierno Autónomo Municipal de Poopó (Villa Poopó)</v>
      </c>
      <c r="D726" s="442" t="str">
        <f>+C726</f>
        <v>Gobierno Autónomo Municipal de Poopó (Villa Poopó)</v>
      </c>
      <c r="E726" s="245" t="s">
        <v>1311</v>
      </c>
      <c r="F726" s="246">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6">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6">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6">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6">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6">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6">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6">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6">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6">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6">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6">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6">
        <f t="shared" ca="1" si="27"/>
        <v>0</v>
      </c>
      <c r="S726" s="253"/>
      <c r="T726" s="246">
        <f ca="1">+T727</f>
        <v>0</v>
      </c>
      <c r="U726" s="245">
        <f t="shared" si="28"/>
        <v>1</v>
      </c>
      <c r="V726" s="348" t="str">
        <f>+VLOOKUP(A726,bd_lista!$A$3:$E$590,5,FALSE)</f>
        <v>Gobiernos Autonomos Municipales</v>
      </c>
      <c r="W726" s="444" t="str">
        <f>+V726</f>
        <v>Gobiernos Autonomos Municipales</v>
      </c>
      <c r="X726" s="245">
        <f>+VLOOKUP(A726,[2]Sheet1!$A$13:$D$744,4,FALSE)</f>
        <v>0</v>
      </c>
      <c r="Y726" s="245" t="e">
        <f>+VLOOKUP(X726,bd_lista!$A$3:$C$590,3,FALSE)</f>
        <v>#N/A</v>
      </c>
      <c r="Z726" s="305">
        <f>+X726</f>
        <v>0</v>
      </c>
      <c r="AA726" s="306" t="e">
        <f>+Y726</f>
        <v>#N/A</v>
      </c>
    </row>
    <row r="727" spans="1:27" customFormat="1" ht="15" hidden="1" customHeight="1">
      <c r="A727" s="32">
        <v>1408</v>
      </c>
      <c r="B727" s="447"/>
      <c r="C727" s="250" t="str">
        <f>+VLOOKUP(A727,bd_lista!$A$3:$C$590,3,FALSE)</f>
        <v>Gobierno Autónomo Municipal de Poopó (Villa Poopó)</v>
      </c>
      <c r="D727" s="443"/>
      <c r="E727" s="247" t="s">
        <v>1312</v>
      </c>
      <c r="F727" s="246">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6">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6">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6">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6">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6">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6">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6">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6">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6">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6">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6">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6">
        <f t="shared" ca="1" si="27"/>
        <v>0</v>
      </c>
      <c r="S727" s="253">
        <f ca="1">+R726+R727</f>
        <v>0</v>
      </c>
      <c r="T727" s="246">
        <f ca="1">+S727</f>
        <v>0</v>
      </c>
      <c r="U727" s="245">
        <f t="shared" si="28"/>
        <v>2</v>
      </c>
      <c r="V727" s="348" t="str">
        <f>+VLOOKUP(A727,bd_lista!$A$3:$E$590,5,FALSE)</f>
        <v>Gobiernos Autonomos Municipales</v>
      </c>
      <c r="W727" s="445"/>
      <c r="X727" s="245">
        <f>+VLOOKUP(A727,[2]Sheet1!$A$13:$D$744,4,FALSE)</f>
        <v>0</v>
      </c>
      <c r="Y727" s="245" t="e">
        <f>+VLOOKUP(X727,bd_lista!$A$3:$C$590,3,FALSE)</f>
        <v>#N/A</v>
      </c>
      <c r="Z727" s="303"/>
      <c r="AA727" s="304"/>
    </row>
    <row r="728" spans="1:27" customFormat="1" ht="15" hidden="1" customHeight="1">
      <c r="A728" s="32">
        <v>1409</v>
      </c>
      <c r="B728" s="446">
        <f>+A728</f>
        <v>1409</v>
      </c>
      <c r="C728" s="250" t="str">
        <f>+VLOOKUP(A728,bd_lista!$A$3:$C$590,3,FALSE)</f>
        <v>Gobierno Autónomo Municipal de Pazña</v>
      </c>
      <c r="D728" s="442" t="str">
        <f>+C728</f>
        <v>Gobierno Autónomo Municipal de Pazña</v>
      </c>
      <c r="E728" s="245" t="s">
        <v>1311</v>
      </c>
      <c r="F728" s="246">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6">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6">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6">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6">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6">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6">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6">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6">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6">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6">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6">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6">
        <f t="shared" ca="1" si="27"/>
        <v>0</v>
      </c>
      <c r="S728" s="253"/>
      <c r="T728" s="246">
        <f ca="1">+T729</f>
        <v>0</v>
      </c>
      <c r="U728" s="245">
        <f t="shared" si="28"/>
        <v>1</v>
      </c>
      <c r="V728" s="348" t="str">
        <f>+VLOOKUP(A728,bd_lista!$A$3:$E$590,5,FALSE)</f>
        <v>Gobiernos Autonomos Municipales</v>
      </c>
      <c r="W728" s="444" t="str">
        <f>+V728</f>
        <v>Gobiernos Autonomos Municipales</v>
      </c>
      <c r="X728" s="245">
        <f>+VLOOKUP(A728,[2]Sheet1!$A$13:$D$744,4,FALSE)</f>
        <v>0</v>
      </c>
      <c r="Y728" s="245" t="e">
        <f>+VLOOKUP(X728,bd_lista!$A$3:$C$590,3,FALSE)</f>
        <v>#N/A</v>
      </c>
      <c r="Z728" s="305">
        <f>+X728</f>
        <v>0</v>
      </c>
      <c r="AA728" s="306" t="e">
        <f>+Y728</f>
        <v>#N/A</v>
      </c>
    </row>
    <row r="729" spans="1:27" customFormat="1" ht="15" hidden="1" customHeight="1">
      <c r="A729" s="32">
        <v>1409</v>
      </c>
      <c r="B729" s="447"/>
      <c r="C729" s="250" t="str">
        <f>+VLOOKUP(A729,bd_lista!$A$3:$C$590,3,FALSE)</f>
        <v>Gobierno Autónomo Municipal de Pazña</v>
      </c>
      <c r="D729" s="443"/>
      <c r="E729" s="247" t="s">
        <v>1312</v>
      </c>
      <c r="F729" s="246">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6">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6">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6">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6">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6">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6">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6">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6">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6">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6">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6">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6">
        <f t="shared" ca="1" si="27"/>
        <v>0</v>
      </c>
      <c r="S729" s="253">
        <f ca="1">+R728+R729</f>
        <v>0</v>
      </c>
      <c r="T729" s="246">
        <f ca="1">+S729</f>
        <v>0</v>
      </c>
      <c r="U729" s="245">
        <f t="shared" si="28"/>
        <v>2</v>
      </c>
      <c r="V729" s="348" t="str">
        <f>+VLOOKUP(A729,bd_lista!$A$3:$E$590,5,FALSE)</f>
        <v>Gobiernos Autonomos Municipales</v>
      </c>
      <c r="W729" s="445"/>
      <c r="X729" s="245">
        <f>+VLOOKUP(A729,[2]Sheet1!$A$13:$D$744,4,FALSE)</f>
        <v>0</v>
      </c>
      <c r="Y729" s="245" t="e">
        <f>+VLOOKUP(X729,bd_lista!$A$3:$C$590,3,FALSE)</f>
        <v>#N/A</v>
      </c>
      <c r="Z729" s="303"/>
      <c r="AA729" s="304"/>
    </row>
    <row r="730" spans="1:27" customFormat="1" ht="15" hidden="1" customHeight="1">
      <c r="A730" s="32">
        <v>1410</v>
      </c>
      <c r="B730" s="446">
        <f>+A730</f>
        <v>1410</v>
      </c>
      <c r="C730" s="250" t="str">
        <f>+VLOOKUP(A730,bd_lista!$A$3:$C$590,3,FALSE)</f>
        <v>Gobierno Autónomo Municipal de Antequera</v>
      </c>
      <c r="D730" s="442" t="str">
        <f>+C730</f>
        <v>Gobierno Autónomo Municipal de Antequera</v>
      </c>
      <c r="E730" s="245" t="s">
        <v>1311</v>
      </c>
      <c r="F730" s="246">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6">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6">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6">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6">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6">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6">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6">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6">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6">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6">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6">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6">
        <f t="shared" ca="1" si="27"/>
        <v>0</v>
      </c>
      <c r="S730" s="253"/>
      <c r="T730" s="246">
        <f ca="1">+T731</f>
        <v>0</v>
      </c>
      <c r="U730" s="245">
        <f t="shared" si="28"/>
        <v>1</v>
      </c>
      <c r="V730" s="348" t="str">
        <f>+VLOOKUP(A730,bd_lista!$A$3:$E$590,5,FALSE)</f>
        <v>Gobiernos Autonomos Municipales</v>
      </c>
      <c r="W730" s="444" t="str">
        <f>+V730</f>
        <v>Gobiernos Autonomos Municipales</v>
      </c>
      <c r="X730" s="245">
        <f>+VLOOKUP(A730,[2]Sheet1!$A$13:$D$744,4,FALSE)</f>
        <v>0</v>
      </c>
      <c r="Y730" s="245" t="e">
        <f>+VLOOKUP(X730,bd_lista!$A$3:$C$590,3,FALSE)</f>
        <v>#N/A</v>
      </c>
      <c r="Z730" s="305">
        <f>+X730</f>
        <v>0</v>
      </c>
      <c r="AA730" s="306" t="e">
        <f>+Y730</f>
        <v>#N/A</v>
      </c>
    </row>
    <row r="731" spans="1:27" customFormat="1" ht="15" hidden="1" customHeight="1">
      <c r="A731" s="32">
        <v>1410</v>
      </c>
      <c r="B731" s="447"/>
      <c r="C731" s="250" t="str">
        <f>+VLOOKUP(A731,bd_lista!$A$3:$C$590,3,FALSE)</f>
        <v>Gobierno Autónomo Municipal de Antequera</v>
      </c>
      <c r="D731" s="443"/>
      <c r="E731" s="247" t="s">
        <v>1312</v>
      </c>
      <c r="F731" s="246">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6">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6">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6">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6">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6">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6">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6">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6">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6">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6">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6">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6">
        <f t="shared" ca="1" si="27"/>
        <v>0</v>
      </c>
      <c r="S731" s="253">
        <f ca="1">+R730+R731</f>
        <v>0</v>
      </c>
      <c r="T731" s="246">
        <f ca="1">+S731</f>
        <v>0</v>
      </c>
      <c r="U731" s="245">
        <f t="shared" si="28"/>
        <v>2</v>
      </c>
      <c r="V731" s="348" t="str">
        <f>+VLOOKUP(A731,bd_lista!$A$3:$E$590,5,FALSE)</f>
        <v>Gobiernos Autonomos Municipales</v>
      </c>
      <c r="W731" s="445"/>
      <c r="X731" s="245">
        <f>+VLOOKUP(A731,[2]Sheet1!$A$13:$D$744,4,FALSE)</f>
        <v>0</v>
      </c>
      <c r="Y731" s="245" t="e">
        <f>+VLOOKUP(X731,bd_lista!$A$3:$C$590,3,FALSE)</f>
        <v>#N/A</v>
      </c>
      <c r="Z731" s="303"/>
      <c r="AA731" s="304"/>
    </row>
    <row r="732" spans="1:27" customFormat="1" ht="15" hidden="1" customHeight="1">
      <c r="A732" s="32">
        <v>1411</v>
      </c>
      <c r="B732" s="446">
        <f>+A732</f>
        <v>1411</v>
      </c>
      <c r="C732" s="250" t="str">
        <f>+VLOOKUP(A732,bd_lista!$A$3:$C$590,3,FALSE)</f>
        <v>Gobierno Autónomo Municipal de Eucaliptus</v>
      </c>
      <c r="D732" s="442" t="str">
        <f>+C732</f>
        <v>Gobierno Autónomo Municipal de Eucaliptus</v>
      </c>
      <c r="E732" s="245" t="s">
        <v>1311</v>
      </c>
      <c r="F732" s="246">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6">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6">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6">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6">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6">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6">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6">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6">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6">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6">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6">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6">
        <f t="shared" ca="1" si="27"/>
        <v>0</v>
      </c>
      <c r="S732" s="253"/>
      <c r="T732" s="246">
        <f ca="1">+T733</f>
        <v>0</v>
      </c>
      <c r="U732" s="245">
        <f t="shared" si="28"/>
        <v>1</v>
      </c>
      <c r="V732" s="348" t="str">
        <f>+VLOOKUP(A732,bd_lista!$A$3:$E$590,5,FALSE)</f>
        <v>Gobiernos Autonomos Municipales</v>
      </c>
      <c r="W732" s="444" t="str">
        <f>+V732</f>
        <v>Gobiernos Autonomos Municipales</v>
      </c>
      <c r="X732" s="245">
        <f>+VLOOKUP(A732,[2]Sheet1!$A$13:$D$744,4,FALSE)</f>
        <v>0</v>
      </c>
      <c r="Y732" s="245" t="e">
        <f>+VLOOKUP(X732,bd_lista!$A$3:$C$590,3,FALSE)</f>
        <v>#N/A</v>
      </c>
      <c r="Z732" s="305">
        <f>+X732</f>
        <v>0</v>
      </c>
      <c r="AA732" s="306" t="e">
        <f>+Y732</f>
        <v>#N/A</v>
      </c>
    </row>
    <row r="733" spans="1:27" customFormat="1" ht="15" hidden="1" customHeight="1">
      <c r="A733" s="32">
        <v>1411</v>
      </c>
      <c r="B733" s="447"/>
      <c r="C733" s="250" t="str">
        <f>+VLOOKUP(A733,bd_lista!$A$3:$C$590,3,FALSE)</f>
        <v>Gobierno Autónomo Municipal de Eucaliptus</v>
      </c>
      <c r="D733" s="443"/>
      <c r="E733" s="247" t="s">
        <v>1312</v>
      </c>
      <c r="F733" s="246">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6">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6">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6">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6">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6">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6">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6">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6">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6">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6">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6">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6">
        <f t="shared" ca="1" si="27"/>
        <v>0</v>
      </c>
      <c r="S733" s="253">
        <f ca="1">+R732+R733</f>
        <v>0</v>
      </c>
      <c r="T733" s="246">
        <f ca="1">+S733</f>
        <v>0</v>
      </c>
      <c r="U733" s="245">
        <f t="shared" si="28"/>
        <v>2</v>
      </c>
      <c r="V733" s="348" t="str">
        <f>+VLOOKUP(A733,bd_lista!$A$3:$E$590,5,FALSE)</f>
        <v>Gobiernos Autonomos Municipales</v>
      </c>
      <c r="W733" s="445"/>
      <c r="X733" s="245">
        <f>+VLOOKUP(A733,[2]Sheet1!$A$13:$D$744,4,FALSE)</f>
        <v>0</v>
      </c>
      <c r="Y733" s="245" t="e">
        <f>+VLOOKUP(X733,bd_lista!$A$3:$C$590,3,FALSE)</f>
        <v>#N/A</v>
      </c>
      <c r="Z733" s="303"/>
      <c r="AA733" s="304"/>
    </row>
    <row r="734" spans="1:27" customFormat="1" ht="15" hidden="1" customHeight="1">
      <c r="A734" s="32">
        <v>1412</v>
      </c>
      <c r="B734" s="446">
        <f>+A734</f>
        <v>1412</v>
      </c>
      <c r="C734" s="250" t="str">
        <f>+VLOOKUP(A734,bd_lista!$A$3:$C$590,3,FALSE)</f>
        <v>Gobierno Autónomo Municipal de Santiago de Huari</v>
      </c>
      <c r="D734" s="442" t="str">
        <f>+C734</f>
        <v>Gobierno Autónomo Municipal de Santiago de Huari</v>
      </c>
      <c r="E734" s="245" t="s">
        <v>1311</v>
      </c>
      <c r="F734" s="246">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6">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6">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6">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6">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6">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6">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6">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6">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6">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6">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6">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6">
        <f t="shared" ref="R734:R797" ca="1" si="29">+SUM(F734:Q734)</f>
        <v>0</v>
      </c>
      <c r="S734" s="253"/>
      <c r="T734" s="246">
        <f ca="1">+T735</f>
        <v>0</v>
      </c>
      <c r="U734" s="245">
        <f t="shared" ref="U734:U797" si="30">+IF(E734="Débitos",1,2)</f>
        <v>1</v>
      </c>
      <c r="V734" s="348" t="str">
        <f>+VLOOKUP(A734,bd_lista!$A$3:$E$590,5,FALSE)</f>
        <v>Gobiernos Autonomos Municipales</v>
      </c>
      <c r="W734" s="444" t="str">
        <f>+V734</f>
        <v>Gobiernos Autonomos Municipales</v>
      </c>
      <c r="X734" s="245">
        <f>+VLOOKUP(A734,[2]Sheet1!$A$13:$D$744,4,FALSE)</f>
        <v>0</v>
      </c>
      <c r="Y734" s="245" t="e">
        <f>+VLOOKUP(X734,bd_lista!$A$3:$C$590,3,FALSE)</f>
        <v>#N/A</v>
      </c>
      <c r="Z734" s="305">
        <f>+X734</f>
        <v>0</v>
      </c>
      <c r="AA734" s="306" t="e">
        <f>+Y734</f>
        <v>#N/A</v>
      </c>
    </row>
    <row r="735" spans="1:27" customFormat="1" ht="15" hidden="1" customHeight="1">
      <c r="A735" s="32">
        <v>1412</v>
      </c>
      <c r="B735" s="447"/>
      <c r="C735" s="250" t="str">
        <f>+VLOOKUP(A735,bd_lista!$A$3:$C$590,3,FALSE)</f>
        <v>Gobierno Autónomo Municipal de Santiago de Huari</v>
      </c>
      <c r="D735" s="443"/>
      <c r="E735" s="247" t="s">
        <v>1312</v>
      </c>
      <c r="F735" s="246">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6">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6">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6">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6">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6">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6">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6">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6">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6">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6">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6">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6">
        <f t="shared" ca="1" si="29"/>
        <v>0</v>
      </c>
      <c r="S735" s="253">
        <f ca="1">+R734+R735</f>
        <v>0</v>
      </c>
      <c r="T735" s="246">
        <f ca="1">+S735</f>
        <v>0</v>
      </c>
      <c r="U735" s="245">
        <f t="shared" si="30"/>
        <v>2</v>
      </c>
      <c r="V735" s="348" t="str">
        <f>+VLOOKUP(A735,bd_lista!$A$3:$E$590,5,FALSE)</f>
        <v>Gobiernos Autonomos Municipales</v>
      </c>
      <c r="W735" s="445"/>
      <c r="X735" s="245">
        <f>+VLOOKUP(A735,[2]Sheet1!$A$13:$D$744,4,FALSE)</f>
        <v>0</v>
      </c>
      <c r="Y735" s="245" t="e">
        <f>+VLOOKUP(X735,bd_lista!$A$3:$C$590,3,FALSE)</f>
        <v>#N/A</v>
      </c>
      <c r="Z735" s="303"/>
      <c r="AA735" s="304"/>
    </row>
    <row r="736" spans="1:27" customFormat="1" ht="15" hidden="1" customHeight="1">
      <c r="A736" s="32">
        <v>1413</v>
      </c>
      <c r="B736" s="446">
        <f>+A736</f>
        <v>1413</v>
      </c>
      <c r="C736" s="250" t="str">
        <f>+VLOOKUP(A736,bd_lista!$A$3:$C$590,3,FALSE)</f>
        <v>Gobierno Autónomo Municipal de Totora</v>
      </c>
      <c r="D736" s="442" t="str">
        <f>+C736</f>
        <v>Gobierno Autónomo Municipal de Totora</v>
      </c>
      <c r="E736" s="245" t="s">
        <v>1311</v>
      </c>
      <c r="F736" s="246">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6">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6">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6">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6">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6">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6">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6">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6">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6">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6">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6">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6">
        <f t="shared" ca="1" si="29"/>
        <v>0</v>
      </c>
      <c r="S736" s="253"/>
      <c r="T736" s="246">
        <f ca="1">+T737</f>
        <v>0</v>
      </c>
      <c r="U736" s="245">
        <f t="shared" si="30"/>
        <v>1</v>
      </c>
      <c r="V736" s="348" t="str">
        <f>+VLOOKUP(A736,bd_lista!$A$3:$E$590,5,FALSE)</f>
        <v>Gobiernos Autonomos Municipales</v>
      </c>
      <c r="W736" s="444" t="str">
        <f>+V736</f>
        <v>Gobiernos Autonomos Municipales</v>
      </c>
      <c r="X736" s="245">
        <f>+VLOOKUP(A736,[2]Sheet1!$A$13:$D$744,4,FALSE)</f>
        <v>0</v>
      </c>
      <c r="Y736" s="245" t="e">
        <f>+VLOOKUP(X736,bd_lista!$A$3:$C$590,3,FALSE)</f>
        <v>#N/A</v>
      </c>
      <c r="Z736" s="305">
        <f>+X736</f>
        <v>0</v>
      </c>
      <c r="AA736" s="306" t="e">
        <f>+Y736</f>
        <v>#N/A</v>
      </c>
    </row>
    <row r="737" spans="1:27" customFormat="1" ht="15" hidden="1" customHeight="1">
      <c r="A737" s="32">
        <v>1413</v>
      </c>
      <c r="B737" s="447"/>
      <c r="C737" s="250" t="str">
        <f>+VLOOKUP(A737,bd_lista!$A$3:$C$590,3,FALSE)</f>
        <v>Gobierno Autónomo Municipal de Totora</v>
      </c>
      <c r="D737" s="443"/>
      <c r="E737" s="247" t="s">
        <v>1312</v>
      </c>
      <c r="F737" s="246">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6">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6">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6">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6">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6">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6">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6">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6">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6">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6">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6">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6">
        <f t="shared" ca="1" si="29"/>
        <v>0</v>
      </c>
      <c r="S737" s="253">
        <f ca="1">+R736+R737</f>
        <v>0</v>
      </c>
      <c r="T737" s="246">
        <f ca="1">+S737</f>
        <v>0</v>
      </c>
      <c r="U737" s="245">
        <f t="shared" si="30"/>
        <v>2</v>
      </c>
      <c r="V737" s="348" t="str">
        <f>+VLOOKUP(A737,bd_lista!$A$3:$E$590,5,FALSE)</f>
        <v>Gobiernos Autonomos Municipales</v>
      </c>
      <c r="W737" s="445"/>
      <c r="X737" s="245">
        <f>+VLOOKUP(A737,[2]Sheet1!$A$13:$D$744,4,FALSE)</f>
        <v>0</v>
      </c>
      <c r="Y737" s="245" t="e">
        <f>+VLOOKUP(X737,bd_lista!$A$3:$C$590,3,FALSE)</f>
        <v>#N/A</v>
      </c>
      <c r="Z737" s="303"/>
      <c r="AA737" s="304"/>
    </row>
    <row r="738" spans="1:27" customFormat="1" ht="15" hidden="1" customHeight="1">
      <c r="A738" s="32">
        <v>1414</v>
      </c>
      <c r="B738" s="446">
        <f>+A738</f>
        <v>1414</v>
      </c>
      <c r="C738" s="250" t="str">
        <f>+VLOOKUP(A738,bd_lista!$A$3:$C$590,3,FALSE)</f>
        <v>Gobierno Autónomo Municipal de Corque</v>
      </c>
      <c r="D738" s="442" t="str">
        <f>+C738</f>
        <v>Gobierno Autónomo Municipal de Corque</v>
      </c>
      <c r="E738" s="245" t="s">
        <v>1311</v>
      </c>
      <c r="F738" s="246">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6">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6">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6">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6">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6">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6">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6">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6">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6">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6">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6">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6">
        <f t="shared" ca="1" si="29"/>
        <v>0</v>
      </c>
      <c r="S738" s="253"/>
      <c r="T738" s="246">
        <f ca="1">+T739</f>
        <v>0</v>
      </c>
      <c r="U738" s="245">
        <f t="shared" si="30"/>
        <v>1</v>
      </c>
      <c r="V738" s="348" t="str">
        <f>+VLOOKUP(A738,bd_lista!$A$3:$E$590,5,FALSE)</f>
        <v>Gobiernos Autonomos Municipales</v>
      </c>
      <c r="W738" s="444" t="str">
        <f>+V738</f>
        <v>Gobiernos Autonomos Municipales</v>
      </c>
      <c r="X738" s="245">
        <f>+VLOOKUP(A738,[2]Sheet1!$A$13:$D$744,4,FALSE)</f>
        <v>0</v>
      </c>
      <c r="Y738" s="245" t="e">
        <f>+VLOOKUP(X738,bd_lista!$A$3:$C$590,3,FALSE)</f>
        <v>#N/A</v>
      </c>
      <c r="Z738" s="305">
        <f>+X738</f>
        <v>0</v>
      </c>
      <c r="AA738" s="306" t="e">
        <f>+Y738</f>
        <v>#N/A</v>
      </c>
    </row>
    <row r="739" spans="1:27" customFormat="1" ht="15" hidden="1" customHeight="1">
      <c r="A739" s="32">
        <v>1414</v>
      </c>
      <c r="B739" s="447"/>
      <c r="C739" s="250" t="str">
        <f>+VLOOKUP(A739,bd_lista!$A$3:$C$590,3,FALSE)</f>
        <v>Gobierno Autónomo Municipal de Corque</v>
      </c>
      <c r="D739" s="443"/>
      <c r="E739" s="247" t="s">
        <v>1312</v>
      </c>
      <c r="F739" s="246">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6">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6">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6">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6">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6">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6">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6">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6">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6">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6">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6">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6">
        <f t="shared" ca="1" si="29"/>
        <v>0</v>
      </c>
      <c r="S739" s="253">
        <f ca="1">+R738+R739</f>
        <v>0</v>
      </c>
      <c r="T739" s="246">
        <f ca="1">+S739</f>
        <v>0</v>
      </c>
      <c r="U739" s="245">
        <f t="shared" si="30"/>
        <v>2</v>
      </c>
      <c r="V739" s="348" t="str">
        <f>+VLOOKUP(A739,bd_lista!$A$3:$E$590,5,FALSE)</f>
        <v>Gobiernos Autonomos Municipales</v>
      </c>
      <c r="W739" s="445"/>
      <c r="X739" s="245">
        <f>+VLOOKUP(A739,[2]Sheet1!$A$13:$D$744,4,FALSE)</f>
        <v>0</v>
      </c>
      <c r="Y739" s="245" t="e">
        <f>+VLOOKUP(X739,bd_lista!$A$3:$C$590,3,FALSE)</f>
        <v>#N/A</v>
      </c>
      <c r="Z739" s="303"/>
      <c r="AA739" s="304"/>
    </row>
    <row r="740" spans="1:27" customFormat="1" ht="15" hidden="1" customHeight="1">
      <c r="A740" s="32">
        <v>1415</v>
      </c>
      <c r="B740" s="446">
        <f>+A740</f>
        <v>1415</v>
      </c>
      <c r="C740" s="250" t="str">
        <f>+VLOOKUP(A740,bd_lista!$A$3:$C$590,3,FALSE)</f>
        <v>Gobierno Autónomo Municipal de Choquecota</v>
      </c>
      <c r="D740" s="442" t="str">
        <f>+C740</f>
        <v>Gobierno Autónomo Municipal de Choquecota</v>
      </c>
      <c r="E740" s="245" t="s">
        <v>1311</v>
      </c>
      <c r="F740" s="246">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6">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6">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6">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6">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6">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6">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6">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6">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6">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6">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6">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6">
        <f t="shared" ca="1" si="29"/>
        <v>0</v>
      </c>
      <c r="S740" s="253"/>
      <c r="T740" s="246">
        <f ca="1">+T741</f>
        <v>0</v>
      </c>
      <c r="U740" s="245">
        <f t="shared" si="30"/>
        <v>1</v>
      </c>
      <c r="V740" s="348" t="str">
        <f>+VLOOKUP(A740,bd_lista!$A$3:$E$590,5,FALSE)</f>
        <v>Gobiernos Autonomos Municipales</v>
      </c>
      <c r="W740" s="444" t="str">
        <f>+V740</f>
        <v>Gobiernos Autonomos Municipales</v>
      </c>
      <c r="X740" s="245">
        <f>+VLOOKUP(A740,[2]Sheet1!$A$13:$D$744,4,FALSE)</f>
        <v>0</v>
      </c>
      <c r="Y740" s="245" t="e">
        <f>+VLOOKUP(X740,bd_lista!$A$3:$C$590,3,FALSE)</f>
        <v>#N/A</v>
      </c>
      <c r="Z740" s="305">
        <f>+X740</f>
        <v>0</v>
      </c>
      <c r="AA740" s="306" t="e">
        <f>+Y740</f>
        <v>#N/A</v>
      </c>
    </row>
    <row r="741" spans="1:27" customFormat="1" ht="15" hidden="1" customHeight="1">
      <c r="A741" s="32">
        <v>1415</v>
      </c>
      <c r="B741" s="447"/>
      <c r="C741" s="250" t="str">
        <f>+VLOOKUP(A741,bd_lista!$A$3:$C$590,3,FALSE)</f>
        <v>Gobierno Autónomo Municipal de Choquecota</v>
      </c>
      <c r="D741" s="443"/>
      <c r="E741" s="247" t="s">
        <v>1312</v>
      </c>
      <c r="F741" s="246">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6">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6">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6">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6">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6">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6">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6">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6">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6">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6">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6">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6">
        <f t="shared" ca="1" si="29"/>
        <v>0</v>
      </c>
      <c r="S741" s="253">
        <f ca="1">+R740+R741</f>
        <v>0</v>
      </c>
      <c r="T741" s="246">
        <f ca="1">+S741</f>
        <v>0</v>
      </c>
      <c r="U741" s="245">
        <f t="shared" si="30"/>
        <v>2</v>
      </c>
      <c r="V741" s="348" t="str">
        <f>+VLOOKUP(A741,bd_lista!$A$3:$E$590,5,FALSE)</f>
        <v>Gobiernos Autonomos Municipales</v>
      </c>
      <c r="W741" s="445"/>
      <c r="X741" s="245">
        <f>+VLOOKUP(A741,[2]Sheet1!$A$13:$D$744,4,FALSE)</f>
        <v>0</v>
      </c>
      <c r="Y741" s="245" t="e">
        <f>+VLOOKUP(X741,bd_lista!$A$3:$C$590,3,FALSE)</f>
        <v>#N/A</v>
      </c>
      <c r="Z741" s="303"/>
      <c r="AA741" s="304"/>
    </row>
    <row r="742" spans="1:27" customFormat="1" ht="15" hidden="1" customHeight="1">
      <c r="A742" s="32">
        <v>1416</v>
      </c>
      <c r="B742" s="446">
        <f>+A742</f>
        <v>1416</v>
      </c>
      <c r="C742" s="250" t="str">
        <f>+VLOOKUP(A742,bd_lista!$A$3:$C$590,3,FALSE)</f>
        <v>Gobierno Autónomo Municipal de Curahuara de Carangas</v>
      </c>
      <c r="D742" s="442" t="str">
        <f>+C742</f>
        <v>Gobierno Autónomo Municipal de Curahuara de Carangas</v>
      </c>
      <c r="E742" s="245" t="s">
        <v>1311</v>
      </c>
      <c r="F742" s="246">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6">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6">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6">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6">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6">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6">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6">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6">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6">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6">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6">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6">
        <f t="shared" ca="1" si="29"/>
        <v>0</v>
      </c>
      <c r="S742" s="253"/>
      <c r="T742" s="246">
        <f ca="1">+T743</f>
        <v>0</v>
      </c>
      <c r="U742" s="245">
        <f t="shared" si="30"/>
        <v>1</v>
      </c>
      <c r="V742" s="348" t="str">
        <f>+VLOOKUP(A742,bd_lista!$A$3:$E$590,5,FALSE)</f>
        <v>Gobiernos Autonomos Municipales</v>
      </c>
      <c r="W742" s="444" t="str">
        <f>+V742</f>
        <v>Gobiernos Autonomos Municipales</v>
      </c>
      <c r="X742" s="245">
        <f>+VLOOKUP(A742,[2]Sheet1!$A$13:$D$744,4,FALSE)</f>
        <v>0</v>
      </c>
      <c r="Y742" s="245" t="e">
        <f>+VLOOKUP(X742,bd_lista!$A$3:$C$590,3,FALSE)</f>
        <v>#N/A</v>
      </c>
      <c r="Z742" s="305">
        <f>+X742</f>
        <v>0</v>
      </c>
      <c r="AA742" s="306" t="e">
        <f>+Y742</f>
        <v>#N/A</v>
      </c>
    </row>
    <row r="743" spans="1:27" customFormat="1" ht="15" hidden="1" customHeight="1">
      <c r="A743" s="32">
        <v>1416</v>
      </c>
      <c r="B743" s="447"/>
      <c r="C743" s="250" t="str">
        <f>+VLOOKUP(A743,bd_lista!$A$3:$C$590,3,FALSE)</f>
        <v>Gobierno Autónomo Municipal de Curahuara de Carangas</v>
      </c>
      <c r="D743" s="443"/>
      <c r="E743" s="247" t="s">
        <v>1312</v>
      </c>
      <c r="F743" s="246">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6">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6">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6">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6">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6">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6">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6">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6">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6">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6">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6">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6">
        <f t="shared" ca="1" si="29"/>
        <v>0</v>
      </c>
      <c r="S743" s="253">
        <f ca="1">+R742+R743</f>
        <v>0</v>
      </c>
      <c r="T743" s="246">
        <f ca="1">+S743</f>
        <v>0</v>
      </c>
      <c r="U743" s="245">
        <f t="shared" si="30"/>
        <v>2</v>
      </c>
      <c r="V743" s="348" t="str">
        <f>+VLOOKUP(A743,bd_lista!$A$3:$E$590,5,FALSE)</f>
        <v>Gobiernos Autonomos Municipales</v>
      </c>
      <c r="W743" s="445"/>
      <c r="X743" s="245">
        <f>+VLOOKUP(A743,[2]Sheet1!$A$13:$D$744,4,FALSE)</f>
        <v>0</v>
      </c>
      <c r="Y743" s="245" t="e">
        <f>+VLOOKUP(X743,bd_lista!$A$3:$C$590,3,FALSE)</f>
        <v>#N/A</v>
      </c>
      <c r="Z743" s="303"/>
      <c r="AA743" s="304"/>
    </row>
    <row r="744" spans="1:27" customFormat="1" ht="15" hidden="1" customHeight="1">
      <c r="A744" s="32">
        <v>1417</v>
      </c>
      <c r="B744" s="446">
        <f>+A744</f>
        <v>1417</v>
      </c>
      <c r="C744" s="250" t="str">
        <f>+VLOOKUP(A744,bd_lista!$A$3:$C$590,3,FALSE)</f>
        <v>Gobierno Autónomo Municipal de Turco</v>
      </c>
      <c r="D744" s="442" t="str">
        <f>+C744</f>
        <v>Gobierno Autónomo Municipal de Turco</v>
      </c>
      <c r="E744" s="245" t="s">
        <v>1311</v>
      </c>
      <c r="F744" s="246">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6">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6">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6">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6">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6">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6">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6">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6">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6">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6">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6">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6">
        <f t="shared" ca="1" si="29"/>
        <v>0</v>
      </c>
      <c r="S744" s="253"/>
      <c r="T744" s="246">
        <f ca="1">+T745</f>
        <v>0</v>
      </c>
      <c r="U744" s="245">
        <f t="shared" si="30"/>
        <v>1</v>
      </c>
      <c r="V744" s="348" t="str">
        <f>+VLOOKUP(A744,bd_lista!$A$3:$E$590,5,FALSE)</f>
        <v>Gobiernos Autonomos Municipales</v>
      </c>
      <c r="W744" s="444" t="str">
        <f>+V744</f>
        <v>Gobiernos Autonomos Municipales</v>
      </c>
      <c r="X744" s="245">
        <f>+VLOOKUP(A744,[2]Sheet1!$A$13:$D$744,4,FALSE)</f>
        <v>0</v>
      </c>
      <c r="Y744" s="245" t="e">
        <f>+VLOOKUP(X744,bd_lista!$A$3:$C$590,3,FALSE)</f>
        <v>#N/A</v>
      </c>
      <c r="Z744" s="305">
        <f>+X744</f>
        <v>0</v>
      </c>
      <c r="AA744" s="306" t="e">
        <f>+Y744</f>
        <v>#N/A</v>
      </c>
    </row>
    <row r="745" spans="1:27" customFormat="1" ht="15" hidden="1" customHeight="1">
      <c r="A745" s="32">
        <v>1417</v>
      </c>
      <c r="B745" s="447"/>
      <c r="C745" s="250" t="str">
        <f>+VLOOKUP(A745,bd_lista!$A$3:$C$590,3,FALSE)</f>
        <v>Gobierno Autónomo Municipal de Turco</v>
      </c>
      <c r="D745" s="443"/>
      <c r="E745" s="247" t="s">
        <v>1312</v>
      </c>
      <c r="F745" s="246">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6">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6">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6">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6">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6">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6">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6">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6">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6">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6">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6">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6">
        <f t="shared" ca="1" si="29"/>
        <v>0</v>
      </c>
      <c r="S745" s="253">
        <f ca="1">+R744+R745</f>
        <v>0</v>
      </c>
      <c r="T745" s="246">
        <f ca="1">+S745</f>
        <v>0</v>
      </c>
      <c r="U745" s="245">
        <f t="shared" si="30"/>
        <v>2</v>
      </c>
      <c r="V745" s="348" t="str">
        <f>+VLOOKUP(A745,bd_lista!$A$3:$E$590,5,FALSE)</f>
        <v>Gobiernos Autonomos Municipales</v>
      </c>
      <c r="W745" s="445"/>
      <c r="X745" s="245">
        <f>+VLOOKUP(A745,[2]Sheet1!$A$13:$D$744,4,FALSE)</f>
        <v>0</v>
      </c>
      <c r="Y745" s="245" t="e">
        <f>+VLOOKUP(X745,bd_lista!$A$3:$C$590,3,FALSE)</f>
        <v>#N/A</v>
      </c>
      <c r="Z745" s="303"/>
      <c r="AA745" s="304"/>
    </row>
    <row r="746" spans="1:27" customFormat="1" ht="15" hidden="1" customHeight="1">
      <c r="A746" s="32">
        <v>1418</v>
      </c>
      <c r="B746" s="446">
        <f>+A746</f>
        <v>1418</v>
      </c>
      <c r="C746" s="250" t="str">
        <f>+VLOOKUP(A746,bd_lista!$A$3:$C$590,3,FALSE)</f>
        <v>Gobierno Autónomo Municipal de Huachacalla</v>
      </c>
      <c r="D746" s="442" t="str">
        <f>+C746</f>
        <v>Gobierno Autónomo Municipal de Huachacalla</v>
      </c>
      <c r="E746" s="245" t="s">
        <v>1311</v>
      </c>
      <c r="F746" s="246">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6">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6">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6">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6">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6">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6">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6">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6">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6">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6">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6">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6">
        <f t="shared" ca="1" si="29"/>
        <v>0</v>
      </c>
      <c r="S746" s="253"/>
      <c r="T746" s="246">
        <f ca="1">+T747</f>
        <v>0</v>
      </c>
      <c r="U746" s="245">
        <f t="shared" si="30"/>
        <v>1</v>
      </c>
      <c r="V746" s="348" t="str">
        <f>+VLOOKUP(A746,bd_lista!$A$3:$E$590,5,FALSE)</f>
        <v>Gobiernos Autonomos Municipales</v>
      </c>
      <c r="W746" s="444" t="str">
        <f>+V746</f>
        <v>Gobiernos Autonomos Municipales</v>
      </c>
      <c r="X746" s="245">
        <f>+VLOOKUP(A746,[2]Sheet1!$A$13:$D$744,4,FALSE)</f>
        <v>0</v>
      </c>
      <c r="Y746" s="245" t="e">
        <f>+VLOOKUP(X746,bd_lista!$A$3:$C$590,3,FALSE)</f>
        <v>#N/A</v>
      </c>
      <c r="Z746" s="305">
        <f>+X746</f>
        <v>0</v>
      </c>
      <c r="AA746" s="306" t="e">
        <f>+Y746</f>
        <v>#N/A</v>
      </c>
    </row>
    <row r="747" spans="1:27" customFormat="1" ht="15" hidden="1" customHeight="1">
      <c r="A747" s="32">
        <v>1418</v>
      </c>
      <c r="B747" s="447"/>
      <c r="C747" s="250" t="str">
        <f>+VLOOKUP(A747,bd_lista!$A$3:$C$590,3,FALSE)</f>
        <v>Gobierno Autónomo Municipal de Huachacalla</v>
      </c>
      <c r="D747" s="443"/>
      <c r="E747" s="247" t="s">
        <v>1312</v>
      </c>
      <c r="F747" s="246">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6">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6">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6">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6">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6">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6">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6">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6">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6">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6">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6">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6">
        <f t="shared" ca="1" si="29"/>
        <v>0</v>
      </c>
      <c r="S747" s="253">
        <f ca="1">+R746+R747</f>
        <v>0</v>
      </c>
      <c r="T747" s="246">
        <f ca="1">+S747</f>
        <v>0</v>
      </c>
      <c r="U747" s="245">
        <f t="shared" si="30"/>
        <v>2</v>
      </c>
      <c r="V747" s="348" t="str">
        <f>+VLOOKUP(A747,bd_lista!$A$3:$E$590,5,FALSE)</f>
        <v>Gobiernos Autonomos Municipales</v>
      </c>
      <c r="W747" s="445"/>
      <c r="X747" s="245">
        <f>+VLOOKUP(A747,[2]Sheet1!$A$13:$D$744,4,FALSE)</f>
        <v>0</v>
      </c>
      <c r="Y747" s="245" t="e">
        <f>+VLOOKUP(X747,bd_lista!$A$3:$C$590,3,FALSE)</f>
        <v>#N/A</v>
      </c>
      <c r="Z747" s="303"/>
      <c r="AA747" s="304"/>
    </row>
    <row r="748" spans="1:27" customFormat="1" ht="15" hidden="1" customHeight="1">
      <c r="A748" s="32">
        <v>1419</v>
      </c>
      <c r="B748" s="446">
        <f>+A748</f>
        <v>1419</v>
      </c>
      <c r="C748" s="250" t="str">
        <f>+VLOOKUP(A748,bd_lista!$A$3:$C$590,3,FALSE)</f>
        <v>Gobierno Autónomo Municipal de Escara</v>
      </c>
      <c r="D748" s="442" t="str">
        <f>+C748</f>
        <v>Gobierno Autónomo Municipal de Escara</v>
      </c>
      <c r="E748" s="245" t="s">
        <v>1311</v>
      </c>
      <c r="F748" s="246">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6">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6">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6">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6">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6">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6">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6">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6">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6">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6">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6">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6">
        <f t="shared" ca="1" si="29"/>
        <v>0</v>
      </c>
      <c r="S748" s="253"/>
      <c r="T748" s="246">
        <f ca="1">+T749</f>
        <v>0</v>
      </c>
      <c r="U748" s="245">
        <f t="shared" si="30"/>
        <v>1</v>
      </c>
      <c r="V748" s="348" t="str">
        <f>+VLOOKUP(A748,bd_lista!$A$3:$E$590,5,FALSE)</f>
        <v>Gobiernos Autonomos Municipales</v>
      </c>
      <c r="W748" s="444" t="str">
        <f>+V748</f>
        <v>Gobiernos Autonomos Municipales</v>
      </c>
      <c r="X748" s="245">
        <f>+VLOOKUP(A748,[2]Sheet1!$A$13:$D$744,4,FALSE)</f>
        <v>0</v>
      </c>
      <c r="Y748" s="245" t="e">
        <f>+VLOOKUP(X748,bd_lista!$A$3:$C$590,3,FALSE)</f>
        <v>#N/A</v>
      </c>
      <c r="Z748" s="305">
        <f>+X748</f>
        <v>0</v>
      </c>
      <c r="AA748" s="306" t="e">
        <f>+Y748</f>
        <v>#N/A</v>
      </c>
    </row>
    <row r="749" spans="1:27" customFormat="1" ht="15" hidden="1" customHeight="1">
      <c r="A749" s="32">
        <v>1419</v>
      </c>
      <c r="B749" s="447"/>
      <c r="C749" s="250" t="str">
        <f>+VLOOKUP(A749,bd_lista!$A$3:$C$590,3,FALSE)</f>
        <v>Gobierno Autónomo Municipal de Escara</v>
      </c>
      <c r="D749" s="443"/>
      <c r="E749" s="247" t="s">
        <v>1312</v>
      </c>
      <c r="F749" s="246">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6">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6">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6">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6">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6">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6">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6">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6">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6">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6">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6">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6">
        <f t="shared" ca="1" si="29"/>
        <v>0</v>
      </c>
      <c r="S749" s="253">
        <f ca="1">+R748+R749</f>
        <v>0</v>
      </c>
      <c r="T749" s="246">
        <f ca="1">+S749</f>
        <v>0</v>
      </c>
      <c r="U749" s="245">
        <f t="shared" si="30"/>
        <v>2</v>
      </c>
      <c r="V749" s="348" t="str">
        <f>+VLOOKUP(A749,bd_lista!$A$3:$E$590,5,FALSE)</f>
        <v>Gobiernos Autonomos Municipales</v>
      </c>
      <c r="W749" s="445"/>
      <c r="X749" s="245">
        <f>+VLOOKUP(A749,[2]Sheet1!$A$13:$D$744,4,FALSE)</f>
        <v>0</v>
      </c>
      <c r="Y749" s="245" t="e">
        <f>+VLOOKUP(X749,bd_lista!$A$3:$C$590,3,FALSE)</f>
        <v>#N/A</v>
      </c>
      <c r="Z749" s="303"/>
      <c r="AA749" s="304"/>
    </row>
    <row r="750" spans="1:27" customFormat="1" ht="15" hidden="1" customHeight="1">
      <c r="A750" s="32">
        <v>1420</v>
      </c>
      <c r="B750" s="446">
        <f>+A750</f>
        <v>1420</v>
      </c>
      <c r="C750" s="250" t="str">
        <f>+VLOOKUP(A750,bd_lista!$A$3:$C$590,3,FALSE)</f>
        <v>Gobierno Autónomo Municipal de Cruz de Machacamarca</v>
      </c>
      <c r="D750" s="442" t="str">
        <f>+C750</f>
        <v>Gobierno Autónomo Municipal de Cruz de Machacamarca</v>
      </c>
      <c r="E750" s="245" t="s">
        <v>1311</v>
      </c>
      <c r="F750" s="246">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6">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6">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6">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6">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6">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6">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6">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6">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6">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6">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6">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6">
        <f t="shared" ca="1" si="29"/>
        <v>0</v>
      </c>
      <c r="S750" s="253"/>
      <c r="T750" s="246">
        <f ca="1">+T751</f>
        <v>0</v>
      </c>
      <c r="U750" s="245">
        <f t="shared" si="30"/>
        <v>1</v>
      </c>
      <c r="V750" s="348" t="str">
        <f>+VLOOKUP(A750,bd_lista!$A$3:$E$590,5,FALSE)</f>
        <v>Gobiernos Autonomos Municipales</v>
      </c>
      <c r="W750" s="444" t="str">
        <f>+V750</f>
        <v>Gobiernos Autonomos Municipales</v>
      </c>
      <c r="X750" s="245">
        <f>+VLOOKUP(A750,[2]Sheet1!$A$13:$D$744,4,FALSE)</f>
        <v>0</v>
      </c>
      <c r="Y750" s="245" t="e">
        <f>+VLOOKUP(X750,bd_lista!$A$3:$C$590,3,FALSE)</f>
        <v>#N/A</v>
      </c>
      <c r="Z750" s="305">
        <f>+X750</f>
        <v>0</v>
      </c>
      <c r="AA750" s="306" t="e">
        <f>+Y750</f>
        <v>#N/A</v>
      </c>
    </row>
    <row r="751" spans="1:27" customFormat="1" ht="15" hidden="1" customHeight="1">
      <c r="A751" s="32">
        <v>1420</v>
      </c>
      <c r="B751" s="447"/>
      <c r="C751" s="250" t="str">
        <f>+VLOOKUP(A751,bd_lista!$A$3:$C$590,3,FALSE)</f>
        <v>Gobierno Autónomo Municipal de Cruz de Machacamarca</v>
      </c>
      <c r="D751" s="443"/>
      <c r="E751" s="247" t="s">
        <v>1312</v>
      </c>
      <c r="F751" s="246">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6">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6">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6">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6">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6">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6">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6">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6">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6">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6">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6">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6">
        <f t="shared" ca="1" si="29"/>
        <v>0</v>
      </c>
      <c r="S751" s="253">
        <f ca="1">+R750+R751</f>
        <v>0</v>
      </c>
      <c r="T751" s="246">
        <f ca="1">+S751</f>
        <v>0</v>
      </c>
      <c r="U751" s="245">
        <f t="shared" si="30"/>
        <v>2</v>
      </c>
      <c r="V751" s="348" t="str">
        <f>+VLOOKUP(A751,bd_lista!$A$3:$E$590,5,FALSE)</f>
        <v>Gobiernos Autonomos Municipales</v>
      </c>
      <c r="W751" s="445"/>
      <c r="X751" s="245">
        <f>+VLOOKUP(A751,[2]Sheet1!$A$13:$D$744,4,FALSE)</f>
        <v>0</v>
      </c>
      <c r="Y751" s="245" t="e">
        <f>+VLOOKUP(X751,bd_lista!$A$3:$C$590,3,FALSE)</f>
        <v>#N/A</v>
      </c>
      <c r="Z751" s="303"/>
      <c r="AA751" s="304"/>
    </row>
    <row r="752" spans="1:27" customFormat="1" ht="15" hidden="1" customHeight="1">
      <c r="A752" s="32">
        <v>1421</v>
      </c>
      <c r="B752" s="446">
        <f>+A752</f>
        <v>1421</v>
      </c>
      <c r="C752" s="250" t="str">
        <f>+VLOOKUP(A752,bd_lista!$A$3:$C$590,3,FALSE)</f>
        <v>Gobierno Autónomo Municipal de Yunguyo de Litoral</v>
      </c>
      <c r="D752" s="442" t="str">
        <f>+C752</f>
        <v>Gobierno Autónomo Municipal de Yunguyo de Litoral</v>
      </c>
      <c r="E752" s="245" t="s">
        <v>1311</v>
      </c>
      <c r="F752" s="246">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6">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6">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6">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6">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6">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6">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6">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6">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6">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6">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6">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6">
        <f t="shared" ca="1" si="29"/>
        <v>0</v>
      </c>
      <c r="S752" s="253"/>
      <c r="T752" s="246">
        <f ca="1">+T753</f>
        <v>0</v>
      </c>
      <c r="U752" s="245">
        <f t="shared" si="30"/>
        <v>1</v>
      </c>
      <c r="V752" s="348" t="str">
        <f>+VLOOKUP(A752,bd_lista!$A$3:$E$590,5,FALSE)</f>
        <v>Gobiernos Autonomos Municipales</v>
      </c>
      <c r="W752" s="444" t="str">
        <f>+V752</f>
        <v>Gobiernos Autonomos Municipales</v>
      </c>
      <c r="X752" s="245">
        <f>+VLOOKUP(A752,[2]Sheet1!$A$13:$D$744,4,FALSE)</f>
        <v>0</v>
      </c>
      <c r="Y752" s="245" t="e">
        <f>+VLOOKUP(X752,bd_lista!$A$3:$C$590,3,FALSE)</f>
        <v>#N/A</v>
      </c>
      <c r="Z752" s="305">
        <f>+X752</f>
        <v>0</v>
      </c>
      <c r="AA752" s="306" t="e">
        <f>+Y752</f>
        <v>#N/A</v>
      </c>
    </row>
    <row r="753" spans="1:27" customFormat="1" ht="15" hidden="1" customHeight="1">
      <c r="A753" s="32">
        <v>1421</v>
      </c>
      <c r="B753" s="447"/>
      <c r="C753" s="250" t="str">
        <f>+VLOOKUP(A753,bd_lista!$A$3:$C$590,3,FALSE)</f>
        <v>Gobierno Autónomo Municipal de Yunguyo de Litoral</v>
      </c>
      <c r="D753" s="443"/>
      <c r="E753" s="247" t="s">
        <v>1312</v>
      </c>
      <c r="F753" s="246">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6">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6">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6">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6">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6">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6">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6">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6">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6">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6">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6">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6">
        <f t="shared" ca="1" si="29"/>
        <v>0</v>
      </c>
      <c r="S753" s="253">
        <f ca="1">+R752+R753</f>
        <v>0</v>
      </c>
      <c r="T753" s="246">
        <f ca="1">+S753</f>
        <v>0</v>
      </c>
      <c r="U753" s="245">
        <f t="shared" si="30"/>
        <v>2</v>
      </c>
      <c r="V753" s="348" t="str">
        <f>+VLOOKUP(A753,bd_lista!$A$3:$E$590,5,FALSE)</f>
        <v>Gobiernos Autonomos Municipales</v>
      </c>
      <c r="W753" s="445"/>
      <c r="X753" s="245">
        <f>+VLOOKUP(A753,[2]Sheet1!$A$13:$D$744,4,FALSE)</f>
        <v>0</v>
      </c>
      <c r="Y753" s="245" t="e">
        <f>+VLOOKUP(X753,bd_lista!$A$3:$C$590,3,FALSE)</f>
        <v>#N/A</v>
      </c>
      <c r="Z753" s="303"/>
      <c r="AA753" s="304"/>
    </row>
    <row r="754" spans="1:27" customFormat="1" ht="15" hidden="1" customHeight="1">
      <c r="A754" s="32">
        <v>1422</v>
      </c>
      <c r="B754" s="446">
        <f>+A754</f>
        <v>1422</v>
      </c>
      <c r="C754" s="250" t="str">
        <f>+VLOOKUP(A754,bd_lista!$A$3:$C$590,3,FALSE)</f>
        <v>Gobierno Autónomo Municipal de Esmeralda</v>
      </c>
      <c r="D754" s="442" t="str">
        <f>+C754</f>
        <v>Gobierno Autónomo Municipal de Esmeralda</v>
      </c>
      <c r="E754" s="245" t="s">
        <v>1311</v>
      </c>
      <c r="F754" s="246">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6">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6">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6">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6">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6">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6">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6">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6">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6">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6">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6">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6">
        <f t="shared" ca="1" si="29"/>
        <v>0</v>
      </c>
      <c r="S754" s="253"/>
      <c r="T754" s="246">
        <f ca="1">+T755</f>
        <v>0</v>
      </c>
      <c r="U754" s="245">
        <f t="shared" si="30"/>
        <v>1</v>
      </c>
      <c r="V754" s="348" t="str">
        <f>+VLOOKUP(A754,bd_lista!$A$3:$E$590,5,FALSE)</f>
        <v>Gobiernos Autonomos Municipales</v>
      </c>
      <c r="W754" s="444" t="str">
        <f>+V754</f>
        <v>Gobiernos Autonomos Municipales</v>
      </c>
      <c r="X754" s="245">
        <f>+VLOOKUP(A754,[2]Sheet1!$A$13:$D$744,4,FALSE)</f>
        <v>0</v>
      </c>
      <c r="Y754" s="245" t="e">
        <f>+VLOOKUP(X754,bd_lista!$A$3:$C$590,3,FALSE)</f>
        <v>#N/A</v>
      </c>
      <c r="Z754" s="305">
        <f>+X754</f>
        <v>0</v>
      </c>
      <c r="AA754" s="306" t="e">
        <f>+Y754</f>
        <v>#N/A</v>
      </c>
    </row>
    <row r="755" spans="1:27" customFormat="1" ht="15" hidden="1" customHeight="1">
      <c r="A755" s="32">
        <v>1422</v>
      </c>
      <c r="B755" s="447"/>
      <c r="C755" s="250" t="str">
        <f>+VLOOKUP(A755,bd_lista!$A$3:$C$590,3,FALSE)</f>
        <v>Gobierno Autónomo Municipal de Esmeralda</v>
      </c>
      <c r="D755" s="443"/>
      <c r="E755" s="247" t="s">
        <v>1312</v>
      </c>
      <c r="F755" s="246">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6">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6">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6">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6">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6">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6">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6">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6">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6">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6">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6">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6">
        <f t="shared" ca="1" si="29"/>
        <v>0</v>
      </c>
      <c r="S755" s="253">
        <f ca="1">+R754+R755</f>
        <v>0</v>
      </c>
      <c r="T755" s="246">
        <f ca="1">+S755</f>
        <v>0</v>
      </c>
      <c r="U755" s="245">
        <f t="shared" si="30"/>
        <v>2</v>
      </c>
      <c r="V755" s="348" t="str">
        <f>+VLOOKUP(A755,bd_lista!$A$3:$E$590,5,FALSE)</f>
        <v>Gobiernos Autonomos Municipales</v>
      </c>
      <c r="W755" s="445"/>
      <c r="X755" s="245">
        <f>+VLOOKUP(A755,[2]Sheet1!$A$13:$D$744,4,FALSE)</f>
        <v>0</v>
      </c>
      <c r="Y755" s="245" t="e">
        <f>+VLOOKUP(X755,bd_lista!$A$3:$C$590,3,FALSE)</f>
        <v>#N/A</v>
      </c>
      <c r="Z755" s="303"/>
      <c r="AA755" s="304"/>
    </row>
    <row r="756" spans="1:27" customFormat="1" ht="15" hidden="1" customHeight="1">
      <c r="A756" s="32">
        <v>1423</v>
      </c>
      <c r="B756" s="446">
        <f>+A756</f>
        <v>1423</v>
      </c>
      <c r="C756" s="250" t="str">
        <f>+VLOOKUP(A756,bd_lista!$A$3:$C$590,3,FALSE)</f>
        <v>Gobierno Autónomo Municipal de Toledo</v>
      </c>
      <c r="D756" s="442" t="str">
        <f>+C756</f>
        <v>Gobierno Autónomo Municipal de Toledo</v>
      </c>
      <c r="E756" s="245" t="s">
        <v>1311</v>
      </c>
      <c r="F756" s="246">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6">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6">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6">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6">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6">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6">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6">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6">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6">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6">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6">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6">
        <f t="shared" ca="1" si="29"/>
        <v>0</v>
      </c>
      <c r="S756" s="253"/>
      <c r="T756" s="246">
        <f ca="1">+T757</f>
        <v>0</v>
      </c>
      <c r="U756" s="245">
        <f t="shared" si="30"/>
        <v>1</v>
      </c>
      <c r="V756" s="348" t="str">
        <f>+VLOOKUP(A756,bd_lista!$A$3:$E$590,5,FALSE)</f>
        <v>Gobiernos Autonomos Municipales</v>
      </c>
      <c r="W756" s="444" t="str">
        <f>+V756</f>
        <v>Gobiernos Autonomos Municipales</v>
      </c>
      <c r="X756" s="245">
        <f>+VLOOKUP(A756,[2]Sheet1!$A$13:$D$744,4,FALSE)</f>
        <v>0</v>
      </c>
      <c r="Y756" s="245" t="e">
        <f>+VLOOKUP(X756,bd_lista!$A$3:$C$590,3,FALSE)</f>
        <v>#N/A</v>
      </c>
      <c r="Z756" s="305">
        <f>+X756</f>
        <v>0</v>
      </c>
      <c r="AA756" s="306" t="e">
        <f>+Y756</f>
        <v>#N/A</v>
      </c>
    </row>
    <row r="757" spans="1:27" customFormat="1" ht="15" hidden="1" customHeight="1">
      <c r="A757" s="32">
        <v>1423</v>
      </c>
      <c r="B757" s="447"/>
      <c r="C757" s="250" t="str">
        <f>+VLOOKUP(A757,bd_lista!$A$3:$C$590,3,FALSE)</f>
        <v>Gobierno Autónomo Municipal de Toledo</v>
      </c>
      <c r="D757" s="443"/>
      <c r="E757" s="247" t="s">
        <v>1312</v>
      </c>
      <c r="F757" s="246">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6">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6">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6">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6">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6">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6">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6">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6">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6">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6">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6">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6">
        <f t="shared" ca="1" si="29"/>
        <v>0</v>
      </c>
      <c r="S757" s="253">
        <f ca="1">+R756+R757</f>
        <v>0</v>
      </c>
      <c r="T757" s="246">
        <f ca="1">+S757</f>
        <v>0</v>
      </c>
      <c r="U757" s="245">
        <f t="shared" si="30"/>
        <v>2</v>
      </c>
      <c r="V757" s="348" t="str">
        <f>+VLOOKUP(A757,bd_lista!$A$3:$E$590,5,FALSE)</f>
        <v>Gobiernos Autonomos Municipales</v>
      </c>
      <c r="W757" s="445"/>
      <c r="X757" s="245">
        <f>+VLOOKUP(A757,[2]Sheet1!$A$13:$D$744,4,FALSE)</f>
        <v>0</v>
      </c>
      <c r="Y757" s="245" t="e">
        <f>+VLOOKUP(X757,bd_lista!$A$3:$C$590,3,FALSE)</f>
        <v>#N/A</v>
      </c>
      <c r="Z757" s="303"/>
      <c r="AA757" s="304"/>
    </row>
    <row r="758" spans="1:27" customFormat="1" ht="15" hidden="1" customHeight="1">
      <c r="A758" s="32">
        <v>1424</v>
      </c>
      <c r="B758" s="446">
        <f>+A758</f>
        <v>1424</v>
      </c>
      <c r="C758" s="250" t="str">
        <f>+VLOOKUP(A758,bd_lista!$A$3:$C$590,3,FALSE)</f>
        <v>Gobierno Autónomo Municipal de Andamarca (Santiago de Andamarca)</v>
      </c>
      <c r="D758" s="442" t="str">
        <f>+C758</f>
        <v>Gobierno Autónomo Municipal de Andamarca (Santiago de Andamarca)</v>
      </c>
      <c r="E758" s="245" t="s">
        <v>1311</v>
      </c>
      <c r="F758" s="246">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6">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6">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6">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6">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6">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6">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6">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6">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6">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6">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6">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6">
        <f t="shared" ca="1" si="29"/>
        <v>0</v>
      </c>
      <c r="S758" s="253"/>
      <c r="T758" s="246">
        <f ca="1">+T759</f>
        <v>0</v>
      </c>
      <c r="U758" s="245">
        <f t="shared" si="30"/>
        <v>1</v>
      </c>
      <c r="V758" s="348" t="str">
        <f>+VLOOKUP(A758,bd_lista!$A$3:$E$590,5,FALSE)</f>
        <v>Gobiernos Autonomos Municipales</v>
      </c>
      <c r="W758" s="444" t="str">
        <f>+V758</f>
        <v>Gobiernos Autonomos Municipales</v>
      </c>
      <c r="X758" s="245">
        <f>+VLOOKUP(A758,[2]Sheet1!$A$13:$D$744,4,FALSE)</f>
        <v>0</v>
      </c>
      <c r="Y758" s="245" t="e">
        <f>+VLOOKUP(X758,bd_lista!$A$3:$C$590,3,FALSE)</f>
        <v>#N/A</v>
      </c>
      <c r="Z758" s="305">
        <f>+X758</f>
        <v>0</v>
      </c>
      <c r="AA758" s="306" t="e">
        <f>+Y758</f>
        <v>#N/A</v>
      </c>
    </row>
    <row r="759" spans="1:27" customFormat="1" ht="15" hidden="1" customHeight="1">
      <c r="A759" s="32">
        <v>1424</v>
      </c>
      <c r="B759" s="447"/>
      <c r="C759" s="250" t="str">
        <f>+VLOOKUP(A759,bd_lista!$A$3:$C$590,3,FALSE)</f>
        <v>Gobierno Autónomo Municipal de Andamarca (Santiago de Andamarca)</v>
      </c>
      <c r="D759" s="443"/>
      <c r="E759" s="247" t="s">
        <v>1312</v>
      </c>
      <c r="F759" s="246">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6">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6">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6">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6">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6">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6">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6">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6">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6">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6">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6">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6">
        <f t="shared" ca="1" si="29"/>
        <v>0</v>
      </c>
      <c r="S759" s="253">
        <f ca="1">+R758+R759</f>
        <v>0</v>
      </c>
      <c r="T759" s="246">
        <f ca="1">+S759</f>
        <v>0</v>
      </c>
      <c r="U759" s="245">
        <f t="shared" si="30"/>
        <v>2</v>
      </c>
      <c r="V759" s="348" t="str">
        <f>+VLOOKUP(A759,bd_lista!$A$3:$E$590,5,FALSE)</f>
        <v>Gobiernos Autonomos Municipales</v>
      </c>
      <c r="W759" s="445"/>
      <c r="X759" s="245">
        <f>+VLOOKUP(A759,[2]Sheet1!$A$13:$D$744,4,FALSE)</f>
        <v>0</v>
      </c>
      <c r="Y759" s="245" t="e">
        <f>+VLOOKUP(X759,bd_lista!$A$3:$C$590,3,FALSE)</f>
        <v>#N/A</v>
      </c>
      <c r="Z759" s="303"/>
      <c r="AA759" s="304"/>
    </row>
    <row r="760" spans="1:27" customFormat="1" ht="15" hidden="1" customHeight="1">
      <c r="A760" s="32">
        <v>1425</v>
      </c>
      <c r="B760" s="446">
        <f>+A760</f>
        <v>1425</v>
      </c>
      <c r="C760" s="250" t="str">
        <f>+VLOOKUP(A760,bd_lista!$A$3:$C$590,3,FALSE)</f>
        <v>Gobierno Autónomo Municipal de Belén de Andamarca</v>
      </c>
      <c r="D760" s="442" t="str">
        <f>+C760</f>
        <v>Gobierno Autónomo Municipal de Belén de Andamarca</v>
      </c>
      <c r="E760" s="245" t="s">
        <v>1311</v>
      </c>
      <c r="F760" s="246">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6">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6">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6">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6">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6">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6">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6">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6">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6">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6">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6">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6">
        <f t="shared" ca="1" si="29"/>
        <v>0</v>
      </c>
      <c r="S760" s="253"/>
      <c r="T760" s="246">
        <f ca="1">+T761</f>
        <v>0</v>
      </c>
      <c r="U760" s="245">
        <f t="shared" si="30"/>
        <v>1</v>
      </c>
      <c r="V760" s="348" t="str">
        <f>+VLOOKUP(A760,bd_lista!$A$3:$E$590,5,FALSE)</f>
        <v>Gobiernos Autonomos Municipales</v>
      </c>
      <c r="W760" s="444" t="str">
        <f>+V760</f>
        <v>Gobiernos Autonomos Municipales</v>
      </c>
      <c r="X760" s="245">
        <f>+VLOOKUP(A760,[2]Sheet1!$A$13:$D$744,4,FALSE)</f>
        <v>0</v>
      </c>
      <c r="Y760" s="245" t="e">
        <f>+VLOOKUP(X760,bd_lista!$A$3:$C$590,3,FALSE)</f>
        <v>#N/A</v>
      </c>
      <c r="Z760" s="305">
        <f>+X760</f>
        <v>0</v>
      </c>
      <c r="AA760" s="306" t="e">
        <f>+Y760</f>
        <v>#N/A</v>
      </c>
    </row>
    <row r="761" spans="1:27" customFormat="1" ht="15" hidden="1" customHeight="1">
      <c r="A761" s="32">
        <v>1425</v>
      </c>
      <c r="B761" s="447"/>
      <c r="C761" s="250" t="str">
        <f>+VLOOKUP(A761,bd_lista!$A$3:$C$590,3,FALSE)</f>
        <v>Gobierno Autónomo Municipal de Belén de Andamarca</v>
      </c>
      <c r="D761" s="443"/>
      <c r="E761" s="247" t="s">
        <v>1312</v>
      </c>
      <c r="F761" s="246">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6">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6">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6">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6">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6">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6">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6">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6">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6">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6">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6">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6">
        <f t="shared" ca="1" si="29"/>
        <v>0</v>
      </c>
      <c r="S761" s="253">
        <f ca="1">+R760+R761</f>
        <v>0</v>
      </c>
      <c r="T761" s="246">
        <f ca="1">+S761</f>
        <v>0</v>
      </c>
      <c r="U761" s="245">
        <f t="shared" si="30"/>
        <v>2</v>
      </c>
      <c r="V761" s="348" t="str">
        <f>+VLOOKUP(A761,bd_lista!$A$3:$E$590,5,FALSE)</f>
        <v>Gobiernos Autonomos Municipales</v>
      </c>
      <c r="W761" s="445"/>
      <c r="X761" s="245">
        <f>+VLOOKUP(A761,[2]Sheet1!$A$13:$D$744,4,FALSE)</f>
        <v>0</v>
      </c>
      <c r="Y761" s="245" t="e">
        <f>+VLOOKUP(X761,bd_lista!$A$3:$C$590,3,FALSE)</f>
        <v>#N/A</v>
      </c>
      <c r="Z761" s="303"/>
      <c r="AA761" s="304"/>
    </row>
    <row r="762" spans="1:27" customFormat="1" ht="15" hidden="1" customHeight="1">
      <c r="A762" s="32">
        <v>1426</v>
      </c>
      <c r="B762" s="446">
        <f>+A762</f>
        <v>1426</v>
      </c>
      <c r="C762" s="250" t="str">
        <f>+VLOOKUP(A762,bd_lista!$A$3:$C$590,3,FALSE)</f>
        <v>Gobierno Autónomo Municipal de Salinas de G. Mendoza</v>
      </c>
      <c r="D762" s="442" t="str">
        <f>+C762</f>
        <v>Gobierno Autónomo Municipal de Salinas de G. Mendoza</v>
      </c>
      <c r="E762" s="245" t="s">
        <v>1311</v>
      </c>
      <c r="F762" s="246">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6">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6">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6">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6">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6">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6">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6">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6">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6">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6">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6">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6">
        <f t="shared" ca="1" si="29"/>
        <v>0</v>
      </c>
      <c r="S762" s="253"/>
      <c r="T762" s="246">
        <f ca="1">+T763</f>
        <v>0</v>
      </c>
      <c r="U762" s="245">
        <f t="shared" si="30"/>
        <v>1</v>
      </c>
      <c r="V762" s="348" t="str">
        <f>+VLOOKUP(A762,bd_lista!$A$3:$E$590,5,FALSE)</f>
        <v>Gobiernos Autonomos Municipales</v>
      </c>
      <c r="W762" s="444" t="str">
        <f>+V762</f>
        <v>Gobiernos Autonomos Municipales</v>
      </c>
      <c r="X762" s="245">
        <f>+VLOOKUP(A762,[2]Sheet1!$A$13:$D$744,4,FALSE)</f>
        <v>0</v>
      </c>
      <c r="Y762" s="245" t="e">
        <f>+VLOOKUP(X762,bd_lista!$A$3:$C$590,3,FALSE)</f>
        <v>#N/A</v>
      </c>
      <c r="Z762" s="305">
        <f>+X762</f>
        <v>0</v>
      </c>
      <c r="AA762" s="306" t="e">
        <f>+Y762</f>
        <v>#N/A</v>
      </c>
    </row>
    <row r="763" spans="1:27" customFormat="1" ht="15" hidden="1" customHeight="1">
      <c r="A763" s="32">
        <v>1426</v>
      </c>
      <c r="B763" s="447"/>
      <c r="C763" s="250" t="str">
        <f>+VLOOKUP(A763,bd_lista!$A$3:$C$590,3,FALSE)</f>
        <v>Gobierno Autónomo Municipal de Salinas de G. Mendoza</v>
      </c>
      <c r="D763" s="443"/>
      <c r="E763" s="247" t="s">
        <v>1312</v>
      </c>
      <c r="F763" s="246">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6">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6">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6">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6">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6">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6">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6">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6">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6">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6">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6">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6">
        <f t="shared" ca="1" si="29"/>
        <v>0</v>
      </c>
      <c r="S763" s="253">
        <f ca="1">+R762+R763</f>
        <v>0</v>
      </c>
      <c r="T763" s="246">
        <f ca="1">+S763</f>
        <v>0</v>
      </c>
      <c r="U763" s="245">
        <f t="shared" si="30"/>
        <v>2</v>
      </c>
      <c r="V763" s="348" t="str">
        <f>+VLOOKUP(A763,bd_lista!$A$3:$E$590,5,FALSE)</f>
        <v>Gobiernos Autonomos Municipales</v>
      </c>
      <c r="W763" s="445"/>
      <c r="X763" s="245">
        <f>+VLOOKUP(A763,[2]Sheet1!$A$13:$D$744,4,FALSE)</f>
        <v>0</v>
      </c>
      <c r="Y763" s="245" t="e">
        <f>+VLOOKUP(X763,bd_lista!$A$3:$C$590,3,FALSE)</f>
        <v>#N/A</v>
      </c>
      <c r="Z763" s="303"/>
      <c r="AA763" s="304"/>
    </row>
    <row r="764" spans="1:27" customFormat="1" ht="15" hidden="1" customHeight="1">
      <c r="A764" s="32">
        <v>1427</v>
      </c>
      <c r="B764" s="446">
        <f>+A764</f>
        <v>1427</v>
      </c>
      <c r="C764" s="250" t="str">
        <f>+VLOOKUP(A764,bd_lista!$A$3:$C$590,3,FALSE)</f>
        <v>Gobierno Autónomo Municipal de Pampa Aullagas</v>
      </c>
      <c r="D764" s="442" t="str">
        <f>+C764</f>
        <v>Gobierno Autónomo Municipal de Pampa Aullagas</v>
      </c>
      <c r="E764" s="245" t="s">
        <v>1311</v>
      </c>
      <c r="F764" s="246">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6">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6">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6">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6">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6">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6">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6">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6">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6">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6">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6">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6">
        <f t="shared" ca="1" si="29"/>
        <v>0</v>
      </c>
      <c r="S764" s="253"/>
      <c r="T764" s="246">
        <f ca="1">+T765</f>
        <v>0</v>
      </c>
      <c r="U764" s="245">
        <f t="shared" si="30"/>
        <v>1</v>
      </c>
      <c r="V764" s="348" t="str">
        <f>+VLOOKUP(A764,bd_lista!$A$3:$E$590,5,FALSE)</f>
        <v>Gobiernos Autonomos Municipales</v>
      </c>
      <c r="W764" s="444" t="str">
        <f>+V764</f>
        <v>Gobiernos Autonomos Municipales</v>
      </c>
      <c r="X764" s="245">
        <f>+VLOOKUP(A764,[2]Sheet1!$A$13:$D$744,4,FALSE)</f>
        <v>0</v>
      </c>
      <c r="Y764" s="245" t="e">
        <f>+VLOOKUP(X764,bd_lista!$A$3:$C$590,3,FALSE)</f>
        <v>#N/A</v>
      </c>
      <c r="Z764" s="305">
        <f>+X764</f>
        <v>0</v>
      </c>
      <c r="AA764" s="306" t="e">
        <f>+Y764</f>
        <v>#N/A</v>
      </c>
    </row>
    <row r="765" spans="1:27" customFormat="1" ht="15" hidden="1" customHeight="1">
      <c r="A765" s="32">
        <v>1427</v>
      </c>
      <c r="B765" s="447"/>
      <c r="C765" s="250" t="str">
        <f>+VLOOKUP(A765,bd_lista!$A$3:$C$590,3,FALSE)</f>
        <v>Gobierno Autónomo Municipal de Pampa Aullagas</v>
      </c>
      <c r="D765" s="443"/>
      <c r="E765" s="247" t="s">
        <v>1312</v>
      </c>
      <c r="F765" s="246">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6">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6">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6">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6">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6">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6">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6">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6">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6">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6">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6">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6">
        <f t="shared" ca="1" si="29"/>
        <v>0</v>
      </c>
      <c r="S765" s="253">
        <f ca="1">+R764+R765</f>
        <v>0</v>
      </c>
      <c r="T765" s="246">
        <f ca="1">+S765</f>
        <v>0</v>
      </c>
      <c r="U765" s="245">
        <f t="shared" si="30"/>
        <v>2</v>
      </c>
      <c r="V765" s="348" t="str">
        <f>+VLOOKUP(A765,bd_lista!$A$3:$E$590,5,FALSE)</f>
        <v>Gobiernos Autonomos Municipales</v>
      </c>
      <c r="W765" s="445"/>
      <c r="X765" s="245">
        <f>+VLOOKUP(A765,[2]Sheet1!$A$13:$D$744,4,FALSE)</f>
        <v>0</v>
      </c>
      <c r="Y765" s="245" t="e">
        <f>+VLOOKUP(X765,bd_lista!$A$3:$C$590,3,FALSE)</f>
        <v>#N/A</v>
      </c>
      <c r="Z765" s="303"/>
      <c r="AA765" s="304"/>
    </row>
    <row r="766" spans="1:27" customFormat="1" ht="15" hidden="1" customHeight="1">
      <c r="A766" s="32">
        <v>1428</v>
      </c>
      <c r="B766" s="446">
        <f>+A766</f>
        <v>1428</v>
      </c>
      <c r="C766" s="250" t="str">
        <f>+VLOOKUP(A766,bd_lista!$A$3:$C$590,3,FALSE)</f>
        <v>Gobierno Autónomo Municipal de La Rivera</v>
      </c>
      <c r="D766" s="442" t="str">
        <f>+C766</f>
        <v>Gobierno Autónomo Municipal de La Rivera</v>
      </c>
      <c r="E766" s="245" t="s">
        <v>1311</v>
      </c>
      <c r="F766" s="246">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6">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6">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6">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6">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6">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6">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6">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6">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6">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6">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6">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6">
        <f t="shared" ca="1" si="29"/>
        <v>0</v>
      </c>
      <c r="S766" s="253"/>
      <c r="T766" s="246">
        <f ca="1">+T767</f>
        <v>0</v>
      </c>
      <c r="U766" s="245">
        <f t="shared" si="30"/>
        <v>1</v>
      </c>
      <c r="V766" s="348" t="str">
        <f>+VLOOKUP(A766,bd_lista!$A$3:$E$590,5,FALSE)</f>
        <v>Gobiernos Autonomos Municipales</v>
      </c>
      <c r="W766" s="444" t="str">
        <f>+V766</f>
        <v>Gobiernos Autonomos Municipales</v>
      </c>
      <c r="X766" s="245">
        <f>+VLOOKUP(A766,[2]Sheet1!$A$13:$D$744,4,FALSE)</f>
        <v>0</v>
      </c>
      <c r="Y766" s="245" t="e">
        <f>+VLOOKUP(X766,bd_lista!$A$3:$C$590,3,FALSE)</f>
        <v>#N/A</v>
      </c>
      <c r="Z766" s="305">
        <f>+X766</f>
        <v>0</v>
      </c>
      <c r="AA766" s="306" t="e">
        <f>+Y766</f>
        <v>#N/A</v>
      </c>
    </row>
    <row r="767" spans="1:27" customFormat="1" ht="15" hidden="1" customHeight="1">
      <c r="A767" s="32">
        <v>1428</v>
      </c>
      <c r="B767" s="447"/>
      <c r="C767" s="250" t="str">
        <f>+VLOOKUP(A767,bd_lista!$A$3:$C$590,3,FALSE)</f>
        <v>Gobierno Autónomo Municipal de La Rivera</v>
      </c>
      <c r="D767" s="443"/>
      <c r="E767" s="247" t="s">
        <v>1312</v>
      </c>
      <c r="F767" s="246">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6">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6">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6">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6">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6">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6">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6">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6">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6">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6">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6">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6">
        <f t="shared" ca="1" si="29"/>
        <v>0</v>
      </c>
      <c r="S767" s="253">
        <f ca="1">+R766+R767</f>
        <v>0</v>
      </c>
      <c r="T767" s="246">
        <f ca="1">+S767</f>
        <v>0</v>
      </c>
      <c r="U767" s="245">
        <f t="shared" si="30"/>
        <v>2</v>
      </c>
      <c r="V767" s="348" t="str">
        <f>+VLOOKUP(A767,bd_lista!$A$3:$E$590,5,FALSE)</f>
        <v>Gobiernos Autonomos Municipales</v>
      </c>
      <c r="W767" s="445"/>
      <c r="X767" s="245">
        <f>+VLOOKUP(A767,[2]Sheet1!$A$13:$D$744,4,FALSE)</f>
        <v>0</v>
      </c>
      <c r="Y767" s="245" t="e">
        <f>+VLOOKUP(X767,bd_lista!$A$3:$C$590,3,FALSE)</f>
        <v>#N/A</v>
      </c>
      <c r="Z767" s="303"/>
      <c r="AA767" s="304"/>
    </row>
    <row r="768" spans="1:27" customFormat="1" ht="15" hidden="1" customHeight="1">
      <c r="A768" s="32">
        <v>1429</v>
      </c>
      <c r="B768" s="446">
        <f>+A768</f>
        <v>1429</v>
      </c>
      <c r="C768" s="250" t="str">
        <f>+VLOOKUP(A768,bd_lista!$A$3:$C$590,3,FALSE)</f>
        <v>Gobierno Autónomo Municipal de Todos Santos</v>
      </c>
      <c r="D768" s="442" t="str">
        <f>+C768</f>
        <v>Gobierno Autónomo Municipal de Todos Santos</v>
      </c>
      <c r="E768" s="245" t="s">
        <v>1311</v>
      </c>
      <c r="F768" s="246">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6">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6">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6">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6">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6">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6">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6">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6">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6">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6">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6">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6">
        <f t="shared" ca="1" si="29"/>
        <v>0</v>
      </c>
      <c r="S768" s="253"/>
      <c r="T768" s="246">
        <f ca="1">+T769</f>
        <v>0</v>
      </c>
      <c r="U768" s="245">
        <f t="shared" si="30"/>
        <v>1</v>
      </c>
      <c r="V768" s="348" t="str">
        <f>+VLOOKUP(A768,bd_lista!$A$3:$E$590,5,FALSE)</f>
        <v>Gobiernos Autonomos Municipales</v>
      </c>
      <c r="W768" s="444" t="str">
        <f>+V768</f>
        <v>Gobiernos Autonomos Municipales</v>
      </c>
      <c r="X768" s="245">
        <f>+VLOOKUP(A768,[2]Sheet1!$A$13:$D$744,4,FALSE)</f>
        <v>0</v>
      </c>
      <c r="Y768" s="245" t="e">
        <f>+VLOOKUP(X768,bd_lista!$A$3:$C$590,3,FALSE)</f>
        <v>#N/A</v>
      </c>
      <c r="Z768" s="305">
        <f>+X768</f>
        <v>0</v>
      </c>
      <c r="AA768" s="306" t="e">
        <f>+Y768</f>
        <v>#N/A</v>
      </c>
    </row>
    <row r="769" spans="1:27" customFormat="1" ht="15" hidden="1" customHeight="1">
      <c r="A769" s="32">
        <v>1429</v>
      </c>
      <c r="B769" s="447"/>
      <c r="C769" s="250" t="str">
        <f>+VLOOKUP(A769,bd_lista!$A$3:$C$590,3,FALSE)</f>
        <v>Gobierno Autónomo Municipal de Todos Santos</v>
      </c>
      <c r="D769" s="443"/>
      <c r="E769" s="247" t="s">
        <v>1312</v>
      </c>
      <c r="F769" s="246">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6">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6">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6">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6">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6">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6">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6">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6">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6">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6">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6">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6">
        <f t="shared" ca="1" si="29"/>
        <v>0</v>
      </c>
      <c r="S769" s="253">
        <f ca="1">+R768+R769</f>
        <v>0</v>
      </c>
      <c r="T769" s="246">
        <f ca="1">+S769</f>
        <v>0</v>
      </c>
      <c r="U769" s="245">
        <f t="shared" si="30"/>
        <v>2</v>
      </c>
      <c r="V769" s="348" t="str">
        <f>+VLOOKUP(A769,bd_lista!$A$3:$E$590,5,FALSE)</f>
        <v>Gobiernos Autonomos Municipales</v>
      </c>
      <c r="W769" s="445"/>
      <c r="X769" s="245">
        <f>+VLOOKUP(A769,[2]Sheet1!$A$13:$D$744,4,FALSE)</f>
        <v>0</v>
      </c>
      <c r="Y769" s="245" t="e">
        <f>+VLOOKUP(X769,bd_lista!$A$3:$C$590,3,FALSE)</f>
        <v>#N/A</v>
      </c>
      <c r="Z769" s="303"/>
      <c r="AA769" s="304"/>
    </row>
    <row r="770" spans="1:27" customFormat="1" ht="15" customHeight="1">
      <c r="A770" s="32">
        <v>548</v>
      </c>
      <c r="B770" s="446">
        <f>+A770</f>
        <v>548</v>
      </c>
      <c r="C770" s="250" t="str">
        <f>+VLOOKUP(A770,bd_lista!$A$3:$C$590,3,FALSE)</f>
        <v>Corporación de las Fuerzas Armadas p/ el Des. Nacional</v>
      </c>
      <c r="D770" s="442" t="str">
        <f>+C770</f>
        <v>Corporación de las Fuerzas Armadas p/ el Des. Nacional</v>
      </c>
      <c r="E770" s="250" t="s">
        <v>1311</v>
      </c>
      <c r="F770" s="246">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6">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6">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6">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6">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6">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6">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6">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6">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6">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6">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6">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6">
        <f t="shared" ca="1" si="29"/>
        <v>0</v>
      </c>
      <c r="S770" s="269"/>
      <c r="T770" s="246">
        <f ca="1">+T771</f>
        <v>1174256.3799999999</v>
      </c>
      <c r="U770" s="245">
        <f t="shared" si="30"/>
        <v>1</v>
      </c>
      <c r="V770" s="348" t="str">
        <f>+VLOOKUP(A770,bd_lista!$A$3:$E$590,5,FALSE)</f>
        <v>Empresas Nacionales</v>
      </c>
      <c r="W770" s="444" t="str">
        <f>+V770</f>
        <v>Empresas Nacionales</v>
      </c>
      <c r="X770" s="245">
        <f>+VLOOKUP(A770,[2]Sheet1!$A$13:$D$744,4,FALSE)</f>
        <v>20</v>
      </c>
      <c r="Y770" s="245" t="str">
        <f>+VLOOKUP(X770,bd_lista!$A$3:$C$590,3,FALSE)</f>
        <v>Ministerio de Defensa</v>
      </c>
      <c r="Z770" s="305">
        <f>+X770</f>
        <v>20</v>
      </c>
      <c r="AA770" s="334" t="str">
        <f>+Y770</f>
        <v>Ministerio de Defensa</v>
      </c>
    </row>
    <row r="771" spans="1:27" customFormat="1" ht="15" customHeight="1">
      <c r="A771" s="32">
        <v>548</v>
      </c>
      <c r="B771" s="447"/>
      <c r="C771" s="250" t="str">
        <f>+VLOOKUP(A771,bd_lista!$A$3:$C$590,3,FALSE)</f>
        <v>Corporación de las Fuerzas Armadas p/ el Des. Nacional</v>
      </c>
      <c r="D771" s="443"/>
      <c r="E771" s="348" t="s">
        <v>1312</v>
      </c>
      <c r="F771" s="246">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6">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78</v>
      </c>
      <c r="H771" s="246">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2777</v>
      </c>
      <c r="I771" s="246">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1171401.3799999999</v>
      </c>
      <c r="J771" s="246">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6">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6">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6">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6">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6">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6">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6">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6">
        <f t="shared" ca="1" si="29"/>
        <v>1174256.3799999999</v>
      </c>
      <c r="S771" s="269">
        <f ca="1">+R770+R771</f>
        <v>1174256.3799999999</v>
      </c>
      <c r="T771" s="246">
        <f ca="1">+S771</f>
        <v>1174256.3799999999</v>
      </c>
      <c r="U771" s="245">
        <f t="shared" si="30"/>
        <v>2</v>
      </c>
      <c r="V771" s="348" t="str">
        <f>+VLOOKUP(A771,bd_lista!$A$3:$E$590,5,FALSE)</f>
        <v>Empresas Nacionales</v>
      </c>
      <c r="W771" s="445"/>
      <c r="X771" s="245">
        <f>+VLOOKUP(A771,[2]Sheet1!$A$13:$D$744,4,FALSE)</f>
        <v>20</v>
      </c>
      <c r="Y771" s="245" t="str">
        <f>+VLOOKUP(X771,bd_lista!$A$3:$C$590,3,FALSE)</f>
        <v>Ministerio de Defensa</v>
      </c>
      <c r="Z771" s="303"/>
      <c r="AA771" s="336"/>
    </row>
    <row r="772" spans="1:27" customFormat="1" ht="15" hidden="1" customHeight="1">
      <c r="A772" s="32">
        <v>1431</v>
      </c>
      <c r="B772" s="446">
        <f>+A772</f>
        <v>1431</v>
      </c>
      <c r="C772" s="250" t="str">
        <f>+VLOOKUP(A772,bd_lista!$A$3:$C$590,3,FALSE)</f>
        <v>Gobierno Autónomo Municipal de Sabaya</v>
      </c>
      <c r="D772" s="442" t="str">
        <f>+C772</f>
        <v>Gobierno Autónomo Municipal de Sabaya</v>
      </c>
      <c r="E772" s="245" t="s">
        <v>1311</v>
      </c>
      <c r="F772" s="246">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6">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6">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6">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6">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6">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6">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6">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6">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6">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6">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6">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6">
        <f t="shared" ca="1" si="29"/>
        <v>0</v>
      </c>
      <c r="S772" s="253"/>
      <c r="T772" s="246">
        <f ca="1">+T773</f>
        <v>0</v>
      </c>
      <c r="U772" s="245">
        <f t="shared" si="30"/>
        <v>1</v>
      </c>
      <c r="V772" s="348" t="str">
        <f>+VLOOKUP(A772,bd_lista!$A$3:$E$590,5,FALSE)</f>
        <v>Gobiernos Autonomos Municipales</v>
      </c>
      <c r="W772" s="444" t="str">
        <f>+V772</f>
        <v>Gobiernos Autonomos Municipales</v>
      </c>
      <c r="X772" s="245">
        <f>+VLOOKUP(A772,[2]Sheet1!$A$13:$D$744,4,FALSE)</f>
        <v>0</v>
      </c>
      <c r="Y772" s="245" t="e">
        <f>+VLOOKUP(X772,bd_lista!$A$3:$C$590,3,FALSE)</f>
        <v>#N/A</v>
      </c>
      <c r="Z772" s="305">
        <f>+X772</f>
        <v>0</v>
      </c>
      <c r="AA772" s="306" t="e">
        <f>+Y772</f>
        <v>#N/A</v>
      </c>
    </row>
    <row r="773" spans="1:27" customFormat="1" ht="15" hidden="1" customHeight="1">
      <c r="A773" s="32">
        <v>1431</v>
      </c>
      <c r="B773" s="447"/>
      <c r="C773" s="250" t="str">
        <f>+VLOOKUP(A773,bd_lista!$A$3:$C$590,3,FALSE)</f>
        <v>Gobierno Autónomo Municipal de Sabaya</v>
      </c>
      <c r="D773" s="443"/>
      <c r="E773" s="247" t="s">
        <v>1312</v>
      </c>
      <c r="F773" s="246">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6">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6">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6">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6">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6">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6">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6">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6">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6">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6">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6">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6">
        <f t="shared" ca="1" si="29"/>
        <v>0</v>
      </c>
      <c r="S773" s="253">
        <f ca="1">+R772+R773</f>
        <v>0</v>
      </c>
      <c r="T773" s="246">
        <f ca="1">+S773</f>
        <v>0</v>
      </c>
      <c r="U773" s="245">
        <f t="shared" si="30"/>
        <v>2</v>
      </c>
      <c r="V773" s="348" t="str">
        <f>+VLOOKUP(A773,bd_lista!$A$3:$E$590,5,FALSE)</f>
        <v>Gobiernos Autonomos Municipales</v>
      </c>
      <c r="W773" s="445"/>
      <c r="X773" s="245">
        <f>+VLOOKUP(A773,[2]Sheet1!$A$13:$D$744,4,FALSE)</f>
        <v>0</v>
      </c>
      <c r="Y773" s="245" t="e">
        <f>+VLOOKUP(X773,bd_lista!$A$3:$C$590,3,FALSE)</f>
        <v>#N/A</v>
      </c>
      <c r="Z773" s="303"/>
      <c r="AA773" s="304"/>
    </row>
    <row r="774" spans="1:27" customFormat="1" ht="15" hidden="1" customHeight="1">
      <c r="A774" s="32">
        <v>1432</v>
      </c>
      <c r="B774" s="446">
        <f>+A774</f>
        <v>1432</v>
      </c>
      <c r="C774" s="250" t="str">
        <f>+VLOOKUP(A774,bd_lista!$A$3:$C$590,3,FALSE)</f>
        <v>Gobierno Autónomo Municipal de Coipasa</v>
      </c>
      <c r="D774" s="442" t="str">
        <f>+C774</f>
        <v>Gobierno Autónomo Municipal de Coipasa</v>
      </c>
      <c r="E774" s="245" t="s">
        <v>1311</v>
      </c>
      <c r="F774" s="246">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6">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6">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6">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6">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6">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6">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6">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6">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6">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6">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6">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6">
        <f t="shared" ca="1" si="29"/>
        <v>0</v>
      </c>
      <c r="S774" s="253"/>
      <c r="T774" s="246">
        <f ca="1">+T775</f>
        <v>0</v>
      </c>
      <c r="U774" s="245">
        <f t="shared" si="30"/>
        <v>1</v>
      </c>
      <c r="V774" s="348" t="str">
        <f>+VLOOKUP(A774,bd_lista!$A$3:$E$590,5,FALSE)</f>
        <v>Gobiernos Autonomos Municipales</v>
      </c>
      <c r="W774" s="444" t="str">
        <f>+V774</f>
        <v>Gobiernos Autonomos Municipales</v>
      </c>
      <c r="X774" s="245">
        <f>+VLOOKUP(A774,[2]Sheet1!$A$13:$D$744,4,FALSE)</f>
        <v>0</v>
      </c>
      <c r="Y774" s="245" t="e">
        <f>+VLOOKUP(X774,bd_lista!$A$3:$C$590,3,FALSE)</f>
        <v>#N/A</v>
      </c>
      <c r="Z774" s="305">
        <f>+X774</f>
        <v>0</v>
      </c>
      <c r="AA774" s="306" t="e">
        <f>+Y774</f>
        <v>#N/A</v>
      </c>
    </row>
    <row r="775" spans="1:27" customFormat="1" ht="15" hidden="1" customHeight="1">
      <c r="A775" s="32">
        <v>1432</v>
      </c>
      <c r="B775" s="447"/>
      <c r="C775" s="250" t="str">
        <f>+VLOOKUP(A775,bd_lista!$A$3:$C$590,3,FALSE)</f>
        <v>Gobierno Autónomo Municipal de Coipasa</v>
      </c>
      <c r="D775" s="443"/>
      <c r="E775" s="247" t="s">
        <v>1312</v>
      </c>
      <c r="F775" s="246">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6">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6">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6">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6">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6">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6">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6">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6">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6">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6">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6">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6">
        <f t="shared" ca="1" si="29"/>
        <v>0</v>
      </c>
      <c r="S775" s="253">
        <f ca="1">+R774+R775</f>
        <v>0</v>
      </c>
      <c r="T775" s="246">
        <f ca="1">+S775</f>
        <v>0</v>
      </c>
      <c r="U775" s="245">
        <f t="shared" si="30"/>
        <v>2</v>
      </c>
      <c r="V775" s="348" t="str">
        <f>+VLOOKUP(A775,bd_lista!$A$3:$E$590,5,FALSE)</f>
        <v>Gobiernos Autonomos Municipales</v>
      </c>
      <c r="W775" s="445"/>
      <c r="X775" s="245">
        <f>+VLOOKUP(A775,[2]Sheet1!$A$13:$D$744,4,FALSE)</f>
        <v>0</v>
      </c>
      <c r="Y775" s="245" t="e">
        <f>+VLOOKUP(X775,bd_lista!$A$3:$C$590,3,FALSE)</f>
        <v>#N/A</v>
      </c>
      <c r="Z775" s="303"/>
      <c r="AA775" s="304"/>
    </row>
    <row r="776" spans="1:27" customFormat="1" ht="15" hidden="1" customHeight="1">
      <c r="A776" s="32">
        <v>1434</v>
      </c>
      <c r="B776" s="446">
        <f>+A776</f>
        <v>1434</v>
      </c>
      <c r="C776" s="250" t="str">
        <f>+VLOOKUP(A776,bd_lista!$A$3:$C$590,3,FALSE)</f>
        <v>Gobierno Autónomo Municipal de Huayllamarca (Santiago de Huayllamarca)</v>
      </c>
      <c r="D776" s="442" t="str">
        <f>+C776</f>
        <v>Gobierno Autónomo Municipal de Huayllamarca (Santiago de Huayllamarca)</v>
      </c>
      <c r="E776" s="245" t="s">
        <v>1311</v>
      </c>
      <c r="F776" s="246">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6">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6">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6">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6">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6">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6">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6">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6">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6">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6">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6">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6">
        <f t="shared" ca="1" si="29"/>
        <v>0</v>
      </c>
      <c r="S776" s="253"/>
      <c r="T776" s="246">
        <f ca="1">+T777</f>
        <v>0</v>
      </c>
      <c r="U776" s="245">
        <f t="shared" si="30"/>
        <v>1</v>
      </c>
      <c r="V776" s="348" t="str">
        <f>+VLOOKUP(A776,bd_lista!$A$3:$E$590,5,FALSE)</f>
        <v>Gobiernos Autonomos Municipales</v>
      </c>
      <c r="W776" s="444" t="str">
        <f>+V776</f>
        <v>Gobiernos Autonomos Municipales</v>
      </c>
      <c r="X776" s="245">
        <f>+VLOOKUP(A776,[2]Sheet1!$A$13:$D$744,4,FALSE)</f>
        <v>0</v>
      </c>
      <c r="Y776" s="245" t="e">
        <f>+VLOOKUP(X776,bd_lista!$A$3:$C$590,3,FALSE)</f>
        <v>#N/A</v>
      </c>
      <c r="Z776" s="305">
        <f>+X776</f>
        <v>0</v>
      </c>
      <c r="AA776" s="306" t="e">
        <f>+Y776</f>
        <v>#N/A</v>
      </c>
    </row>
    <row r="777" spans="1:27" customFormat="1" ht="15" hidden="1" customHeight="1">
      <c r="A777" s="32">
        <v>1434</v>
      </c>
      <c r="B777" s="447"/>
      <c r="C777" s="250" t="str">
        <f>+VLOOKUP(A777,bd_lista!$A$3:$C$590,3,FALSE)</f>
        <v>Gobierno Autónomo Municipal de Huayllamarca (Santiago de Huayllamarca)</v>
      </c>
      <c r="D777" s="443"/>
      <c r="E777" s="247" t="s">
        <v>1312</v>
      </c>
      <c r="F777" s="246">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6">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6">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6">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6">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6">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6">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6">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6">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6">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6">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6">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6">
        <f t="shared" ca="1" si="29"/>
        <v>0</v>
      </c>
      <c r="S777" s="253">
        <f ca="1">+R776+R777</f>
        <v>0</v>
      </c>
      <c r="T777" s="246">
        <f ca="1">+S777</f>
        <v>0</v>
      </c>
      <c r="U777" s="245">
        <f t="shared" si="30"/>
        <v>2</v>
      </c>
      <c r="V777" s="348" t="str">
        <f>+VLOOKUP(A777,bd_lista!$A$3:$E$590,5,FALSE)</f>
        <v>Gobiernos Autonomos Municipales</v>
      </c>
      <c r="W777" s="445"/>
      <c r="X777" s="245">
        <f>+VLOOKUP(A777,[2]Sheet1!$A$13:$D$744,4,FALSE)</f>
        <v>0</v>
      </c>
      <c r="Y777" s="245" t="e">
        <f>+VLOOKUP(X777,bd_lista!$A$3:$C$590,3,FALSE)</f>
        <v>#N/A</v>
      </c>
      <c r="Z777" s="303"/>
      <c r="AA777" s="304"/>
    </row>
    <row r="778" spans="1:27" customFormat="1" ht="27" hidden="1" customHeight="1">
      <c r="A778" s="32">
        <v>1435</v>
      </c>
      <c r="B778" s="446">
        <f>+A778</f>
        <v>1435</v>
      </c>
      <c r="C778" s="250" t="str">
        <f>+VLOOKUP(A778,bd_lista!$A$3:$C$590,3,FALSE)</f>
        <v>Gobierno Autónomo Municipal de Soracachi</v>
      </c>
      <c r="D778" s="442" t="str">
        <f>+C778</f>
        <v>Gobierno Autónomo Municipal de Soracachi</v>
      </c>
      <c r="E778" s="245" t="s">
        <v>1311</v>
      </c>
      <c r="F778" s="246">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6">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6">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6">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6">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6">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6">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6">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6">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6">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6">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6">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6">
        <f t="shared" ca="1" si="29"/>
        <v>0</v>
      </c>
      <c r="S778" s="253"/>
      <c r="T778" s="246">
        <f ca="1">+T779</f>
        <v>0</v>
      </c>
      <c r="U778" s="245">
        <f t="shared" si="30"/>
        <v>1</v>
      </c>
      <c r="V778" s="348" t="str">
        <f>+VLOOKUP(A778,bd_lista!$A$3:$E$590,5,FALSE)</f>
        <v>Gobiernos Autonomos Municipales</v>
      </c>
      <c r="W778" s="444" t="str">
        <f>+V778</f>
        <v>Gobiernos Autonomos Municipales</v>
      </c>
      <c r="X778" s="245">
        <f>+VLOOKUP(A778,[2]Sheet1!$A$13:$D$744,4,FALSE)</f>
        <v>0</v>
      </c>
      <c r="Y778" s="245" t="e">
        <f>+VLOOKUP(X778,bd_lista!$A$3:$C$590,3,FALSE)</f>
        <v>#N/A</v>
      </c>
      <c r="Z778" s="305">
        <f>+X778</f>
        <v>0</v>
      </c>
      <c r="AA778" s="306" t="e">
        <f>+Y778</f>
        <v>#N/A</v>
      </c>
    </row>
    <row r="779" spans="1:27" customFormat="1" ht="27" hidden="1" customHeight="1">
      <c r="A779" s="32">
        <v>1435</v>
      </c>
      <c r="B779" s="447"/>
      <c r="C779" s="250" t="str">
        <f>+VLOOKUP(A779,bd_lista!$A$3:$C$590,3,FALSE)</f>
        <v>Gobierno Autónomo Municipal de Soracachi</v>
      </c>
      <c r="D779" s="443"/>
      <c r="E779" s="247" t="s">
        <v>1312</v>
      </c>
      <c r="F779" s="246">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6">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6">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6">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6">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6">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6">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6">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6">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6">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6">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6">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6">
        <f t="shared" ca="1" si="29"/>
        <v>0</v>
      </c>
      <c r="S779" s="253">
        <f ca="1">+R778+R779</f>
        <v>0</v>
      </c>
      <c r="T779" s="246">
        <f ca="1">+S779</f>
        <v>0</v>
      </c>
      <c r="U779" s="245">
        <f t="shared" si="30"/>
        <v>2</v>
      </c>
      <c r="V779" s="348" t="str">
        <f>+VLOOKUP(A779,bd_lista!$A$3:$E$590,5,FALSE)</f>
        <v>Gobiernos Autonomos Municipales</v>
      </c>
      <c r="W779" s="445"/>
      <c r="X779" s="245">
        <f>+VLOOKUP(A779,[2]Sheet1!$A$13:$D$744,4,FALSE)</f>
        <v>0</v>
      </c>
      <c r="Y779" s="245" t="e">
        <f>+VLOOKUP(X779,bd_lista!$A$3:$C$590,3,FALSE)</f>
        <v>#N/A</v>
      </c>
      <c r="Z779" s="303"/>
      <c r="AA779" s="304"/>
    </row>
    <row r="780" spans="1:27" customFormat="1" ht="15" hidden="1" customHeight="1">
      <c r="A780" s="32">
        <v>1501</v>
      </c>
      <c r="B780" s="446">
        <f>+A780</f>
        <v>1501</v>
      </c>
      <c r="C780" s="250" t="str">
        <f>+VLOOKUP(A780,bd_lista!$A$3:$C$590,3,FALSE)</f>
        <v>Gobierno Autónomo Municipal de Potosí</v>
      </c>
      <c r="D780" s="442" t="str">
        <f>+C780</f>
        <v>Gobierno Autónomo Municipal de Potosí</v>
      </c>
      <c r="E780" s="245" t="s">
        <v>1311</v>
      </c>
      <c r="F780" s="246">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6">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6">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6">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6">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6">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6">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6">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6">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6">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6">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6">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6">
        <f t="shared" ca="1" si="29"/>
        <v>0</v>
      </c>
      <c r="S780" s="253"/>
      <c r="T780" s="246">
        <f ca="1">+T781</f>
        <v>0</v>
      </c>
      <c r="U780" s="245">
        <f t="shared" si="30"/>
        <v>1</v>
      </c>
      <c r="V780" s="348" t="str">
        <f>+VLOOKUP(A780,bd_lista!$A$3:$E$590,5,FALSE)</f>
        <v>Gobiernos Autonomos Municipales</v>
      </c>
      <c r="W780" s="444" t="str">
        <f>+V780</f>
        <v>Gobiernos Autonomos Municipales</v>
      </c>
      <c r="X780" s="245">
        <f>+VLOOKUP(A780,[2]Sheet1!$A$13:$D$744,4,FALSE)</f>
        <v>0</v>
      </c>
      <c r="Y780" s="245" t="e">
        <f>+VLOOKUP(X780,bd_lista!$A$3:$C$590,3,FALSE)</f>
        <v>#N/A</v>
      </c>
      <c r="Z780" s="305">
        <f>+X780</f>
        <v>0</v>
      </c>
      <c r="AA780" s="306" t="e">
        <f>+Y780</f>
        <v>#N/A</v>
      </c>
    </row>
    <row r="781" spans="1:27" customFormat="1" ht="15" hidden="1" customHeight="1">
      <c r="A781" s="32">
        <v>1501</v>
      </c>
      <c r="B781" s="447"/>
      <c r="C781" s="250" t="str">
        <f>+VLOOKUP(A781,bd_lista!$A$3:$C$590,3,FALSE)</f>
        <v>Gobierno Autónomo Municipal de Potosí</v>
      </c>
      <c r="D781" s="443"/>
      <c r="E781" s="247" t="s">
        <v>1312</v>
      </c>
      <c r="F781" s="246">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6">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6">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6">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6">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6">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6">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6">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6">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6">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6">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6">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6">
        <f t="shared" ca="1" si="29"/>
        <v>0</v>
      </c>
      <c r="S781" s="253">
        <f ca="1">+R780+R781</f>
        <v>0</v>
      </c>
      <c r="T781" s="246">
        <f ca="1">+S781</f>
        <v>0</v>
      </c>
      <c r="U781" s="245">
        <f t="shared" si="30"/>
        <v>2</v>
      </c>
      <c r="V781" s="348" t="str">
        <f>+VLOOKUP(A781,bd_lista!$A$3:$E$590,5,FALSE)</f>
        <v>Gobiernos Autonomos Municipales</v>
      </c>
      <c r="W781" s="445"/>
      <c r="X781" s="245">
        <f>+VLOOKUP(A781,[2]Sheet1!$A$13:$D$744,4,FALSE)</f>
        <v>0</v>
      </c>
      <c r="Y781" s="245" t="e">
        <f>+VLOOKUP(X781,bd_lista!$A$3:$C$590,3,FALSE)</f>
        <v>#N/A</v>
      </c>
      <c r="Z781" s="303"/>
      <c r="AA781" s="304"/>
    </row>
    <row r="782" spans="1:27" customFormat="1" ht="15" hidden="1" customHeight="1">
      <c r="A782" s="32">
        <v>1502</v>
      </c>
      <c r="B782" s="446">
        <f>+A782</f>
        <v>1502</v>
      </c>
      <c r="C782" s="250" t="str">
        <f>+VLOOKUP(A782,bd_lista!$A$3:$C$590,3,FALSE)</f>
        <v>Gobierno Autónomo Municipal de Tinguipaya</v>
      </c>
      <c r="D782" s="442" t="str">
        <f>+C782</f>
        <v>Gobierno Autónomo Municipal de Tinguipaya</v>
      </c>
      <c r="E782" s="245" t="s">
        <v>1311</v>
      </c>
      <c r="F782" s="246">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6">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6">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6">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6">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6">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6">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6">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6">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6">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6">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6">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6">
        <f t="shared" ca="1" si="29"/>
        <v>0</v>
      </c>
      <c r="S782" s="253"/>
      <c r="T782" s="246">
        <f ca="1">+T783</f>
        <v>0</v>
      </c>
      <c r="U782" s="245">
        <f t="shared" si="30"/>
        <v>1</v>
      </c>
      <c r="V782" s="348" t="str">
        <f>+VLOOKUP(A782,bd_lista!$A$3:$E$590,5,FALSE)</f>
        <v>Gobiernos Autonomos Municipales</v>
      </c>
      <c r="W782" s="444" t="str">
        <f>+V782</f>
        <v>Gobiernos Autonomos Municipales</v>
      </c>
      <c r="X782" s="245">
        <f>+VLOOKUP(A782,[2]Sheet1!$A$13:$D$744,4,FALSE)</f>
        <v>0</v>
      </c>
      <c r="Y782" s="245" t="e">
        <f>+VLOOKUP(X782,bd_lista!$A$3:$C$590,3,FALSE)</f>
        <v>#N/A</v>
      </c>
      <c r="Z782" s="305">
        <f>+X782</f>
        <v>0</v>
      </c>
      <c r="AA782" s="306" t="e">
        <f>+Y782</f>
        <v>#N/A</v>
      </c>
    </row>
    <row r="783" spans="1:27" customFormat="1" ht="15" hidden="1" customHeight="1">
      <c r="A783" s="32">
        <v>1502</v>
      </c>
      <c r="B783" s="447"/>
      <c r="C783" s="250" t="str">
        <f>+VLOOKUP(A783,bd_lista!$A$3:$C$590,3,FALSE)</f>
        <v>Gobierno Autónomo Municipal de Tinguipaya</v>
      </c>
      <c r="D783" s="443"/>
      <c r="E783" s="247" t="s">
        <v>1312</v>
      </c>
      <c r="F783" s="246">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6">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6">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6">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6">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6">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6">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6">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6">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6">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6">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6">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6">
        <f t="shared" ca="1" si="29"/>
        <v>0</v>
      </c>
      <c r="S783" s="253">
        <f ca="1">+R782+R783</f>
        <v>0</v>
      </c>
      <c r="T783" s="246">
        <f ca="1">+S783</f>
        <v>0</v>
      </c>
      <c r="U783" s="245">
        <f t="shared" si="30"/>
        <v>2</v>
      </c>
      <c r="V783" s="348" t="str">
        <f>+VLOOKUP(A783,bd_lista!$A$3:$E$590,5,FALSE)</f>
        <v>Gobiernos Autonomos Municipales</v>
      </c>
      <c r="W783" s="445"/>
      <c r="X783" s="245">
        <f>+VLOOKUP(A783,[2]Sheet1!$A$13:$D$744,4,FALSE)</f>
        <v>0</v>
      </c>
      <c r="Y783" s="245" t="e">
        <f>+VLOOKUP(X783,bd_lista!$A$3:$C$590,3,FALSE)</f>
        <v>#N/A</v>
      </c>
      <c r="Z783" s="303"/>
      <c r="AA783" s="304"/>
    </row>
    <row r="784" spans="1:27" customFormat="1" ht="27" hidden="1" customHeight="1">
      <c r="A784" s="32">
        <v>1503</v>
      </c>
      <c r="B784" s="446">
        <f>+A784</f>
        <v>1503</v>
      </c>
      <c r="C784" s="250" t="str">
        <f>+VLOOKUP(A784,bd_lista!$A$3:$C$590,3,FALSE)</f>
        <v>Gobierno Autónomo Municipal de Yocalla</v>
      </c>
      <c r="D784" s="442" t="str">
        <f>+C784</f>
        <v>Gobierno Autónomo Municipal de Yocalla</v>
      </c>
      <c r="E784" s="245" t="s">
        <v>1311</v>
      </c>
      <c r="F784" s="246">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6">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6">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6">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6">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6">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6">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6">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6">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6">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6">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6">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6">
        <f t="shared" ca="1" si="29"/>
        <v>0</v>
      </c>
      <c r="S784" s="253"/>
      <c r="T784" s="246">
        <f ca="1">+T785</f>
        <v>0</v>
      </c>
      <c r="U784" s="245">
        <f t="shared" si="30"/>
        <v>1</v>
      </c>
      <c r="V784" s="348" t="str">
        <f>+VLOOKUP(A784,bd_lista!$A$3:$E$590,5,FALSE)</f>
        <v>Gobiernos Autonomos Municipales</v>
      </c>
      <c r="W784" s="444" t="str">
        <f>+V784</f>
        <v>Gobiernos Autonomos Municipales</v>
      </c>
      <c r="X784" s="245">
        <f>+VLOOKUP(A784,[2]Sheet1!$A$13:$D$744,4,FALSE)</f>
        <v>0</v>
      </c>
      <c r="Y784" s="245" t="e">
        <f>+VLOOKUP(X784,bd_lista!$A$3:$C$590,3,FALSE)</f>
        <v>#N/A</v>
      </c>
      <c r="Z784" s="305">
        <f>+X784</f>
        <v>0</v>
      </c>
      <c r="AA784" s="306" t="e">
        <f>+Y784</f>
        <v>#N/A</v>
      </c>
    </row>
    <row r="785" spans="1:27" customFormat="1" ht="27" hidden="1" customHeight="1">
      <c r="A785" s="32">
        <v>1503</v>
      </c>
      <c r="B785" s="447"/>
      <c r="C785" s="250" t="str">
        <f>+VLOOKUP(A785,bd_lista!$A$3:$C$590,3,FALSE)</f>
        <v>Gobierno Autónomo Municipal de Yocalla</v>
      </c>
      <c r="D785" s="443"/>
      <c r="E785" s="247" t="s">
        <v>1312</v>
      </c>
      <c r="F785" s="246">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6">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6">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6">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6">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6">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6">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6">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6">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6">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6">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6">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6">
        <f t="shared" ca="1" si="29"/>
        <v>0</v>
      </c>
      <c r="S785" s="253">
        <f ca="1">+R784+R785</f>
        <v>0</v>
      </c>
      <c r="T785" s="246">
        <f ca="1">+S785</f>
        <v>0</v>
      </c>
      <c r="U785" s="245">
        <f t="shared" si="30"/>
        <v>2</v>
      </c>
      <c r="V785" s="348" t="str">
        <f>+VLOOKUP(A785,bd_lista!$A$3:$E$590,5,FALSE)</f>
        <v>Gobiernos Autonomos Municipales</v>
      </c>
      <c r="W785" s="445"/>
      <c r="X785" s="245">
        <f>+VLOOKUP(A785,[2]Sheet1!$A$13:$D$744,4,FALSE)</f>
        <v>0</v>
      </c>
      <c r="Y785" s="245" t="e">
        <f>+VLOOKUP(X785,bd_lista!$A$3:$C$590,3,FALSE)</f>
        <v>#N/A</v>
      </c>
      <c r="Z785" s="303"/>
      <c r="AA785" s="304"/>
    </row>
    <row r="786" spans="1:27" customFormat="1" ht="15" hidden="1" customHeight="1">
      <c r="A786" s="32">
        <v>1504</v>
      </c>
      <c r="B786" s="446">
        <f>+A786</f>
        <v>1504</v>
      </c>
      <c r="C786" s="250" t="str">
        <f>+VLOOKUP(A786,bd_lista!$A$3:$C$590,3,FALSE)</f>
        <v>Gobierno Autónomo Municipal de Urmiri</v>
      </c>
      <c r="D786" s="442" t="str">
        <f>+C786</f>
        <v>Gobierno Autónomo Municipal de Urmiri</v>
      </c>
      <c r="E786" s="245" t="s">
        <v>1311</v>
      </c>
      <c r="F786" s="246">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6">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6">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6">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6">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6">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6">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6">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6">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6">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6">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6">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6">
        <f t="shared" ca="1" si="29"/>
        <v>0</v>
      </c>
      <c r="S786" s="253"/>
      <c r="T786" s="246">
        <f ca="1">+T787</f>
        <v>0</v>
      </c>
      <c r="U786" s="245">
        <f t="shared" si="30"/>
        <v>1</v>
      </c>
      <c r="V786" s="348" t="str">
        <f>+VLOOKUP(A786,bd_lista!$A$3:$E$590,5,FALSE)</f>
        <v>Gobiernos Autonomos Municipales</v>
      </c>
      <c r="W786" s="444" t="str">
        <f>+V786</f>
        <v>Gobiernos Autonomos Municipales</v>
      </c>
      <c r="X786" s="245">
        <f>+VLOOKUP(A786,[2]Sheet1!$A$13:$D$744,4,FALSE)</f>
        <v>0</v>
      </c>
      <c r="Y786" s="245" t="e">
        <f>+VLOOKUP(X786,bd_lista!$A$3:$C$590,3,FALSE)</f>
        <v>#N/A</v>
      </c>
      <c r="Z786" s="305">
        <f>+X786</f>
        <v>0</v>
      </c>
      <c r="AA786" s="306" t="e">
        <f>+Y786</f>
        <v>#N/A</v>
      </c>
    </row>
    <row r="787" spans="1:27" customFormat="1" ht="15" hidden="1" customHeight="1">
      <c r="A787" s="32">
        <v>1504</v>
      </c>
      <c r="B787" s="447"/>
      <c r="C787" s="250" t="str">
        <f>+VLOOKUP(A787,bd_lista!$A$3:$C$590,3,FALSE)</f>
        <v>Gobierno Autónomo Municipal de Urmiri</v>
      </c>
      <c r="D787" s="443"/>
      <c r="E787" s="247" t="s">
        <v>1312</v>
      </c>
      <c r="F787" s="246">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6">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6">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6">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6">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6">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6">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6">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6">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6">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6">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6">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6">
        <f t="shared" ca="1" si="29"/>
        <v>0</v>
      </c>
      <c r="S787" s="253">
        <f ca="1">+R786+R787</f>
        <v>0</v>
      </c>
      <c r="T787" s="246">
        <f ca="1">+S787</f>
        <v>0</v>
      </c>
      <c r="U787" s="245">
        <f t="shared" si="30"/>
        <v>2</v>
      </c>
      <c r="V787" s="348" t="str">
        <f>+VLOOKUP(A787,bd_lista!$A$3:$E$590,5,FALSE)</f>
        <v>Gobiernos Autonomos Municipales</v>
      </c>
      <c r="W787" s="445"/>
      <c r="X787" s="245">
        <f>+VLOOKUP(A787,[2]Sheet1!$A$13:$D$744,4,FALSE)</f>
        <v>0</v>
      </c>
      <c r="Y787" s="245" t="e">
        <f>+VLOOKUP(X787,bd_lista!$A$3:$C$590,3,FALSE)</f>
        <v>#N/A</v>
      </c>
      <c r="Z787" s="303"/>
      <c r="AA787" s="304"/>
    </row>
    <row r="788" spans="1:27" customFormat="1" ht="15" hidden="1" customHeight="1">
      <c r="A788" s="32">
        <v>1505</v>
      </c>
      <c r="B788" s="446">
        <f>+A788</f>
        <v>1505</v>
      </c>
      <c r="C788" s="250" t="str">
        <f>+VLOOKUP(A788,bd_lista!$A$3:$C$590,3,FALSE)</f>
        <v>Gobierno Autónomo Municipal de Uncía</v>
      </c>
      <c r="D788" s="442" t="str">
        <f>+C788</f>
        <v>Gobierno Autónomo Municipal de Uncía</v>
      </c>
      <c r="E788" s="245" t="s">
        <v>1311</v>
      </c>
      <c r="F788" s="246">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6">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6">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6">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6">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6">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6">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6">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6">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6">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6">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6">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6">
        <f t="shared" ca="1" si="29"/>
        <v>0</v>
      </c>
      <c r="S788" s="253"/>
      <c r="T788" s="246">
        <f ca="1">+T789</f>
        <v>0</v>
      </c>
      <c r="U788" s="245">
        <f t="shared" si="30"/>
        <v>1</v>
      </c>
      <c r="V788" s="348" t="str">
        <f>+VLOOKUP(A788,bd_lista!$A$3:$E$590,5,FALSE)</f>
        <v>Gobiernos Autonomos Municipales</v>
      </c>
      <c r="W788" s="444" t="str">
        <f>+V788</f>
        <v>Gobiernos Autonomos Municipales</v>
      </c>
      <c r="X788" s="245">
        <f>+VLOOKUP(A788,[2]Sheet1!$A$13:$D$744,4,FALSE)</f>
        <v>0</v>
      </c>
      <c r="Y788" s="245" t="e">
        <f>+VLOOKUP(X788,bd_lista!$A$3:$C$590,3,FALSE)</f>
        <v>#N/A</v>
      </c>
      <c r="Z788" s="305">
        <f>+X788</f>
        <v>0</v>
      </c>
      <c r="AA788" s="306" t="e">
        <f>+Y788</f>
        <v>#N/A</v>
      </c>
    </row>
    <row r="789" spans="1:27" customFormat="1" ht="15" hidden="1" customHeight="1">
      <c r="A789" s="32">
        <v>1505</v>
      </c>
      <c r="B789" s="447"/>
      <c r="C789" s="250" t="str">
        <f>+VLOOKUP(A789,bd_lista!$A$3:$C$590,3,FALSE)</f>
        <v>Gobierno Autónomo Municipal de Uncía</v>
      </c>
      <c r="D789" s="443"/>
      <c r="E789" s="247" t="s">
        <v>1312</v>
      </c>
      <c r="F789" s="246">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6">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6">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6">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6">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6">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6">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6">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6">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6">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6">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6">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6">
        <f t="shared" ca="1" si="29"/>
        <v>0</v>
      </c>
      <c r="S789" s="253">
        <f ca="1">+R788+R789</f>
        <v>0</v>
      </c>
      <c r="T789" s="246">
        <f ca="1">+S789</f>
        <v>0</v>
      </c>
      <c r="U789" s="245">
        <f t="shared" si="30"/>
        <v>2</v>
      </c>
      <c r="V789" s="348" t="str">
        <f>+VLOOKUP(A789,bd_lista!$A$3:$E$590,5,FALSE)</f>
        <v>Gobiernos Autonomos Municipales</v>
      </c>
      <c r="W789" s="445"/>
      <c r="X789" s="245">
        <f>+VLOOKUP(A789,[2]Sheet1!$A$13:$D$744,4,FALSE)</f>
        <v>0</v>
      </c>
      <c r="Y789" s="245" t="e">
        <f>+VLOOKUP(X789,bd_lista!$A$3:$C$590,3,FALSE)</f>
        <v>#N/A</v>
      </c>
      <c r="Z789" s="303"/>
      <c r="AA789" s="304"/>
    </row>
    <row r="790" spans="1:27" customFormat="1" ht="15" hidden="1" customHeight="1">
      <c r="A790" s="32">
        <v>1506</v>
      </c>
      <c r="B790" s="446">
        <f>+A790</f>
        <v>1506</v>
      </c>
      <c r="C790" s="250" t="str">
        <f>+VLOOKUP(A790,bd_lista!$A$3:$C$590,3,FALSE)</f>
        <v>Gobierno Autónomo Municipal de Chayanta</v>
      </c>
      <c r="D790" s="442" t="str">
        <f>+C790</f>
        <v>Gobierno Autónomo Municipal de Chayanta</v>
      </c>
      <c r="E790" s="245" t="s">
        <v>1311</v>
      </c>
      <c r="F790" s="246">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6">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6">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6">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6">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6">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6">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6">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6">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6">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6">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6">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6">
        <f t="shared" ca="1" si="29"/>
        <v>0</v>
      </c>
      <c r="S790" s="253"/>
      <c r="T790" s="246">
        <f ca="1">+T791</f>
        <v>0</v>
      </c>
      <c r="U790" s="245">
        <f t="shared" si="30"/>
        <v>1</v>
      </c>
      <c r="V790" s="348" t="str">
        <f>+VLOOKUP(A790,bd_lista!$A$3:$E$590,5,FALSE)</f>
        <v>Gobiernos Autonomos Municipales</v>
      </c>
      <c r="W790" s="444" t="str">
        <f>+V790</f>
        <v>Gobiernos Autonomos Municipales</v>
      </c>
      <c r="X790" s="245">
        <f>+VLOOKUP(A790,[2]Sheet1!$A$13:$D$744,4,FALSE)</f>
        <v>0</v>
      </c>
      <c r="Y790" s="245" t="e">
        <f>+VLOOKUP(X790,bd_lista!$A$3:$C$590,3,FALSE)</f>
        <v>#N/A</v>
      </c>
      <c r="Z790" s="305">
        <f>+X790</f>
        <v>0</v>
      </c>
      <c r="AA790" s="306" t="e">
        <f>+Y790</f>
        <v>#N/A</v>
      </c>
    </row>
    <row r="791" spans="1:27" customFormat="1" ht="15" hidden="1" customHeight="1">
      <c r="A791" s="32">
        <v>1506</v>
      </c>
      <c r="B791" s="447"/>
      <c r="C791" s="250" t="str">
        <f>+VLOOKUP(A791,bd_lista!$A$3:$C$590,3,FALSE)</f>
        <v>Gobierno Autónomo Municipal de Chayanta</v>
      </c>
      <c r="D791" s="443"/>
      <c r="E791" s="247" t="s">
        <v>1312</v>
      </c>
      <c r="F791" s="246">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6">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6">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6">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6">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6">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6">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6">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6">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6">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6">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6">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6">
        <f t="shared" ca="1" si="29"/>
        <v>0</v>
      </c>
      <c r="S791" s="253">
        <f ca="1">+R790+R791</f>
        <v>0</v>
      </c>
      <c r="T791" s="246">
        <f ca="1">+S791</f>
        <v>0</v>
      </c>
      <c r="U791" s="245">
        <f t="shared" si="30"/>
        <v>2</v>
      </c>
      <c r="V791" s="348" t="str">
        <f>+VLOOKUP(A791,bd_lista!$A$3:$E$590,5,FALSE)</f>
        <v>Gobiernos Autonomos Municipales</v>
      </c>
      <c r="W791" s="445"/>
      <c r="X791" s="245">
        <f>+VLOOKUP(A791,[2]Sheet1!$A$13:$D$744,4,FALSE)</f>
        <v>0</v>
      </c>
      <c r="Y791" s="245" t="e">
        <f>+VLOOKUP(X791,bd_lista!$A$3:$C$590,3,FALSE)</f>
        <v>#N/A</v>
      </c>
      <c r="Z791" s="303"/>
      <c r="AA791" s="304"/>
    </row>
    <row r="792" spans="1:27" customFormat="1" ht="15" hidden="1" customHeight="1">
      <c r="A792" s="32">
        <v>1507</v>
      </c>
      <c r="B792" s="446">
        <f>+A792</f>
        <v>1507</v>
      </c>
      <c r="C792" s="250" t="str">
        <f>+VLOOKUP(A792,bd_lista!$A$3:$C$590,3,FALSE)</f>
        <v>Gobierno Autónomo Municipal de Llallagua</v>
      </c>
      <c r="D792" s="442" t="str">
        <f>+C792</f>
        <v>Gobierno Autónomo Municipal de Llallagua</v>
      </c>
      <c r="E792" s="245" t="s">
        <v>1311</v>
      </c>
      <c r="F792" s="246">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6">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6">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6">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6">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6">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6">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6">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6">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6">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6">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6">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6">
        <f t="shared" ca="1" si="29"/>
        <v>0</v>
      </c>
      <c r="S792" s="253"/>
      <c r="T792" s="246">
        <f ca="1">+T793</f>
        <v>0</v>
      </c>
      <c r="U792" s="245">
        <f t="shared" si="30"/>
        <v>1</v>
      </c>
      <c r="V792" s="348" t="str">
        <f>+VLOOKUP(A792,bd_lista!$A$3:$E$590,5,FALSE)</f>
        <v>Gobiernos Autonomos Municipales</v>
      </c>
      <c r="W792" s="444" t="str">
        <f>+V792</f>
        <v>Gobiernos Autonomos Municipales</v>
      </c>
      <c r="X792" s="245">
        <f>+VLOOKUP(A792,[2]Sheet1!$A$13:$D$744,4,FALSE)</f>
        <v>0</v>
      </c>
      <c r="Y792" s="245" t="e">
        <f>+VLOOKUP(X792,bd_lista!$A$3:$C$590,3,FALSE)</f>
        <v>#N/A</v>
      </c>
      <c r="Z792" s="305">
        <f>+X792</f>
        <v>0</v>
      </c>
      <c r="AA792" s="306" t="e">
        <f>+Y792</f>
        <v>#N/A</v>
      </c>
    </row>
    <row r="793" spans="1:27" customFormat="1" ht="15" hidden="1" customHeight="1">
      <c r="A793" s="32">
        <v>1507</v>
      </c>
      <c r="B793" s="447"/>
      <c r="C793" s="250" t="str">
        <f>+VLOOKUP(A793,bd_lista!$A$3:$C$590,3,FALSE)</f>
        <v>Gobierno Autónomo Municipal de Llallagua</v>
      </c>
      <c r="D793" s="443"/>
      <c r="E793" s="247" t="s">
        <v>1312</v>
      </c>
      <c r="F793" s="246">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6">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6">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6">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6">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6">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6">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6">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6">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6">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6">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6">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6">
        <f t="shared" ca="1" si="29"/>
        <v>0</v>
      </c>
      <c r="S793" s="253">
        <f ca="1">+R792+R793</f>
        <v>0</v>
      </c>
      <c r="T793" s="246">
        <f ca="1">+S793</f>
        <v>0</v>
      </c>
      <c r="U793" s="245">
        <f t="shared" si="30"/>
        <v>2</v>
      </c>
      <c r="V793" s="348" t="str">
        <f>+VLOOKUP(A793,bd_lista!$A$3:$E$590,5,FALSE)</f>
        <v>Gobiernos Autonomos Municipales</v>
      </c>
      <c r="W793" s="445"/>
      <c r="X793" s="245">
        <f>+VLOOKUP(A793,[2]Sheet1!$A$13:$D$744,4,FALSE)</f>
        <v>0</v>
      </c>
      <c r="Y793" s="245" t="e">
        <f>+VLOOKUP(X793,bd_lista!$A$3:$C$590,3,FALSE)</f>
        <v>#N/A</v>
      </c>
      <c r="Z793" s="303"/>
      <c r="AA793" s="304"/>
    </row>
    <row r="794" spans="1:27" customFormat="1" ht="15" hidden="1" customHeight="1">
      <c r="A794" s="32">
        <v>1508</v>
      </c>
      <c r="B794" s="446">
        <f>+A794</f>
        <v>1508</v>
      </c>
      <c r="C794" s="250" t="str">
        <f>+VLOOKUP(A794,bd_lista!$A$3:$C$590,3,FALSE)</f>
        <v>Gobierno Autónomo Municipal de Betanzos</v>
      </c>
      <c r="D794" s="442" t="str">
        <f>+C794</f>
        <v>Gobierno Autónomo Municipal de Betanzos</v>
      </c>
      <c r="E794" s="245" t="s">
        <v>1311</v>
      </c>
      <c r="F794" s="246">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6">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6">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6">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6">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6">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6">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6">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6">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6">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6">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6">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6">
        <f t="shared" ca="1" si="29"/>
        <v>0</v>
      </c>
      <c r="S794" s="253"/>
      <c r="T794" s="246">
        <f ca="1">+T795</f>
        <v>0</v>
      </c>
      <c r="U794" s="245">
        <f t="shared" si="30"/>
        <v>1</v>
      </c>
      <c r="V794" s="348" t="str">
        <f>+VLOOKUP(A794,bd_lista!$A$3:$E$590,5,FALSE)</f>
        <v>Gobiernos Autonomos Municipales</v>
      </c>
      <c r="W794" s="444" t="str">
        <f>+V794</f>
        <v>Gobiernos Autonomos Municipales</v>
      </c>
      <c r="X794" s="245">
        <f>+VLOOKUP(A794,[2]Sheet1!$A$13:$D$744,4,FALSE)</f>
        <v>0</v>
      </c>
      <c r="Y794" s="245" t="e">
        <f>+VLOOKUP(X794,bd_lista!$A$3:$C$590,3,FALSE)</f>
        <v>#N/A</v>
      </c>
      <c r="Z794" s="305">
        <f>+X794</f>
        <v>0</v>
      </c>
      <c r="AA794" s="306" t="e">
        <f>+Y794</f>
        <v>#N/A</v>
      </c>
    </row>
    <row r="795" spans="1:27" customFormat="1" ht="15" hidden="1" customHeight="1">
      <c r="A795" s="32">
        <v>1508</v>
      </c>
      <c r="B795" s="447"/>
      <c r="C795" s="250" t="str">
        <f>+VLOOKUP(A795,bd_lista!$A$3:$C$590,3,FALSE)</f>
        <v>Gobierno Autónomo Municipal de Betanzos</v>
      </c>
      <c r="D795" s="443"/>
      <c r="E795" s="247" t="s">
        <v>1312</v>
      </c>
      <c r="F795" s="246">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6">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6">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6">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6">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6">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6">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6">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6">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6">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6">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6">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6">
        <f t="shared" ca="1" si="29"/>
        <v>0</v>
      </c>
      <c r="S795" s="253">
        <f ca="1">+R794+R795</f>
        <v>0</v>
      </c>
      <c r="T795" s="246">
        <f ca="1">+S795</f>
        <v>0</v>
      </c>
      <c r="U795" s="245">
        <f t="shared" si="30"/>
        <v>2</v>
      </c>
      <c r="V795" s="348" t="str">
        <f>+VLOOKUP(A795,bd_lista!$A$3:$E$590,5,FALSE)</f>
        <v>Gobiernos Autonomos Municipales</v>
      </c>
      <c r="W795" s="445"/>
      <c r="X795" s="245">
        <f>+VLOOKUP(A795,[2]Sheet1!$A$13:$D$744,4,FALSE)</f>
        <v>0</v>
      </c>
      <c r="Y795" s="245" t="e">
        <f>+VLOOKUP(X795,bd_lista!$A$3:$C$590,3,FALSE)</f>
        <v>#N/A</v>
      </c>
      <c r="Z795" s="303"/>
      <c r="AA795" s="304"/>
    </row>
    <row r="796" spans="1:27" customFormat="1" ht="15" hidden="1" customHeight="1">
      <c r="A796" s="32">
        <v>1509</v>
      </c>
      <c r="B796" s="446">
        <f>+A796</f>
        <v>1509</v>
      </c>
      <c r="C796" s="250" t="str">
        <f>+VLOOKUP(A796,bd_lista!$A$3:$C$590,3,FALSE)</f>
        <v>Gobierno Autónomo Municipal de Chaqui</v>
      </c>
      <c r="D796" s="442" t="str">
        <f>+C796</f>
        <v>Gobierno Autónomo Municipal de Chaqui</v>
      </c>
      <c r="E796" s="245" t="s">
        <v>1311</v>
      </c>
      <c r="F796" s="246">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6">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6">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6">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6">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6">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6">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6">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6">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6">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6">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6">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6">
        <f t="shared" ca="1" si="29"/>
        <v>0</v>
      </c>
      <c r="S796" s="253"/>
      <c r="T796" s="246">
        <f ca="1">+T797</f>
        <v>0</v>
      </c>
      <c r="U796" s="245">
        <f t="shared" si="30"/>
        <v>1</v>
      </c>
      <c r="V796" s="348" t="str">
        <f>+VLOOKUP(A796,bd_lista!$A$3:$E$590,5,FALSE)</f>
        <v>Gobiernos Autonomos Municipales</v>
      </c>
      <c r="W796" s="444" t="str">
        <f>+V796</f>
        <v>Gobiernos Autonomos Municipales</v>
      </c>
      <c r="X796" s="245">
        <f>+VLOOKUP(A796,[2]Sheet1!$A$13:$D$744,4,FALSE)</f>
        <v>0</v>
      </c>
      <c r="Y796" s="245" t="e">
        <f>+VLOOKUP(X796,bd_lista!$A$3:$C$590,3,FALSE)</f>
        <v>#N/A</v>
      </c>
      <c r="Z796" s="305">
        <f>+X796</f>
        <v>0</v>
      </c>
      <c r="AA796" s="306" t="e">
        <f>+Y796</f>
        <v>#N/A</v>
      </c>
    </row>
    <row r="797" spans="1:27" customFormat="1" ht="15" hidden="1" customHeight="1">
      <c r="A797" s="32">
        <v>1509</v>
      </c>
      <c r="B797" s="447"/>
      <c r="C797" s="250" t="str">
        <f>+VLOOKUP(A797,bd_lista!$A$3:$C$590,3,FALSE)</f>
        <v>Gobierno Autónomo Municipal de Chaqui</v>
      </c>
      <c r="D797" s="443"/>
      <c r="E797" s="247" t="s">
        <v>1312</v>
      </c>
      <c r="F797" s="246">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6">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6">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6">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6">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6">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6">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6">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6">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6">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6">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6">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6">
        <f t="shared" ca="1" si="29"/>
        <v>0</v>
      </c>
      <c r="S797" s="253">
        <f ca="1">+R796+R797</f>
        <v>0</v>
      </c>
      <c r="T797" s="246">
        <f ca="1">+S797</f>
        <v>0</v>
      </c>
      <c r="U797" s="245">
        <f t="shared" si="30"/>
        <v>2</v>
      </c>
      <c r="V797" s="348" t="str">
        <f>+VLOOKUP(A797,bd_lista!$A$3:$E$590,5,FALSE)</f>
        <v>Gobiernos Autonomos Municipales</v>
      </c>
      <c r="W797" s="445"/>
      <c r="X797" s="245">
        <f>+VLOOKUP(A797,[2]Sheet1!$A$13:$D$744,4,FALSE)</f>
        <v>0</v>
      </c>
      <c r="Y797" s="245" t="e">
        <f>+VLOOKUP(X797,bd_lista!$A$3:$C$590,3,FALSE)</f>
        <v>#N/A</v>
      </c>
      <c r="Z797" s="303"/>
      <c r="AA797" s="304"/>
    </row>
    <row r="798" spans="1:27" customFormat="1" ht="15" hidden="1" customHeight="1">
      <c r="A798" s="32">
        <v>1510</v>
      </c>
      <c r="B798" s="446">
        <f>+A798</f>
        <v>1510</v>
      </c>
      <c r="C798" s="250" t="str">
        <f>+VLOOKUP(A798,bd_lista!$A$3:$C$590,3,FALSE)</f>
        <v>Gobierno Autónomo Municipal de Tacobamba</v>
      </c>
      <c r="D798" s="442" t="str">
        <f>+C798</f>
        <v>Gobierno Autónomo Municipal de Tacobamba</v>
      </c>
      <c r="E798" s="245" t="s">
        <v>1311</v>
      </c>
      <c r="F798" s="246">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6">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6">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6">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6">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6">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6">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6">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6">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6">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6">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6">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6">
        <f t="shared" ref="R798:R861" ca="1" si="31">+SUM(F798:Q798)</f>
        <v>0</v>
      </c>
      <c r="S798" s="253"/>
      <c r="T798" s="246">
        <f ca="1">+T799</f>
        <v>0</v>
      </c>
      <c r="U798" s="245">
        <f t="shared" ref="U798:U861" si="32">+IF(E798="Débitos",1,2)</f>
        <v>1</v>
      </c>
      <c r="V798" s="348" t="str">
        <f>+VLOOKUP(A798,bd_lista!$A$3:$E$590,5,FALSE)</f>
        <v>Gobiernos Autonomos Municipales</v>
      </c>
      <c r="W798" s="444" t="str">
        <f>+V798</f>
        <v>Gobiernos Autonomos Municipales</v>
      </c>
      <c r="X798" s="245">
        <f>+VLOOKUP(A798,[2]Sheet1!$A$13:$D$744,4,FALSE)</f>
        <v>0</v>
      </c>
      <c r="Y798" s="245" t="e">
        <f>+VLOOKUP(X798,bd_lista!$A$3:$C$590,3,FALSE)</f>
        <v>#N/A</v>
      </c>
      <c r="Z798" s="305">
        <f>+X798</f>
        <v>0</v>
      </c>
      <c r="AA798" s="306" t="e">
        <f>+Y798</f>
        <v>#N/A</v>
      </c>
    </row>
    <row r="799" spans="1:27" customFormat="1" ht="15" hidden="1" customHeight="1">
      <c r="A799" s="32">
        <v>1510</v>
      </c>
      <c r="B799" s="447"/>
      <c r="C799" s="250" t="str">
        <f>+VLOOKUP(A799,bd_lista!$A$3:$C$590,3,FALSE)</f>
        <v>Gobierno Autónomo Municipal de Tacobamba</v>
      </c>
      <c r="D799" s="443"/>
      <c r="E799" s="247" t="s">
        <v>1312</v>
      </c>
      <c r="F799" s="246">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6">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6">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6">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6">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6">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6">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6">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6">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6">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6">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6">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6">
        <f t="shared" ca="1" si="31"/>
        <v>0</v>
      </c>
      <c r="S799" s="253">
        <f ca="1">+R798+R799</f>
        <v>0</v>
      </c>
      <c r="T799" s="246">
        <f ca="1">+S799</f>
        <v>0</v>
      </c>
      <c r="U799" s="245">
        <f t="shared" si="32"/>
        <v>2</v>
      </c>
      <c r="V799" s="348" t="str">
        <f>+VLOOKUP(A799,bd_lista!$A$3:$E$590,5,FALSE)</f>
        <v>Gobiernos Autonomos Municipales</v>
      </c>
      <c r="W799" s="445"/>
      <c r="X799" s="245">
        <f>+VLOOKUP(A799,[2]Sheet1!$A$13:$D$744,4,FALSE)</f>
        <v>0</v>
      </c>
      <c r="Y799" s="245" t="e">
        <f>+VLOOKUP(X799,bd_lista!$A$3:$C$590,3,FALSE)</f>
        <v>#N/A</v>
      </c>
      <c r="Z799" s="303"/>
      <c r="AA799" s="304"/>
    </row>
    <row r="800" spans="1:27" customFormat="1" ht="27" hidden="1" customHeight="1">
      <c r="A800" s="32">
        <v>1511</v>
      </c>
      <c r="B800" s="446">
        <f>+A800</f>
        <v>1511</v>
      </c>
      <c r="C800" s="250" t="str">
        <f>+VLOOKUP(A800,bd_lista!$A$3:$C$590,3,FALSE)</f>
        <v>Gobierno Autónomo Municipal de Colquechaca</v>
      </c>
      <c r="D800" s="442" t="str">
        <f>+C800</f>
        <v>Gobierno Autónomo Municipal de Colquechaca</v>
      </c>
      <c r="E800" s="245" t="s">
        <v>1311</v>
      </c>
      <c r="F800" s="246">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6">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6">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6">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6">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6">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6">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6">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6">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6">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6">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6">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6">
        <f t="shared" ca="1" si="31"/>
        <v>0</v>
      </c>
      <c r="S800" s="253"/>
      <c r="T800" s="246">
        <f ca="1">+T801</f>
        <v>0</v>
      </c>
      <c r="U800" s="245">
        <f t="shared" si="32"/>
        <v>1</v>
      </c>
      <c r="V800" s="348" t="str">
        <f>+VLOOKUP(A800,bd_lista!$A$3:$E$590,5,FALSE)</f>
        <v>Gobiernos Autonomos Municipales</v>
      </c>
      <c r="W800" s="444" t="str">
        <f>+V800</f>
        <v>Gobiernos Autonomos Municipales</v>
      </c>
      <c r="X800" s="245">
        <f>+VLOOKUP(A800,[2]Sheet1!$A$13:$D$744,4,FALSE)</f>
        <v>0</v>
      </c>
      <c r="Y800" s="245" t="e">
        <f>+VLOOKUP(X800,bd_lista!$A$3:$C$590,3,FALSE)</f>
        <v>#N/A</v>
      </c>
      <c r="Z800" s="305">
        <f>+X800</f>
        <v>0</v>
      </c>
      <c r="AA800" s="306" t="e">
        <f>+Y800</f>
        <v>#N/A</v>
      </c>
    </row>
    <row r="801" spans="1:27" customFormat="1" ht="27" hidden="1" customHeight="1">
      <c r="A801" s="32">
        <v>1511</v>
      </c>
      <c r="B801" s="447"/>
      <c r="C801" s="250" t="str">
        <f>+VLOOKUP(A801,bd_lista!$A$3:$C$590,3,FALSE)</f>
        <v>Gobierno Autónomo Municipal de Colquechaca</v>
      </c>
      <c r="D801" s="443"/>
      <c r="E801" s="247" t="s">
        <v>1312</v>
      </c>
      <c r="F801" s="246">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6">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6">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6">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6">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6">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6">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6">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6">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6">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6">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6">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6">
        <f t="shared" ca="1" si="31"/>
        <v>0</v>
      </c>
      <c r="S801" s="253">
        <f ca="1">+R800+R801</f>
        <v>0</v>
      </c>
      <c r="T801" s="246">
        <f ca="1">+S801</f>
        <v>0</v>
      </c>
      <c r="U801" s="245">
        <f t="shared" si="32"/>
        <v>2</v>
      </c>
      <c r="V801" s="348" t="str">
        <f>+VLOOKUP(A801,bd_lista!$A$3:$E$590,5,FALSE)</f>
        <v>Gobiernos Autonomos Municipales</v>
      </c>
      <c r="W801" s="445"/>
      <c r="X801" s="245">
        <f>+VLOOKUP(A801,[2]Sheet1!$A$13:$D$744,4,FALSE)</f>
        <v>0</v>
      </c>
      <c r="Y801" s="245" t="e">
        <f>+VLOOKUP(X801,bd_lista!$A$3:$C$590,3,FALSE)</f>
        <v>#N/A</v>
      </c>
      <c r="Z801" s="303"/>
      <c r="AA801" s="304"/>
    </row>
    <row r="802" spans="1:27" customFormat="1" ht="15" hidden="1" customHeight="1">
      <c r="A802" s="32">
        <v>1512</v>
      </c>
      <c r="B802" s="446">
        <f>+A802</f>
        <v>1512</v>
      </c>
      <c r="C802" s="250" t="str">
        <f>+VLOOKUP(A802,bd_lista!$A$3:$C$590,3,FALSE)</f>
        <v>Gobierno Autónomo Municipal de Ravelo</v>
      </c>
      <c r="D802" s="442" t="str">
        <f>+C802</f>
        <v>Gobierno Autónomo Municipal de Ravelo</v>
      </c>
      <c r="E802" s="245" t="s">
        <v>1311</v>
      </c>
      <c r="F802" s="246">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6">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6">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6">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6">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6">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6">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6">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6">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6">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6">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6">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6">
        <f t="shared" ca="1" si="31"/>
        <v>0</v>
      </c>
      <c r="S802" s="253"/>
      <c r="T802" s="246">
        <f ca="1">+T803</f>
        <v>0</v>
      </c>
      <c r="U802" s="245">
        <f t="shared" si="32"/>
        <v>1</v>
      </c>
      <c r="V802" s="348" t="str">
        <f>+VLOOKUP(A802,bd_lista!$A$3:$E$590,5,FALSE)</f>
        <v>Gobiernos Autonomos Municipales</v>
      </c>
      <c r="W802" s="444" t="str">
        <f>+V802</f>
        <v>Gobiernos Autonomos Municipales</v>
      </c>
      <c r="X802" s="245">
        <f>+VLOOKUP(A802,[2]Sheet1!$A$13:$D$744,4,FALSE)</f>
        <v>0</v>
      </c>
      <c r="Y802" s="245" t="e">
        <f>+VLOOKUP(X802,bd_lista!$A$3:$C$590,3,FALSE)</f>
        <v>#N/A</v>
      </c>
      <c r="Z802" s="305">
        <f>+X802</f>
        <v>0</v>
      </c>
      <c r="AA802" s="306" t="e">
        <f>+Y802</f>
        <v>#N/A</v>
      </c>
    </row>
    <row r="803" spans="1:27" customFormat="1" ht="15" hidden="1" customHeight="1">
      <c r="A803" s="32">
        <v>1512</v>
      </c>
      <c r="B803" s="447"/>
      <c r="C803" s="250" t="str">
        <f>+VLOOKUP(A803,bd_lista!$A$3:$C$590,3,FALSE)</f>
        <v>Gobierno Autónomo Municipal de Ravelo</v>
      </c>
      <c r="D803" s="443"/>
      <c r="E803" s="247" t="s">
        <v>1312</v>
      </c>
      <c r="F803" s="246">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6">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6">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6">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6">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6">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6">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6">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6">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6">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6">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6">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6">
        <f t="shared" ca="1" si="31"/>
        <v>0</v>
      </c>
      <c r="S803" s="253">
        <f ca="1">+R802+R803</f>
        <v>0</v>
      </c>
      <c r="T803" s="246">
        <f ca="1">+S803</f>
        <v>0</v>
      </c>
      <c r="U803" s="245">
        <f t="shared" si="32"/>
        <v>2</v>
      </c>
      <c r="V803" s="348" t="str">
        <f>+VLOOKUP(A803,bd_lista!$A$3:$E$590,5,FALSE)</f>
        <v>Gobiernos Autonomos Municipales</v>
      </c>
      <c r="W803" s="445"/>
      <c r="X803" s="245">
        <f>+VLOOKUP(A803,[2]Sheet1!$A$13:$D$744,4,FALSE)</f>
        <v>0</v>
      </c>
      <c r="Y803" s="245" t="e">
        <f>+VLOOKUP(X803,bd_lista!$A$3:$C$590,3,FALSE)</f>
        <v>#N/A</v>
      </c>
      <c r="Z803" s="303"/>
      <c r="AA803" s="304"/>
    </row>
    <row r="804" spans="1:27" customFormat="1" ht="15" hidden="1" customHeight="1">
      <c r="A804" s="32">
        <v>1514</v>
      </c>
      <c r="B804" s="446">
        <f>+A804</f>
        <v>1514</v>
      </c>
      <c r="C804" s="250" t="str">
        <f>+VLOOKUP(A804,bd_lista!$A$3:$C$590,3,FALSE)</f>
        <v>Gobierno Autónomo Municipal de Ocurí</v>
      </c>
      <c r="D804" s="442" t="str">
        <f>+C804</f>
        <v>Gobierno Autónomo Municipal de Ocurí</v>
      </c>
      <c r="E804" s="245" t="s">
        <v>1311</v>
      </c>
      <c r="F804" s="246">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6">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6">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6">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6">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6">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6">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6">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6">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6">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6">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6">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6">
        <f t="shared" ca="1" si="31"/>
        <v>0</v>
      </c>
      <c r="S804" s="253"/>
      <c r="T804" s="246">
        <f ca="1">+T805</f>
        <v>0</v>
      </c>
      <c r="U804" s="245">
        <f t="shared" si="32"/>
        <v>1</v>
      </c>
      <c r="V804" s="348" t="str">
        <f>+VLOOKUP(A804,bd_lista!$A$3:$E$590,5,FALSE)</f>
        <v>Gobiernos Autonomos Municipales</v>
      </c>
      <c r="W804" s="444" t="str">
        <f>+V804</f>
        <v>Gobiernos Autonomos Municipales</v>
      </c>
      <c r="X804" s="245">
        <f>+VLOOKUP(A804,[2]Sheet1!$A$13:$D$744,4,FALSE)</f>
        <v>0</v>
      </c>
      <c r="Y804" s="245" t="e">
        <f>+VLOOKUP(X804,bd_lista!$A$3:$C$590,3,FALSE)</f>
        <v>#N/A</v>
      </c>
      <c r="Z804" s="305">
        <f>+X804</f>
        <v>0</v>
      </c>
      <c r="AA804" s="306" t="e">
        <f>+Y804</f>
        <v>#N/A</v>
      </c>
    </row>
    <row r="805" spans="1:27" customFormat="1" ht="15" hidden="1" customHeight="1">
      <c r="A805" s="32">
        <v>1514</v>
      </c>
      <c r="B805" s="447"/>
      <c r="C805" s="250" t="str">
        <f>+VLOOKUP(A805,bd_lista!$A$3:$C$590,3,FALSE)</f>
        <v>Gobierno Autónomo Municipal de Ocurí</v>
      </c>
      <c r="D805" s="443"/>
      <c r="E805" s="247" t="s">
        <v>1312</v>
      </c>
      <c r="F805" s="246">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6">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6">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6">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6">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6">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6">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6">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6">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6">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6">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6">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6">
        <f t="shared" ca="1" si="31"/>
        <v>0</v>
      </c>
      <c r="S805" s="253">
        <f ca="1">+R804+R805</f>
        <v>0</v>
      </c>
      <c r="T805" s="246">
        <f ca="1">+S805</f>
        <v>0</v>
      </c>
      <c r="U805" s="245">
        <f t="shared" si="32"/>
        <v>2</v>
      </c>
      <c r="V805" s="348" t="str">
        <f>+VLOOKUP(A805,bd_lista!$A$3:$E$590,5,FALSE)</f>
        <v>Gobiernos Autonomos Municipales</v>
      </c>
      <c r="W805" s="445"/>
      <c r="X805" s="245">
        <f>+VLOOKUP(A805,[2]Sheet1!$A$13:$D$744,4,FALSE)</f>
        <v>0</v>
      </c>
      <c r="Y805" s="245" t="e">
        <f>+VLOOKUP(X805,bd_lista!$A$3:$C$590,3,FALSE)</f>
        <v>#N/A</v>
      </c>
      <c r="Z805" s="303"/>
      <c r="AA805" s="304"/>
    </row>
    <row r="806" spans="1:27" customFormat="1" ht="15" hidden="1" customHeight="1">
      <c r="A806" s="32">
        <v>1515</v>
      </c>
      <c r="B806" s="446">
        <f>+A806</f>
        <v>1515</v>
      </c>
      <c r="C806" s="250" t="str">
        <f>+VLOOKUP(A806,bd_lista!$A$3:$C$590,3,FALSE)</f>
        <v>Gobierno Autónomo Municipal de San Pedro de Buena Vista</v>
      </c>
      <c r="D806" s="442" t="str">
        <f>+C806</f>
        <v>Gobierno Autónomo Municipal de San Pedro de Buena Vista</v>
      </c>
      <c r="E806" s="245" t="s">
        <v>1311</v>
      </c>
      <c r="F806" s="246">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6">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6">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6">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6">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6">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6">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6">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6">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6">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6">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6">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6">
        <f t="shared" ca="1" si="31"/>
        <v>0</v>
      </c>
      <c r="S806" s="253"/>
      <c r="T806" s="246">
        <f ca="1">+T807</f>
        <v>0</v>
      </c>
      <c r="U806" s="245">
        <f t="shared" si="32"/>
        <v>1</v>
      </c>
      <c r="V806" s="348" t="str">
        <f>+VLOOKUP(A806,bd_lista!$A$3:$E$590,5,FALSE)</f>
        <v>Gobiernos Autonomos Municipales</v>
      </c>
      <c r="W806" s="444" t="str">
        <f>+V806</f>
        <v>Gobiernos Autonomos Municipales</v>
      </c>
      <c r="X806" s="245">
        <f>+VLOOKUP(A806,[2]Sheet1!$A$13:$D$744,4,FALSE)</f>
        <v>0</v>
      </c>
      <c r="Y806" s="245" t="e">
        <f>+VLOOKUP(X806,bd_lista!$A$3:$C$590,3,FALSE)</f>
        <v>#N/A</v>
      </c>
      <c r="Z806" s="305">
        <f>+X806</f>
        <v>0</v>
      </c>
      <c r="AA806" s="306" t="e">
        <f>+Y806</f>
        <v>#N/A</v>
      </c>
    </row>
    <row r="807" spans="1:27" customFormat="1" ht="15" hidden="1" customHeight="1">
      <c r="A807" s="32">
        <v>1515</v>
      </c>
      <c r="B807" s="447"/>
      <c r="C807" s="250" t="str">
        <f>+VLOOKUP(A807,bd_lista!$A$3:$C$590,3,FALSE)</f>
        <v>Gobierno Autónomo Municipal de San Pedro de Buena Vista</v>
      </c>
      <c r="D807" s="443"/>
      <c r="E807" s="247" t="s">
        <v>1312</v>
      </c>
      <c r="F807" s="246">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6">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6">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6">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6">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6">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6">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6">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6">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6">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6">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6">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6">
        <f t="shared" ca="1" si="31"/>
        <v>0</v>
      </c>
      <c r="S807" s="253">
        <f ca="1">+R806+R807</f>
        <v>0</v>
      </c>
      <c r="T807" s="246">
        <f ca="1">+S807</f>
        <v>0</v>
      </c>
      <c r="U807" s="245">
        <f t="shared" si="32"/>
        <v>2</v>
      </c>
      <c r="V807" s="348" t="str">
        <f>+VLOOKUP(A807,bd_lista!$A$3:$E$590,5,FALSE)</f>
        <v>Gobiernos Autonomos Municipales</v>
      </c>
      <c r="W807" s="445"/>
      <c r="X807" s="245">
        <f>+VLOOKUP(A807,[2]Sheet1!$A$13:$D$744,4,FALSE)</f>
        <v>0</v>
      </c>
      <c r="Y807" s="245" t="e">
        <f>+VLOOKUP(X807,bd_lista!$A$3:$C$590,3,FALSE)</f>
        <v>#N/A</v>
      </c>
      <c r="Z807" s="303"/>
      <c r="AA807" s="304"/>
    </row>
    <row r="808" spans="1:27" customFormat="1" ht="27" hidden="1" customHeight="1">
      <c r="A808" s="32">
        <v>1516</v>
      </c>
      <c r="B808" s="446">
        <f>+A808</f>
        <v>1516</v>
      </c>
      <c r="C808" s="250" t="str">
        <f>+VLOOKUP(A808,bd_lista!$A$3:$C$590,3,FALSE)</f>
        <v>Gobierno Autónomo Municipal de Toro Toro</v>
      </c>
      <c r="D808" s="442" t="str">
        <f>+C808</f>
        <v>Gobierno Autónomo Municipal de Toro Toro</v>
      </c>
      <c r="E808" s="245" t="s">
        <v>1311</v>
      </c>
      <c r="F808" s="246">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6">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6">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6">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6">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6">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6">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6">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6">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6">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6">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6">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6">
        <f t="shared" ca="1" si="31"/>
        <v>0</v>
      </c>
      <c r="S808" s="253"/>
      <c r="T808" s="246">
        <f ca="1">+T809</f>
        <v>0</v>
      </c>
      <c r="U808" s="245">
        <f t="shared" si="32"/>
        <v>1</v>
      </c>
      <c r="V808" s="348" t="str">
        <f>+VLOOKUP(A808,bd_lista!$A$3:$E$590,5,FALSE)</f>
        <v>Gobiernos Autonomos Municipales</v>
      </c>
      <c r="W808" s="444" t="str">
        <f>+V808</f>
        <v>Gobiernos Autonomos Municipales</v>
      </c>
      <c r="X808" s="245">
        <f>+VLOOKUP(A808,[2]Sheet1!$A$13:$D$744,4,FALSE)</f>
        <v>0</v>
      </c>
      <c r="Y808" s="245" t="e">
        <f>+VLOOKUP(X808,bd_lista!$A$3:$C$590,3,FALSE)</f>
        <v>#N/A</v>
      </c>
      <c r="Z808" s="305">
        <f>+X808</f>
        <v>0</v>
      </c>
      <c r="AA808" s="306" t="e">
        <f>+Y808</f>
        <v>#N/A</v>
      </c>
    </row>
    <row r="809" spans="1:27" customFormat="1" ht="27" hidden="1" customHeight="1">
      <c r="A809" s="32">
        <v>1516</v>
      </c>
      <c r="B809" s="447"/>
      <c r="C809" s="250" t="str">
        <f>+VLOOKUP(A809,bd_lista!$A$3:$C$590,3,FALSE)</f>
        <v>Gobierno Autónomo Municipal de Toro Toro</v>
      </c>
      <c r="D809" s="443"/>
      <c r="E809" s="247" t="s">
        <v>1312</v>
      </c>
      <c r="F809" s="246">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6">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6">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6">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6">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6">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6">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6">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6">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6">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6">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6">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6">
        <f t="shared" ca="1" si="31"/>
        <v>0</v>
      </c>
      <c r="S809" s="253">
        <f ca="1">+R808+R809</f>
        <v>0</v>
      </c>
      <c r="T809" s="246">
        <f ca="1">+S809</f>
        <v>0</v>
      </c>
      <c r="U809" s="245">
        <f t="shared" si="32"/>
        <v>2</v>
      </c>
      <c r="V809" s="348" t="str">
        <f>+VLOOKUP(A809,bd_lista!$A$3:$E$590,5,FALSE)</f>
        <v>Gobiernos Autonomos Municipales</v>
      </c>
      <c r="W809" s="445"/>
      <c r="X809" s="245">
        <f>+VLOOKUP(A809,[2]Sheet1!$A$13:$D$744,4,FALSE)</f>
        <v>0</v>
      </c>
      <c r="Y809" s="245" t="e">
        <f>+VLOOKUP(X809,bd_lista!$A$3:$C$590,3,FALSE)</f>
        <v>#N/A</v>
      </c>
      <c r="Z809" s="303"/>
      <c r="AA809" s="304"/>
    </row>
    <row r="810" spans="1:27" customFormat="1" ht="27" hidden="1" customHeight="1">
      <c r="A810" s="32">
        <v>1517</v>
      </c>
      <c r="B810" s="446">
        <f>+A810</f>
        <v>1517</v>
      </c>
      <c r="C810" s="250" t="str">
        <f>+VLOOKUP(A810,bd_lista!$A$3:$C$590,3,FALSE)</f>
        <v>Gobierno Autónomo Municipal de Cotagaita</v>
      </c>
      <c r="D810" s="442" t="str">
        <f>+C810</f>
        <v>Gobierno Autónomo Municipal de Cotagaita</v>
      </c>
      <c r="E810" s="245" t="s">
        <v>1311</v>
      </c>
      <c r="F810" s="246">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6">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6">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6">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6">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6">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6">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6">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6">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6">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6">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6">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6">
        <f t="shared" ca="1" si="31"/>
        <v>0</v>
      </c>
      <c r="S810" s="253"/>
      <c r="T810" s="246">
        <f ca="1">+T811</f>
        <v>0</v>
      </c>
      <c r="U810" s="245">
        <f t="shared" si="32"/>
        <v>1</v>
      </c>
      <c r="V810" s="348" t="str">
        <f>+VLOOKUP(A810,bd_lista!$A$3:$E$590,5,FALSE)</f>
        <v>Gobiernos Autonomos Municipales</v>
      </c>
      <c r="W810" s="444" t="str">
        <f>+V810</f>
        <v>Gobiernos Autonomos Municipales</v>
      </c>
      <c r="X810" s="245">
        <f>+VLOOKUP(A810,[2]Sheet1!$A$13:$D$744,4,FALSE)</f>
        <v>0</v>
      </c>
      <c r="Y810" s="245" t="e">
        <f>+VLOOKUP(X810,bd_lista!$A$3:$C$590,3,FALSE)</f>
        <v>#N/A</v>
      </c>
      <c r="Z810" s="305">
        <f>+X810</f>
        <v>0</v>
      </c>
      <c r="AA810" s="306" t="e">
        <f>+Y810</f>
        <v>#N/A</v>
      </c>
    </row>
    <row r="811" spans="1:27" customFormat="1" ht="27" hidden="1" customHeight="1">
      <c r="A811" s="32">
        <v>1517</v>
      </c>
      <c r="B811" s="447"/>
      <c r="C811" s="250" t="str">
        <f>+VLOOKUP(A811,bd_lista!$A$3:$C$590,3,FALSE)</f>
        <v>Gobierno Autónomo Municipal de Cotagaita</v>
      </c>
      <c r="D811" s="443"/>
      <c r="E811" s="247" t="s">
        <v>1312</v>
      </c>
      <c r="F811" s="246">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6">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6">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6">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6">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6">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6">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6">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6">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6">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6">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6">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6">
        <f t="shared" ca="1" si="31"/>
        <v>0</v>
      </c>
      <c r="S811" s="253">
        <f ca="1">+R810+R811</f>
        <v>0</v>
      </c>
      <c r="T811" s="246">
        <f ca="1">+S811</f>
        <v>0</v>
      </c>
      <c r="U811" s="245">
        <f t="shared" si="32"/>
        <v>2</v>
      </c>
      <c r="V811" s="348" t="str">
        <f>+VLOOKUP(A811,bd_lista!$A$3:$E$590,5,FALSE)</f>
        <v>Gobiernos Autonomos Municipales</v>
      </c>
      <c r="W811" s="445"/>
      <c r="X811" s="245">
        <f>+VLOOKUP(A811,[2]Sheet1!$A$13:$D$744,4,FALSE)</f>
        <v>0</v>
      </c>
      <c r="Y811" s="245" t="e">
        <f>+VLOOKUP(X811,bd_lista!$A$3:$C$590,3,FALSE)</f>
        <v>#N/A</v>
      </c>
      <c r="Z811" s="303"/>
      <c r="AA811" s="304"/>
    </row>
    <row r="812" spans="1:27" customFormat="1" ht="15" hidden="1" customHeight="1">
      <c r="A812" s="32">
        <v>1518</v>
      </c>
      <c r="B812" s="446">
        <f>+A812</f>
        <v>1518</v>
      </c>
      <c r="C812" s="250" t="str">
        <f>+VLOOKUP(A812,bd_lista!$A$3:$C$590,3,FALSE)</f>
        <v>Gobierno Autónomo Municipal de Vitichi</v>
      </c>
      <c r="D812" s="442" t="str">
        <f>+C812</f>
        <v>Gobierno Autónomo Municipal de Vitichi</v>
      </c>
      <c r="E812" s="245" t="s">
        <v>1311</v>
      </c>
      <c r="F812" s="246">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6">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6">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6">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6">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6">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6">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6">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6">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6">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6">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6">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6">
        <f t="shared" ca="1" si="31"/>
        <v>0</v>
      </c>
      <c r="S812" s="253"/>
      <c r="T812" s="246">
        <f ca="1">+T813</f>
        <v>0</v>
      </c>
      <c r="U812" s="245">
        <f t="shared" si="32"/>
        <v>1</v>
      </c>
      <c r="V812" s="348" t="str">
        <f>+VLOOKUP(A812,bd_lista!$A$3:$E$590,5,FALSE)</f>
        <v>Gobiernos Autonomos Municipales</v>
      </c>
      <c r="W812" s="444" t="str">
        <f>+V812</f>
        <v>Gobiernos Autonomos Municipales</v>
      </c>
      <c r="X812" s="245">
        <f>+VLOOKUP(A812,[2]Sheet1!$A$13:$D$744,4,FALSE)</f>
        <v>0</v>
      </c>
      <c r="Y812" s="245" t="e">
        <f>+VLOOKUP(X812,bd_lista!$A$3:$C$590,3,FALSE)</f>
        <v>#N/A</v>
      </c>
      <c r="Z812" s="305">
        <f>+X812</f>
        <v>0</v>
      </c>
      <c r="AA812" s="306" t="e">
        <f>+Y812</f>
        <v>#N/A</v>
      </c>
    </row>
    <row r="813" spans="1:27" customFormat="1" ht="15" hidden="1" customHeight="1">
      <c r="A813" s="32">
        <v>1518</v>
      </c>
      <c r="B813" s="447"/>
      <c r="C813" s="250" t="str">
        <f>+VLOOKUP(A813,bd_lista!$A$3:$C$590,3,FALSE)</f>
        <v>Gobierno Autónomo Municipal de Vitichi</v>
      </c>
      <c r="D813" s="443"/>
      <c r="E813" s="247" t="s">
        <v>1312</v>
      </c>
      <c r="F813" s="246">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6">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6">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6">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6">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6">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6">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6">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6">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6">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6">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6">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6">
        <f t="shared" ca="1" si="31"/>
        <v>0</v>
      </c>
      <c r="S813" s="253">
        <f ca="1">+R812+R813</f>
        <v>0</v>
      </c>
      <c r="T813" s="246">
        <f ca="1">+S813</f>
        <v>0</v>
      </c>
      <c r="U813" s="245">
        <f t="shared" si="32"/>
        <v>2</v>
      </c>
      <c r="V813" s="348" t="str">
        <f>+VLOOKUP(A813,bd_lista!$A$3:$E$590,5,FALSE)</f>
        <v>Gobiernos Autonomos Municipales</v>
      </c>
      <c r="W813" s="445"/>
      <c r="X813" s="245">
        <f>+VLOOKUP(A813,[2]Sheet1!$A$13:$D$744,4,FALSE)</f>
        <v>0</v>
      </c>
      <c r="Y813" s="245" t="e">
        <f>+VLOOKUP(X813,bd_lista!$A$3:$C$590,3,FALSE)</f>
        <v>#N/A</v>
      </c>
      <c r="Z813" s="303"/>
      <c r="AA813" s="304"/>
    </row>
    <row r="814" spans="1:27" customFormat="1" ht="15" hidden="1" customHeight="1">
      <c r="A814" s="32">
        <v>1520</v>
      </c>
      <c r="B814" s="446">
        <f>+A814</f>
        <v>1520</v>
      </c>
      <c r="C814" s="250" t="str">
        <f>+VLOOKUP(A814,bd_lista!$A$3:$C$590,3,FALSE)</f>
        <v>Gobierno Autónomo Municipal de Atocha</v>
      </c>
      <c r="D814" s="442" t="str">
        <f>+C814</f>
        <v>Gobierno Autónomo Municipal de Atocha</v>
      </c>
      <c r="E814" s="245" t="s">
        <v>1311</v>
      </c>
      <c r="F814" s="246">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6">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6">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6">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6">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6">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6">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6">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6">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6">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6">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6">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6">
        <f t="shared" ca="1" si="31"/>
        <v>0</v>
      </c>
      <c r="S814" s="253"/>
      <c r="T814" s="246">
        <f ca="1">+T815</f>
        <v>0</v>
      </c>
      <c r="U814" s="245">
        <f t="shared" si="32"/>
        <v>1</v>
      </c>
      <c r="V814" s="348" t="str">
        <f>+VLOOKUP(A814,bd_lista!$A$3:$E$590,5,FALSE)</f>
        <v>Gobiernos Autonomos Municipales</v>
      </c>
      <c r="W814" s="444" t="str">
        <f>+V814</f>
        <v>Gobiernos Autonomos Municipales</v>
      </c>
      <c r="X814" s="245">
        <f>+VLOOKUP(A814,[2]Sheet1!$A$13:$D$744,4,FALSE)</f>
        <v>0</v>
      </c>
      <c r="Y814" s="245" t="e">
        <f>+VLOOKUP(X814,bd_lista!$A$3:$C$590,3,FALSE)</f>
        <v>#N/A</v>
      </c>
      <c r="Z814" s="305">
        <f>+X814</f>
        <v>0</v>
      </c>
      <c r="AA814" s="306" t="e">
        <f>+Y814</f>
        <v>#N/A</v>
      </c>
    </row>
    <row r="815" spans="1:27" customFormat="1" ht="15" hidden="1" customHeight="1">
      <c r="A815" s="32">
        <v>1520</v>
      </c>
      <c r="B815" s="447"/>
      <c r="C815" s="250" t="str">
        <f>+VLOOKUP(A815,bd_lista!$A$3:$C$590,3,FALSE)</f>
        <v>Gobierno Autónomo Municipal de Atocha</v>
      </c>
      <c r="D815" s="443"/>
      <c r="E815" s="247" t="s">
        <v>1312</v>
      </c>
      <c r="F815" s="246">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6">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6">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6">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6">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6">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6">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6">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6">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6">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6">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6">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6">
        <f t="shared" ca="1" si="31"/>
        <v>0</v>
      </c>
      <c r="S815" s="253">
        <f ca="1">+R814+R815</f>
        <v>0</v>
      </c>
      <c r="T815" s="246">
        <f ca="1">+S815</f>
        <v>0</v>
      </c>
      <c r="U815" s="245">
        <f t="shared" si="32"/>
        <v>2</v>
      </c>
      <c r="V815" s="348" t="str">
        <f>+VLOOKUP(A815,bd_lista!$A$3:$E$590,5,FALSE)</f>
        <v>Gobiernos Autonomos Municipales</v>
      </c>
      <c r="W815" s="445"/>
      <c r="X815" s="245">
        <f>+VLOOKUP(A815,[2]Sheet1!$A$13:$D$744,4,FALSE)</f>
        <v>0</v>
      </c>
      <c r="Y815" s="245" t="e">
        <f>+VLOOKUP(X815,bd_lista!$A$3:$C$590,3,FALSE)</f>
        <v>#N/A</v>
      </c>
      <c r="Z815" s="303"/>
      <c r="AA815" s="304"/>
    </row>
    <row r="816" spans="1:27" customFormat="1" ht="27" hidden="1" customHeight="1">
      <c r="A816" s="32">
        <v>1521</v>
      </c>
      <c r="B816" s="446">
        <f>+A816</f>
        <v>1521</v>
      </c>
      <c r="C816" s="250" t="str">
        <f>+VLOOKUP(A816,bd_lista!$A$3:$C$590,3,FALSE)</f>
        <v>Gobierno Autónomo Municipal de Colcha"K" (Villa Martín)</v>
      </c>
      <c r="D816" s="442" t="str">
        <f>+C816</f>
        <v>Gobierno Autónomo Municipal de Colcha"K" (Villa Martín)</v>
      </c>
      <c r="E816" s="245" t="s">
        <v>1311</v>
      </c>
      <c r="F816" s="246">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6">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6">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6">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6">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6">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6">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6">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6">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6">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6">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6">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6">
        <f t="shared" ca="1" si="31"/>
        <v>0</v>
      </c>
      <c r="S816" s="253"/>
      <c r="T816" s="246">
        <f ca="1">+T817</f>
        <v>0</v>
      </c>
      <c r="U816" s="245">
        <f t="shared" si="32"/>
        <v>1</v>
      </c>
      <c r="V816" s="348" t="str">
        <f>+VLOOKUP(A816,bd_lista!$A$3:$E$590,5,FALSE)</f>
        <v>Gobiernos Autonomos Municipales</v>
      </c>
      <c r="W816" s="444" t="str">
        <f>+V816</f>
        <v>Gobiernos Autonomos Municipales</v>
      </c>
      <c r="X816" s="245">
        <f>+VLOOKUP(A816,[2]Sheet1!$A$13:$D$744,4,FALSE)</f>
        <v>0</v>
      </c>
      <c r="Y816" s="245" t="e">
        <f>+VLOOKUP(X816,bd_lista!$A$3:$C$590,3,FALSE)</f>
        <v>#N/A</v>
      </c>
      <c r="Z816" s="305">
        <f>+X816</f>
        <v>0</v>
      </c>
      <c r="AA816" s="306" t="e">
        <f>+Y816</f>
        <v>#N/A</v>
      </c>
    </row>
    <row r="817" spans="1:27" customFormat="1" ht="27" hidden="1" customHeight="1">
      <c r="A817" s="32">
        <v>1521</v>
      </c>
      <c r="B817" s="447"/>
      <c r="C817" s="250" t="str">
        <f>+VLOOKUP(A817,bd_lista!$A$3:$C$590,3,FALSE)</f>
        <v>Gobierno Autónomo Municipal de Colcha"K" (Villa Martín)</v>
      </c>
      <c r="D817" s="443"/>
      <c r="E817" s="247" t="s">
        <v>1312</v>
      </c>
      <c r="F817" s="246">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6">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6">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6">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6">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6">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6">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6">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6">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6">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6">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6">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6">
        <f t="shared" ca="1" si="31"/>
        <v>0</v>
      </c>
      <c r="S817" s="253">
        <f ca="1">+R816+R817</f>
        <v>0</v>
      </c>
      <c r="T817" s="246">
        <f ca="1">+S817</f>
        <v>0</v>
      </c>
      <c r="U817" s="245">
        <f t="shared" si="32"/>
        <v>2</v>
      </c>
      <c r="V817" s="348" t="str">
        <f>+VLOOKUP(A817,bd_lista!$A$3:$E$590,5,FALSE)</f>
        <v>Gobiernos Autonomos Municipales</v>
      </c>
      <c r="W817" s="445"/>
      <c r="X817" s="245">
        <f>+VLOOKUP(A817,[2]Sheet1!$A$13:$D$744,4,FALSE)</f>
        <v>0</v>
      </c>
      <c r="Y817" s="245" t="e">
        <f>+VLOOKUP(X817,bd_lista!$A$3:$C$590,3,FALSE)</f>
        <v>#N/A</v>
      </c>
      <c r="Z817" s="303"/>
      <c r="AA817" s="304"/>
    </row>
    <row r="818" spans="1:27" customFormat="1" ht="27" hidden="1" customHeight="1">
      <c r="A818" s="32">
        <v>1522</v>
      </c>
      <c r="B818" s="446">
        <f>+A818</f>
        <v>1522</v>
      </c>
      <c r="C818" s="250" t="str">
        <f>+VLOOKUP(A818,bd_lista!$A$3:$C$590,3,FALSE)</f>
        <v>Gobierno Autónomo Municipal de San Pedro de Quemes</v>
      </c>
      <c r="D818" s="442" t="str">
        <f>+C818</f>
        <v>Gobierno Autónomo Municipal de San Pedro de Quemes</v>
      </c>
      <c r="E818" s="245" t="s">
        <v>1311</v>
      </c>
      <c r="F818" s="246">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6">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6">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6">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6">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6">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6">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6">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6">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6">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6">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6">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6">
        <f t="shared" ca="1" si="31"/>
        <v>0</v>
      </c>
      <c r="S818" s="253"/>
      <c r="T818" s="246">
        <f ca="1">+T819</f>
        <v>0</v>
      </c>
      <c r="U818" s="245">
        <f t="shared" si="32"/>
        <v>1</v>
      </c>
      <c r="V818" s="348" t="str">
        <f>+VLOOKUP(A818,bd_lista!$A$3:$E$590,5,FALSE)</f>
        <v>Gobiernos Autonomos Municipales</v>
      </c>
      <c r="W818" s="444" t="str">
        <f>+V818</f>
        <v>Gobiernos Autonomos Municipales</v>
      </c>
      <c r="X818" s="245">
        <f>+VLOOKUP(A818,[2]Sheet1!$A$13:$D$744,4,FALSE)</f>
        <v>0</v>
      </c>
      <c r="Y818" s="245" t="e">
        <f>+VLOOKUP(X818,bd_lista!$A$3:$C$590,3,FALSE)</f>
        <v>#N/A</v>
      </c>
      <c r="Z818" s="305">
        <f>+X818</f>
        <v>0</v>
      </c>
      <c r="AA818" s="306" t="e">
        <f>+Y818</f>
        <v>#N/A</v>
      </c>
    </row>
    <row r="819" spans="1:27" customFormat="1" ht="27" hidden="1" customHeight="1">
      <c r="A819" s="32">
        <v>1522</v>
      </c>
      <c r="B819" s="447"/>
      <c r="C819" s="250" t="str">
        <f>+VLOOKUP(A819,bd_lista!$A$3:$C$590,3,FALSE)</f>
        <v>Gobierno Autónomo Municipal de San Pedro de Quemes</v>
      </c>
      <c r="D819" s="443"/>
      <c r="E819" s="247" t="s">
        <v>1312</v>
      </c>
      <c r="F819" s="246">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6">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6">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6">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6">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6">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6">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6">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6">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6">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6">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6">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6">
        <f t="shared" ca="1" si="31"/>
        <v>0</v>
      </c>
      <c r="S819" s="253">
        <f ca="1">+R818+R819</f>
        <v>0</v>
      </c>
      <c r="T819" s="246">
        <f ca="1">+S819</f>
        <v>0</v>
      </c>
      <c r="U819" s="245">
        <f t="shared" si="32"/>
        <v>2</v>
      </c>
      <c r="V819" s="348" t="str">
        <f>+VLOOKUP(A819,bd_lista!$A$3:$E$590,5,FALSE)</f>
        <v>Gobiernos Autonomos Municipales</v>
      </c>
      <c r="W819" s="445"/>
      <c r="X819" s="245">
        <f>+VLOOKUP(A819,[2]Sheet1!$A$13:$D$744,4,FALSE)</f>
        <v>0</v>
      </c>
      <c r="Y819" s="245" t="e">
        <f>+VLOOKUP(X819,bd_lista!$A$3:$C$590,3,FALSE)</f>
        <v>#N/A</v>
      </c>
      <c r="Z819" s="303"/>
      <c r="AA819" s="304"/>
    </row>
    <row r="820" spans="1:27" customFormat="1" ht="27" hidden="1" customHeight="1">
      <c r="A820" s="32">
        <v>1523</v>
      </c>
      <c r="B820" s="446">
        <f>+A820</f>
        <v>1523</v>
      </c>
      <c r="C820" s="250" t="str">
        <f>+VLOOKUP(A820,bd_lista!$A$3:$C$590,3,FALSE)</f>
        <v>Gobierno Autónomo Municipal de San Pablo de Lípez</v>
      </c>
      <c r="D820" s="442" t="str">
        <f>+C820</f>
        <v>Gobierno Autónomo Municipal de San Pablo de Lípez</v>
      </c>
      <c r="E820" s="245" t="s">
        <v>1311</v>
      </c>
      <c r="F820" s="246">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6">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6">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6">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6">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6">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6">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6">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6">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6">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6">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6">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6">
        <f t="shared" ca="1" si="31"/>
        <v>0</v>
      </c>
      <c r="S820" s="253"/>
      <c r="T820" s="246">
        <f ca="1">+T821</f>
        <v>0</v>
      </c>
      <c r="U820" s="245">
        <f t="shared" si="32"/>
        <v>1</v>
      </c>
      <c r="V820" s="348" t="str">
        <f>+VLOOKUP(A820,bd_lista!$A$3:$E$590,5,FALSE)</f>
        <v>Gobiernos Autonomos Municipales</v>
      </c>
      <c r="W820" s="444" t="str">
        <f>+V820</f>
        <v>Gobiernos Autonomos Municipales</v>
      </c>
      <c r="X820" s="245">
        <f>+VLOOKUP(A820,[2]Sheet1!$A$13:$D$744,4,FALSE)</f>
        <v>0</v>
      </c>
      <c r="Y820" s="245" t="e">
        <f>+VLOOKUP(X820,bd_lista!$A$3:$C$590,3,FALSE)</f>
        <v>#N/A</v>
      </c>
      <c r="Z820" s="305">
        <f>+X820</f>
        <v>0</v>
      </c>
      <c r="AA820" s="306" t="e">
        <f>+Y820</f>
        <v>#N/A</v>
      </c>
    </row>
    <row r="821" spans="1:27" customFormat="1" ht="27" hidden="1" customHeight="1">
      <c r="A821" s="32">
        <v>1523</v>
      </c>
      <c r="B821" s="447"/>
      <c r="C821" s="250" t="str">
        <f>+VLOOKUP(A821,bd_lista!$A$3:$C$590,3,FALSE)</f>
        <v>Gobierno Autónomo Municipal de San Pablo de Lípez</v>
      </c>
      <c r="D821" s="443"/>
      <c r="E821" s="247" t="s">
        <v>1312</v>
      </c>
      <c r="F821" s="246">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6">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6">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6">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6">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6">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6">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6">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6">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6">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6">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6">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6">
        <f t="shared" ca="1" si="31"/>
        <v>0</v>
      </c>
      <c r="S821" s="253">
        <f ca="1">+R820+R821</f>
        <v>0</v>
      </c>
      <c r="T821" s="246">
        <f ca="1">+S821</f>
        <v>0</v>
      </c>
      <c r="U821" s="245">
        <f t="shared" si="32"/>
        <v>2</v>
      </c>
      <c r="V821" s="348" t="str">
        <f>+VLOOKUP(A821,bd_lista!$A$3:$E$590,5,FALSE)</f>
        <v>Gobiernos Autonomos Municipales</v>
      </c>
      <c r="W821" s="445"/>
      <c r="X821" s="245">
        <f>+VLOOKUP(A821,[2]Sheet1!$A$13:$D$744,4,FALSE)</f>
        <v>0</v>
      </c>
      <c r="Y821" s="245" t="e">
        <f>+VLOOKUP(X821,bd_lista!$A$3:$C$590,3,FALSE)</f>
        <v>#N/A</v>
      </c>
      <c r="Z821" s="303"/>
      <c r="AA821" s="304"/>
    </row>
    <row r="822" spans="1:27" customFormat="1" ht="15" hidden="1" customHeight="1">
      <c r="A822" s="32">
        <v>1524</v>
      </c>
      <c r="B822" s="446">
        <f>+A822</f>
        <v>1524</v>
      </c>
      <c r="C822" s="250" t="str">
        <f>+VLOOKUP(A822,bd_lista!$A$3:$C$590,3,FALSE)</f>
        <v>Gobierno Autónomo Municipal de Mojinete</v>
      </c>
      <c r="D822" s="442" t="str">
        <f>+C822</f>
        <v>Gobierno Autónomo Municipal de Mojinete</v>
      </c>
      <c r="E822" s="245" t="s">
        <v>1311</v>
      </c>
      <c r="F822" s="246">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6">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6">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6">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6">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6">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6">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6">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6">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6">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6">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6">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6">
        <f t="shared" ca="1" si="31"/>
        <v>0</v>
      </c>
      <c r="S822" s="253"/>
      <c r="T822" s="246">
        <f ca="1">+T823</f>
        <v>0</v>
      </c>
      <c r="U822" s="245">
        <f t="shared" si="32"/>
        <v>1</v>
      </c>
      <c r="V822" s="348" t="str">
        <f>+VLOOKUP(A822,bd_lista!$A$3:$E$590,5,FALSE)</f>
        <v>Gobiernos Autonomos Municipales</v>
      </c>
      <c r="W822" s="444" t="str">
        <f>+V822</f>
        <v>Gobiernos Autonomos Municipales</v>
      </c>
      <c r="X822" s="245">
        <f>+VLOOKUP(A822,[2]Sheet1!$A$13:$D$744,4,FALSE)</f>
        <v>0</v>
      </c>
      <c r="Y822" s="245" t="e">
        <f>+VLOOKUP(X822,bd_lista!$A$3:$C$590,3,FALSE)</f>
        <v>#N/A</v>
      </c>
      <c r="Z822" s="305">
        <f>+X822</f>
        <v>0</v>
      </c>
      <c r="AA822" s="306" t="e">
        <f>+Y822</f>
        <v>#N/A</v>
      </c>
    </row>
    <row r="823" spans="1:27" customFormat="1" ht="15" hidden="1" customHeight="1">
      <c r="A823" s="32">
        <v>1524</v>
      </c>
      <c r="B823" s="447"/>
      <c r="C823" s="250" t="str">
        <f>+VLOOKUP(A823,bd_lista!$A$3:$C$590,3,FALSE)</f>
        <v>Gobierno Autónomo Municipal de Mojinete</v>
      </c>
      <c r="D823" s="443"/>
      <c r="E823" s="247" t="s">
        <v>1312</v>
      </c>
      <c r="F823" s="246">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6">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6">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6">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6">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6">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6">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6">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6">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6">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6">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6">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6">
        <f t="shared" ca="1" si="31"/>
        <v>0</v>
      </c>
      <c r="S823" s="253">
        <f ca="1">+R822+R823</f>
        <v>0</v>
      </c>
      <c r="T823" s="246">
        <f ca="1">+S823</f>
        <v>0</v>
      </c>
      <c r="U823" s="245">
        <f t="shared" si="32"/>
        <v>2</v>
      </c>
      <c r="V823" s="348" t="str">
        <f>+VLOOKUP(A823,bd_lista!$A$3:$E$590,5,FALSE)</f>
        <v>Gobiernos Autonomos Municipales</v>
      </c>
      <c r="W823" s="445"/>
      <c r="X823" s="245">
        <f>+VLOOKUP(A823,[2]Sheet1!$A$13:$D$744,4,FALSE)</f>
        <v>0</v>
      </c>
      <c r="Y823" s="245" t="e">
        <f>+VLOOKUP(X823,bd_lista!$A$3:$C$590,3,FALSE)</f>
        <v>#N/A</v>
      </c>
      <c r="Z823" s="303"/>
      <c r="AA823" s="304"/>
    </row>
    <row r="824" spans="1:27" customFormat="1" ht="15" hidden="1" customHeight="1">
      <c r="A824" s="32">
        <v>1525</v>
      </c>
      <c r="B824" s="446">
        <f>+A824</f>
        <v>1525</v>
      </c>
      <c r="C824" s="250" t="str">
        <f>+VLOOKUP(A824,bd_lista!$A$3:$C$590,3,FALSE)</f>
        <v>Gobierno Autónomo Municipal de San Antonio de Esmoruco</v>
      </c>
      <c r="D824" s="442" t="str">
        <f>+C824</f>
        <v>Gobierno Autónomo Municipal de San Antonio de Esmoruco</v>
      </c>
      <c r="E824" s="245" t="s">
        <v>1311</v>
      </c>
      <c r="F824" s="246">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6">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6">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6">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6">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6">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6">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6">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6">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6">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6">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6">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6">
        <f t="shared" ca="1" si="31"/>
        <v>0</v>
      </c>
      <c r="S824" s="253"/>
      <c r="T824" s="246">
        <f ca="1">+T825</f>
        <v>0</v>
      </c>
      <c r="U824" s="245">
        <f t="shared" si="32"/>
        <v>1</v>
      </c>
      <c r="V824" s="348" t="str">
        <f>+VLOOKUP(A824,bd_lista!$A$3:$E$590,5,FALSE)</f>
        <v>Gobiernos Autonomos Municipales</v>
      </c>
      <c r="W824" s="444" t="str">
        <f>+V824</f>
        <v>Gobiernos Autonomos Municipales</v>
      </c>
      <c r="X824" s="245">
        <f>+VLOOKUP(A824,[2]Sheet1!$A$13:$D$744,4,FALSE)</f>
        <v>0</v>
      </c>
      <c r="Y824" s="245" t="e">
        <f>+VLOOKUP(X824,bd_lista!$A$3:$C$590,3,FALSE)</f>
        <v>#N/A</v>
      </c>
      <c r="Z824" s="305">
        <f>+X824</f>
        <v>0</v>
      </c>
      <c r="AA824" s="306" t="e">
        <f>+Y824</f>
        <v>#N/A</v>
      </c>
    </row>
    <row r="825" spans="1:27" customFormat="1" ht="15" hidden="1" customHeight="1">
      <c r="A825" s="32">
        <v>1525</v>
      </c>
      <c r="B825" s="447"/>
      <c r="C825" s="250" t="str">
        <f>+VLOOKUP(A825,bd_lista!$A$3:$C$590,3,FALSE)</f>
        <v>Gobierno Autónomo Municipal de San Antonio de Esmoruco</v>
      </c>
      <c r="D825" s="443"/>
      <c r="E825" s="247" t="s">
        <v>1312</v>
      </c>
      <c r="F825" s="246">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6">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6">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6">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6">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6">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6">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6">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6">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6">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6">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6">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6">
        <f t="shared" ca="1" si="31"/>
        <v>0</v>
      </c>
      <c r="S825" s="253">
        <f ca="1">+R824+R825</f>
        <v>0</v>
      </c>
      <c r="T825" s="246">
        <f ca="1">+S825</f>
        <v>0</v>
      </c>
      <c r="U825" s="245">
        <f t="shared" si="32"/>
        <v>2</v>
      </c>
      <c r="V825" s="348" t="str">
        <f>+VLOOKUP(A825,bd_lista!$A$3:$E$590,5,FALSE)</f>
        <v>Gobiernos Autonomos Municipales</v>
      </c>
      <c r="W825" s="445"/>
      <c r="X825" s="245">
        <f>+VLOOKUP(A825,[2]Sheet1!$A$13:$D$744,4,FALSE)</f>
        <v>0</v>
      </c>
      <c r="Y825" s="245" t="e">
        <f>+VLOOKUP(X825,bd_lista!$A$3:$C$590,3,FALSE)</f>
        <v>#N/A</v>
      </c>
      <c r="Z825" s="303"/>
      <c r="AA825" s="304"/>
    </row>
    <row r="826" spans="1:27" customFormat="1" ht="15" hidden="1" customHeight="1">
      <c r="A826" s="32">
        <v>1526</v>
      </c>
      <c r="B826" s="446">
        <f>+A826</f>
        <v>1526</v>
      </c>
      <c r="C826" s="250" t="str">
        <f>+VLOOKUP(A826,bd_lista!$A$3:$C$590,3,FALSE)</f>
        <v>Gobierno Autónomo Municipal de Sacaca (Villa de Sacaca)</v>
      </c>
      <c r="D826" s="442" t="str">
        <f>+C826</f>
        <v>Gobierno Autónomo Municipal de Sacaca (Villa de Sacaca)</v>
      </c>
      <c r="E826" s="245" t="s">
        <v>1311</v>
      </c>
      <c r="F826" s="246">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6">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6">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6">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6">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6">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6">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6">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6">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6">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6">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6">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6">
        <f t="shared" ca="1" si="31"/>
        <v>0</v>
      </c>
      <c r="S826" s="253"/>
      <c r="T826" s="246">
        <f ca="1">+T827</f>
        <v>0</v>
      </c>
      <c r="U826" s="245">
        <f t="shared" si="32"/>
        <v>1</v>
      </c>
      <c r="V826" s="348" t="str">
        <f>+VLOOKUP(A826,bd_lista!$A$3:$E$590,5,FALSE)</f>
        <v>Gobiernos Autonomos Municipales</v>
      </c>
      <c r="W826" s="444" t="str">
        <f>+V826</f>
        <v>Gobiernos Autonomos Municipales</v>
      </c>
      <c r="X826" s="245">
        <f>+VLOOKUP(A826,[2]Sheet1!$A$13:$D$744,4,FALSE)</f>
        <v>0</v>
      </c>
      <c r="Y826" s="245" t="e">
        <f>+VLOOKUP(X826,bd_lista!$A$3:$C$590,3,FALSE)</f>
        <v>#N/A</v>
      </c>
      <c r="Z826" s="305">
        <f>+X826</f>
        <v>0</v>
      </c>
      <c r="AA826" s="306" t="e">
        <f>+Y826</f>
        <v>#N/A</v>
      </c>
    </row>
    <row r="827" spans="1:27" customFormat="1" ht="15" hidden="1" customHeight="1">
      <c r="A827" s="32">
        <v>1526</v>
      </c>
      <c r="B827" s="447"/>
      <c r="C827" s="250" t="str">
        <f>+VLOOKUP(A827,bd_lista!$A$3:$C$590,3,FALSE)</f>
        <v>Gobierno Autónomo Municipal de Sacaca (Villa de Sacaca)</v>
      </c>
      <c r="D827" s="443"/>
      <c r="E827" s="247" t="s">
        <v>1312</v>
      </c>
      <c r="F827" s="246">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6">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6">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6">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6">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6">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6">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6">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6">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6">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6">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6">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6">
        <f t="shared" ca="1" si="31"/>
        <v>0</v>
      </c>
      <c r="S827" s="253">
        <f ca="1">+R826+R827</f>
        <v>0</v>
      </c>
      <c r="T827" s="246">
        <f ca="1">+S827</f>
        <v>0</v>
      </c>
      <c r="U827" s="245">
        <f t="shared" si="32"/>
        <v>2</v>
      </c>
      <c r="V827" s="348" t="str">
        <f>+VLOOKUP(A827,bd_lista!$A$3:$E$590,5,FALSE)</f>
        <v>Gobiernos Autonomos Municipales</v>
      </c>
      <c r="W827" s="445"/>
      <c r="X827" s="245">
        <f>+VLOOKUP(A827,[2]Sheet1!$A$13:$D$744,4,FALSE)</f>
        <v>0</v>
      </c>
      <c r="Y827" s="245" t="e">
        <f>+VLOOKUP(X827,bd_lista!$A$3:$C$590,3,FALSE)</f>
        <v>#N/A</v>
      </c>
      <c r="Z827" s="303"/>
      <c r="AA827" s="304"/>
    </row>
    <row r="828" spans="1:27" customFormat="1" ht="15" hidden="1" customHeight="1">
      <c r="A828" s="32">
        <v>1527</v>
      </c>
      <c r="B828" s="446">
        <f>+A828</f>
        <v>1527</v>
      </c>
      <c r="C828" s="250" t="str">
        <f>+VLOOKUP(A828,bd_lista!$A$3:$C$590,3,FALSE)</f>
        <v>Gobierno Autónomo Municipal de Caripuyo</v>
      </c>
      <c r="D828" s="442" t="str">
        <f>+C828</f>
        <v>Gobierno Autónomo Municipal de Caripuyo</v>
      </c>
      <c r="E828" s="245" t="s">
        <v>1311</v>
      </c>
      <c r="F828" s="246">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6">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6">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6">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6">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6">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6">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6">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6">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6">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6">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6">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6">
        <f t="shared" ca="1" si="31"/>
        <v>0</v>
      </c>
      <c r="S828" s="253"/>
      <c r="T828" s="246">
        <f ca="1">+T829</f>
        <v>0</v>
      </c>
      <c r="U828" s="245">
        <f t="shared" si="32"/>
        <v>1</v>
      </c>
      <c r="V828" s="348" t="str">
        <f>+VLOOKUP(A828,bd_lista!$A$3:$E$590,5,FALSE)</f>
        <v>Gobiernos Autonomos Municipales</v>
      </c>
      <c r="W828" s="444" t="str">
        <f>+V828</f>
        <v>Gobiernos Autonomos Municipales</v>
      </c>
      <c r="X828" s="245">
        <f>+VLOOKUP(A828,[2]Sheet1!$A$13:$D$744,4,FALSE)</f>
        <v>0</v>
      </c>
      <c r="Y828" s="245" t="e">
        <f>+VLOOKUP(X828,bd_lista!$A$3:$C$590,3,FALSE)</f>
        <v>#N/A</v>
      </c>
      <c r="Z828" s="305">
        <f>+X828</f>
        <v>0</v>
      </c>
      <c r="AA828" s="306" t="e">
        <f>+Y828</f>
        <v>#N/A</v>
      </c>
    </row>
    <row r="829" spans="1:27" customFormat="1" ht="15" hidden="1" customHeight="1">
      <c r="A829" s="32">
        <v>1527</v>
      </c>
      <c r="B829" s="447"/>
      <c r="C829" s="250" t="str">
        <f>+VLOOKUP(A829,bd_lista!$A$3:$C$590,3,FALSE)</f>
        <v>Gobierno Autónomo Municipal de Caripuyo</v>
      </c>
      <c r="D829" s="443"/>
      <c r="E829" s="247" t="s">
        <v>1312</v>
      </c>
      <c r="F829" s="246">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6">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6">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6">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6">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6">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6">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6">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6">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6">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6">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6">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6">
        <f t="shared" ca="1" si="31"/>
        <v>0</v>
      </c>
      <c r="S829" s="253">
        <f ca="1">+R828+R829</f>
        <v>0</v>
      </c>
      <c r="T829" s="246">
        <f ca="1">+S829</f>
        <v>0</v>
      </c>
      <c r="U829" s="245">
        <f t="shared" si="32"/>
        <v>2</v>
      </c>
      <c r="V829" s="348" t="str">
        <f>+VLOOKUP(A829,bd_lista!$A$3:$E$590,5,FALSE)</f>
        <v>Gobiernos Autonomos Municipales</v>
      </c>
      <c r="W829" s="445"/>
      <c r="X829" s="245">
        <f>+VLOOKUP(A829,[2]Sheet1!$A$13:$D$744,4,FALSE)</f>
        <v>0</v>
      </c>
      <c r="Y829" s="245" t="e">
        <f>+VLOOKUP(X829,bd_lista!$A$3:$C$590,3,FALSE)</f>
        <v>#N/A</v>
      </c>
      <c r="Z829" s="303"/>
      <c r="AA829" s="304"/>
    </row>
    <row r="830" spans="1:27" customFormat="1" ht="15" hidden="1" customHeight="1">
      <c r="A830" s="32">
        <v>1528</v>
      </c>
      <c r="B830" s="446">
        <f>+A830</f>
        <v>1528</v>
      </c>
      <c r="C830" s="250" t="str">
        <f>+VLOOKUP(A830,bd_lista!$A$3:$C$590,3,FALSE)</f>
        <v>Gobierno Autónomo Municipal de Puna (Villa Talavera)</v>
      </c>
      <c r="D830" s="442" t="str">
        <f>+C830</f>
        <v>Gobierno Autónomo Municipal de Puna (Villa Talavera)</v>
      </c>
      <c r="E830" s="245" t="s">
        <v>1311</v>
      </c>
      <c r="F830" s="246">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6">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6">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6">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6">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6">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6">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6">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6">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6">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6">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6">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6">
        <f t="shared" ca="1" si="31"/>
        <v>0</v>
      </c>
      <c r="S830" s="253"/>
      <c r="T830" s="246">
        <f ca="1">+T831</f>
        <v>0</v>
      </c>
      <c r="U830" s="245">
        <f t="shared" si="32"/>
        <v>1</v>
      </c>
      <c r="V830" s="348" t="str">
        <f>+VLOOKUP(A830,bd_lista!$A$3:$E$590,5,FALSE)</f>
        <v>Gobiernos Autonomos Municipales</v>
      </c>
      <c r="W830" s="444" t="str">
        <f>+V830</f>
        <v>Gobiernos Autonomos Municipales</v>
      </c>
      <c r="X830" s="245">
        <f>+VLOOKUP(A830,[2]Sheet1!$A$13:$D$744,4,FALSE)</f>
        <v>0</v>
      </c>
      <c r="Y830" s="245" t="e">
        <f>+VLOOKUP(X830,bd_lista!$A$3:$C$590,3,FALSE)</f>
        <v>#N/A</v>
      </c>
      <c r="Z830" s="305">
        <f>+X830</f>
        <v>0</v>
      </c>
      <c r="AA830" s="306" t="e">
        <f>+Y830</f>
        <v>#N/A</v>
      </c>
    </row>
    <row r="831" spans="1:27" customFormat="1" ht="15" hidden="1" customHeight="1">
      <c r="A831" s="32">
        <v>1528</v>
      </c>
      <c r="B831" s="447"/>
      <c r="C831" s="250" t="str">
        <f>+VLOOKUP(A831,bd_lista!$A$3:$C$590,3,FALSE)</f>
        <v>Gobierno Autónomo Municipal de Puna (Villa Talavera)</v>
      </c>
      <c r="D831" s="443"/>
      <c r="E831" s="247" t="s">
        <v>1312</v>
      </c>
      <c r="F831" s="246">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6">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6">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6">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6">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6">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6">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6">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6">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6">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6">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6">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6">
        <f t="shared" ca="1" si="31"/>
        <v>0</v>
      </c>
      <c r="S831" s="253">
        <f ca="1">+R830+R831</f>
        <v>0</v>
      </c>
      <c r="T831" s="246">
        <f ca="1">+S831</f>
        <v>0</v>
      </c>
      <c r="U831" s="245">
        <f t="shared" si="32"/>
        <v>2</v>
      </c>
      <c r="V831" s="348" t="str">
        <f>+VLOOKUP(A831,bd_lista!$A$3:$E$590,5,FALSE)</f>
        <v>Gobiernos Autonomos Municipales</v>
      </c>
      <c r="W831" s="445"/>
      <c r="X831" s="245">
        <f>+VLOOKUP(A831,[2]Sheet1!$A$13:$D$744,4,FALSE)</f>
        <v>0</v>
      </c>
      <c r="Y831" s="245" t="e">
        <f>+VLOOKUP(X831,bd_lista!$A$3:$C$590,3,FALSE)</f>
        <v>#N/A</v>
      </c>
      <c r="Z831" s="303"/>
      <c r="AA831" s="304"/>
    </row>
    <row r="832" spans="1:27" customFormat="1" ht="15" hidden="1" customHeight="1">
      <c r="A832" s="32">
        <v>1529</v>
      </c>
      <c r="B832" s="446">
        <f>+A832</f>
        <v>1529</v>
      </c>
      <c r="C832" s="250" t="str">
        <f>+VLOOKUP(A832,bd_lista!$A$3:$C$590,3,FALSE)</f>
        <v>Gobierno Autónomo Municipal de Caiza "D"</v>
      </c>
      <c r="D832" s="442" t="str">
        <f>+C832</f>
        <v>Gobierno Autónomo Municipal de Caiza "D"</v>
      </c>
      <c r="E832" s="245" t="s">
        <v>1311</v>
      </c>
      <c r="F832" s="246">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6">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6">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6">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6">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6">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6">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6">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6">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6">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6">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6">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6">
        <f t="shared" ca="1" si="31"/>
        <v>0</v>
      </c>
      <c r="S832" s="253"/>
      <c r="T832" s="246">
        <f ca="1">+T833</f>
        <v>0</v>
      </c>
      <c r="U832" s="245">
        <f t="shared" si="32"/>
        <v>1</v>
      </c>
      <c r="V832" s="348" t="str">
        <f>+VLOOKUP(A832,bd_lista!$A$3:$E$590,5,FALSE)</f>
        <v>Gobiernos Autonomos Municipales</v>
      </c>
      <c r="W832" s="444" t="str">
        <f>+V832</f>
        <v>Gobiernos Autonomos Municipales</v>
      </c>
      <c r="X832" s="245">
        <f>+VLOOKUP(A832,[2]Sheet1!$A$13:$D$744,4,FALSE)</f>
        <v>0</v>
      </c>
      <c r="Y832" s="245" t="e">
        <f>+VLOOKUP(X832,bd_lista!$A$3:$C$590,3,FALSE)</f>
        <v>#N/A</v>
      </c>
      <c r="Z832" s="305">
        <f>+X832</f>
        <v>0</v>
      </c>
      <c r="AA832" s="306" t="e">
        <f>+Y832</f>
        <v>#N/A</v>
      </c>
    </row>
    <row r="833" spans="1:27" customFormat="1" ht="15" hidden="1" customHeight="1">
      <c r="A833" s="32">
        <v>1529</v>
      </c>
      <c r="B833" s="447"/>
      <c r="C833" s="250" t="str">
        <f>+VLOOKUP(A833,bd_lista!$A$3:$C$590,3,FALSE)</f>
        <v>Gobierno Autónomo Municipal de Caiza "D"</v>
      </c>
      <c r="D833" s="443"/>
      <c r="E833" s="247" t="s">
        <v>1312</v>
      </c>
      <c r="F833" s="246">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6">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6">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6">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6">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6">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6">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6">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6">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6">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6">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6">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6">
        <f t="shared" ca="1" si="31"/>
        <v>0</v>
      </c>
      <c r="S833" s="253">
        <f ca="1">+R832+R833</f>
        <v>0</v>
      </c>
      <c r="T833" s="246">
        <f ca="1">+S833</f>
        <v>0</v>
      </c>
      <c r="U833" s="245">
        <f t="shared" si="32"/>
        <v>2</v>
      </c>
      <c r="V833" s="348" t="str">
        <f>+VLOOKUP(A833,bd_lista!$A$3:$E$590,5,FALSE)</f>
        <v>Gobiernos Autonomos Municipales</v>
      </c>
      <c r="W833" s="445"/>
      <c r="X833" s="245">
        <f>+VLOOKUP(A833,[2]Sheet1!$A$13:$D$744,4,FALSE)</f>
        <v>0</v>
      </c>
      <c r="Y833" s="245" t="e">
        <f>+VLOOKUP(X833,bd_lista!$A$3:$C$590,3,FALSE)</f>
        <v>#N/A</v>
      </c>
      <c r="Z833" s="303"/>
      <c r="AA833" s="304"/>
    </row>
    <row r="834" spans="1:27" customFormat="1" ht="15" hidden="1" customHeight="1">
      <c r="A834" s="32">
        <v>1530</v>
      </c>
      <c r="B834" s="446">
        <f>+A834</f>
        <v>1530</v>
      </c>
      <c r="C834" s="250" t="str">
        <f>+VLOOKUP(A834,bd_lista!$A$3:$C$590,3,FALSE)</f>
        <v>Gobierno Autónomo Municipal de Uyuni</v>
      </c>
      <c r="D834" s="442" t="str">
        <f>+C834</f>
        <v>Gobierno Autónomo Municipal de Uyuni</v>
      </c>
      <c r="E834" s="245" t="s">
        <v>1311</v>
      </c>
      <c r="F834" s="246">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6">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6">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6">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6">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6">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6">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6">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6">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6">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6">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6">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6">
        <f t="shared" ca="1" si="31"/>
        <v>0</v>
      </c>
      <c r="S834" s="253"/>
      <c r="T834" s="246">
        <f ca="1">+T835</f>
        <v>0</v>
      </c>
      <c r="U834" s="245">
        <f t="shared" si="32"/>
        <v>1</v>
      </c>
      <c r="V834" s="348" t="str">
        <f>+VLOOKUP(A834,bd_lista!$A$3:$E$590,5,FALSE)</f>
        <v>Gobiernos Autonomos Municipales</v>
      </c>
      <c r="W834" s="444" t="str">
        <f>+V834</f>
        <v>Gobiernos Autonomos Municipales</v>
      </c>
      <c r="X834" s="245">
        <f>+VLOOKUP(A834,[2]Sheet1!$A$13:$D$744,4,FALSE)</f>
        <v>0</v>
      </c>
      <c r="Y834" s="245" t="e">
        <f>+VLOOKUP(X834,bd_lista!$A$3:$C$590,3,FALSE)</f>
        <v>#N/A</v>
      </c>
      <c r="Z834" s="305">
        <f>+X834</f>
        <v>0</v>
      </c>
      <c r="AA834" s="306" t="e">
        <f>+Y834</f>
        <v>#N/A</v>
      </c>
    </row>
    <row r="835" spans="1:27" customFormat="1" ht="15" hidden="1" customHeight="1">
      <c r="A835" s="32">
        <v>1530</v>
      </c>
      <c r="B835" s="447"/>
      <c r="C835" s="250" t="str">
        <f>+VLOOKUP(A835,bd_lista!$A$3:$C$590,3,FALSE)</f>
        <v>Gobierno Autónomo Municipal de Uyuni</v>
      </c>
      <c r="D835" s="443"/>
      <c r="E835" s="247" t="s">
        <v>1312</v>
      </c>
      <c r="F835" s="246">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6">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6">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6">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6">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6">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6">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6">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6">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6">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6">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6">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6">
        <f t="shared" ca="1" si="31"/>
        <v>0</v>
      </c>
      <c r="S835" s="253">
        <f ca="1">+R834+R835</f>
        <v>0</v>
      </c>
      <c r="T835" s="246">
        <f ca="1">+S835</f>
        <v>0</v>
      </c>
      <c r="U835" s="245">
        <f t="shared" si="32"/>
        <v>2</v>
      </c>
      <c r="V835" s="348" t="str">
        <f>+VLOOKUP(A835,bd_lista!$A$3:$E$590,5,FALSE)</f>
        <v>Gobiernos Autonomos Municipales</v>
      </c>
      <c r="W835" s="445"/>
      <c r="X835" s="245">
        <f>+VLOOKUP(A835,[2]Sheet1!$A$13:$D$744,4,FALSE)</f>
        <v>0</v>
      </c>
      <c r="Y835" s="245" t="e">
        <f>+VLOOKUP(X835,bd_lista!$A$3:$C$590,3,FALSE)</f>
        <v>#N/A</v>
      </c>
      <c r="Z835" s="303"/>
      <c r="AA835" s="304"/>
    </row>
    <row r="836" spans="1:27" customFormat="1" ht="27" hidden="1" customHeight="1">
      <c r="A836" s="32">
        <v>1531</v>
      </c>
      <c r="B836" s="446">
        <f>+A836</f>
        <v>1531</v>
      </c>
      <c r="C836" s="250" t="str">
        <f>+VLOOKUP(A836,bd_lista!$A$3:$C$590,3,FALSE)</f>
        <v>Gobierno Autónomo Municipal de Tomave</v>
      </c>
      <c r="D836" s="442" t="str">
        <f>+C836</f>
        <v>Gobierno Autónomo Municipal de Tomave</v>
      </c>
      <c r="E836" s="245" t="s">
        <v>1311</v>
      </c>
      <c r="F836" s="246">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6">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6">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6">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6">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6">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6">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6">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6">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6">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6">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6">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6">
        <f t="shared" ca="1" si="31"/>
        <v>0</v>
      </c>
      <c r="S836" s="253"/>
      <c r="T836" s="246">
        <f ca="1">+T837</f>
        <v>0</v>
      </c>
      <c r="U836" s="245">
        <f t="shared" si="32"/>
        <v>1</v>
      </c>
      <c r="V836" s="348" t="str">
        <f>+VLOOKUP(A836,bd_lista!$A$3:$E$590,5,FALSE)</f>
        <v>Gobiernos Autonomos Municipales</v>
      </c>
      <c r="W836" s="444" t="str">
        <f>+V836</f>
        <v>Gobiernos Autonomos Municipales</v>
      </c>
      <c r="X836" s="245">
        <f>+VLOOKUP(A836,[2]Sheet1!$A$13:$D$744,4,FALSE)</f>
        <v>0</v>
      </c>
      <c r="Y836" s="245" t="e">
        <f>+VLOOKUP(X836,bd_lista!$A$3:$C$590,3,FALSE)</f>
        <v>#N/A</v>
      </c>
      <c r="Z836" s="305">
        <f>+X836</f>
        <v>0</v>
      </c>
      <c r="AA836" s="306" t="e">
        <f>+Y836</f>
        <v>#N/A</v>
      </c>
    </row>
    <row r="837" spans="1:27" customFormat="1" ht="27" hidden="1" customHeight="1">
      <c r="A837" s="32">
        <v>1531</v>
      </c>
      <c r="B837" s="447"/>
      <c r="C837" s="250" t="str">
        <f>+VLOOKUP(A837,bd_lista!$A$3:$C$590,3,FALSE)</f>
        <v>Gobierno Autónomo Municipal de Tomave</v>
      </c>
      <c r="D837" s="443"/>
      <c r="E837" s="247" t="s">
        <v>1312</v>
      </c>
      <c r="F837" s="246">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6">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6">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6">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6">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6">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6">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6">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6">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6">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6">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6">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6">
        <f t="shared" ca="1" si="31"/>
        <v>0</v>
      </c>
      <c r="S837" s="253">
        <f ca="1">+R836+R837</f>
        <v>0</v>
      </c>
      <c r="T837" s="246">
        <f ca="1">+S837</f>
        <v>0</v>
      </c>
      <c r="U837" s="245">
        <f t="shared" si="32"/>
        <v>2</v>
      </c>
      <c r="V837" s="348" t="str">
        <f>+VLOOKUP(A837,bd_lista!$A$3:$E$590,5,FALSE)</f>
        <v>Gobiernos Autonomos Municipales</v>
      </c>
      <c r="W837" s="445"/>
      <c r="X837" s="245">
        <f>+VLOOKUP(A837,[2]Sheet1!$A$13:$D$744,4,FALSE)</f>
        <v>0</v>
      </c>
      <c r="Y837" s="245" t="e">
        <f>+VLOOKUP(X837,bd_lista!$A$3:$C$590,3,FALSE)</f>
        <v>#N/A</v>
      </c>
      <c r="Z837" s="303"/>
      <c r="AA837" s="304"/>
    </row>
    <row r="838" spans="1:27" customFormat="1" ht="15" hidden="1" customHeight="1">
      <c r="A838" s="32">
        <v>1532</v>
      </c>
      <c r="B838" s="446">
        <f>+A838</f>
        <v>1532</v>
      </c>
      <c r="C838" s="250" t="str">
        <f>+VLOOKUP(A838,bd_lista!$A$3:$C$590,3,FALSE)</f>
        <v>Gobierno Autónomo Municipal de Porco</v>
      </c>
      <c r="D838" s="442" t="str">
        <f>+C838</f>
        <v>Gobierno Autónomo Municipal de Porco</v>
      </c>
      <c r="E838" s="245" t="s">
        <v>1311</v>
      </c>
      <c r="F838" s="246">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6">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6">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6">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6">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6">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6">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6">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6">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6">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6">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6">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6">
        <f t="shared" ca="1" si="31"/>
        <v>0</v>
      </c>
      <c r="S838" s="253"/>
      <c r="T838" s="246">
        <f ca="1">+T839</f>
        <v>0</v>
      </c>
      <c r="U838" s="245">
        <f t="shared" si="32"/>
        <v>1</v>
      </c>
      <c r="V838" s="348" t="str">
        <f>+VLOOKUP(A838,bd_lista!$A$3:$E$590,5,FALSE)</f>
        <v>Gobiernos Autonomos Municipales</v>
      </c>
      <c r="W838" s="444" t="str">
        <f>+V838</f>
        <v>Gobiernos Autonomos Municipales</v>
      </c>
      <c r="X838" s="245">
        <f>+VLOOKUP(A838,[2]Sheet1!$A$13:$D$744,4,FALSE)</f>
        <v>0</v>
      </c>
      <c r="Y838" s="245" t="e">
        <f>+VLOOKUP(X838,bd_lista!$A$3:$C$590,3,FALSE)</f>
        <v>#N/A</v>
      </c>
      <c r="Z838" s="305">
        <f>+X838</f>
        <v>0</v>
      </c>
      <c r="AA838" s="306" t="e">
        <f>+Y838</f>
        <v>#N/A</v>
      </c>
    </row>
    <row r="839" spans="1:27" customFormat="1" ht="15" hidden="1" customHeight="1">
      <c r="A839" s="32">
        <v>1532</v>
      </c>
      <c r="B839" s="447"/>
      <c r="C839" s="250" t="str">
        <f>+VLOOKUP(A839,bd_lista!$A$3:$C$590,3,FALSE)</f>
        <v>Gobierno Autónomo Municipal de Porco</v>
      </c>
      <c r="D839" s="443"/>
      <c r="E839" s="247" t="s">
        <v>1312</v>
      </c>
      <c r="F839" s="248">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8">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8">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8">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8">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8">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8">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8">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8">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8">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8">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8">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8">
        <f t="shared" ca="1" si="31"/>
        <v>0</v>
      </c>
      <c r="S839" s="265">
        <f ca="1">+R838+R839</f>
        <v>0</v>
      </c>
      <c r="T839" s="248">
        <f ca="1">+S839</f>
        <v>0</v>
      </c>
      <c r="U839" s="247">
        <f t="shared" si="32"/>
        <v>2</v>
      </c>
      <c r="V839" s="348" t="str">
        <f>+VLOOKUP(A839,bd_lista!$A$3:$E$590,5,FALSE)</f>
        <v>Gobiernos Autonomos Municipales</v>
      </c>
      <c r="W839" s="445"/>
      <c r="X839" s="245">
        <f>+VLOOKUP(A839,[2]Sheet1!$A$13:$D$744,4,FALSE)</f>
        <v>0</v>
      </c>
      <c r="Y839" s="245" t="e">
        <f>+VLOOKUP(X839,bd_lista!$A$3:$C$590,3,FALSE)</f>
        <v>#N/A</v>
      </c>
      <c r="Z839" s="303"/>
      <c r="AA839" s="304"/>
    </row>
    <row r="840" spans="1:27" customFormat="1" ht="15" hidden="1" customHeight="1">
      <c r="A840" s="32">
        <v>1533</v>
      </c>
      <c r="B840" s="446">
        <f>+A840</f>
        <v>1533</v>
      </c>
      <c r="C840" s="250" t="str">
        <f>+VLOOKUP(A840,bd_lista!$A$3:$C$590,3,FALSE)</f>
        <v>Gobierno Autónomo Municipal de Arampampa</v>
      </c>
      <c r="D840" s="442" t="str">
        <f>+C840</f>
        <v>Gobierno Autónomo Municipal de Arampampa</v>
      </c>
      <c r="E840" s="245" t="s">
        <v>1311</v>
      </c>
      <c r="F840" s="246">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6">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6">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6">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6">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6">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6">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6">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6">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6">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6">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6">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6">
        <f t="shared" ca="1" si="31"/>
        <v>0</v>
      </c>
      <c r="S840" s="253"/>
      <c r="T840" s="246">
        <f ca="1">+T841</f>
        <v>0</v>
      </c>
      <c r="U840" s="245">
        <f t="shared" si="32"/>
        <v>1</v>
      </c>
      <c r="V840" s="348" t="str">
        <f>+VLOOKUP(A840,bd_lista!$A$3:$E$590,5,FALSE)</f>
        <v>Gobiernos Autonomos Municipales</v>
      </c>
      <c r="W840" s="444" t="str">
        <f>+V840</f>
        <v>Gobiernos Autonomos Municipales</v>
      </c>
      <c r="X840" s="245">
        <f>+VLOOKUP(A840,[2]Sheet1!$A$13:$D$744,4,FALSE)</f>
        <v>0</v>
      </c>
      <c r="Y840" s="245" t="e">
        <f>+VLOOKUP(X840,bd_lista!$A$3:$C$590,3,FALSE)</f>
        <v>#N/A</v>
      </c>
      <c r="Z840" s="305">
        <f>+X840</f>
        <v>0</v>
      </c>
      <c r="AA840" s="306" t="e">
        <f>+Y840</f>
        <v>#N/A</v>
      </c>
    </row>
    <row r="841" spans="1:27" customFormat="1" ht="15" hidden="1" customHeight="1">
      <c r="A841" s="32">
        <v>1533</v>
      </c>
      <c r="B841" s="447"/>
      <c r="C841" s="250" t="str">
        <f>+VLOOKUP(A841,bd_lista!$A$3:$C$590,3,FALSE)</f>
        <v>Gobierno Autónomo Municipal de Arampampa</v>
      </c>
      <c r="D841" s="443"/>
      <c r="E841" s="247" t="s">
        <v>1312</v>
      </c>
      <c r="F841" s="248">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8">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8">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8">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8">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8">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8">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8">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8">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8">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8">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8">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8">
        <f t="shared" ca="1" si="31"/>
        <v>0</v>
      </c>
      <c r="S841" s="265">
        <f ca="1">+R840+R841</f>
        <v>0</v>
      </c>
      <c r="T841" s="248">
        <f ca="1">+S841</f>
        <v>0</v>
      </c>
      <c r="U841" s="247">
        <f t="shared" si="32"/>
        <v>2</v>
      </c>
      <c r="V841" s="348" t="str">
        <f>+VLOOKUP(A841,bd_lista!$A$3:$E$590,5,FALSE)</f>
        <v>Gobiernos Autonomos Municipales</v>
      </c>
      <c r="W841" s="445"/>
      <c r="X841" s="245">
        <f>+VLOOKUP(A841,[2]Sheet1!$A$13:$D$744,4,FALSE)</f>
        <v>0</v>
      </c>
      <c r="Y841" s="245" t="e">
        <f>+VLOOKUP(X841,bd_lista!$A$3:$C$590,3,FALSE)</f>
        <v>#N/A</v>
      </c>
      <c r="Z841" s="303"/>
      <c r="AA841" s="304"/>
    </row>
    <row r="842" spans="1:27" customFormat="1" ht="15" hidden="1" customHeight="1">
      <c r="A842" s="32">
        <v>1534</v>
      </c>
      <c r="B842" s="446">
        <f>+A842</f>
        <v>1534</v>
      </c>
      <c r="C842" s="250" t="str">
        <f>+VLOOKUP(A842,bd_lista!$A$3:$C$590,3,FALSE)</f>
        <v>Gobierno Autónomo Municipal de Acasio</v>
      </c>
      <c r="D842" s="442" t="str">
        <f>+C842</f>
        <v>Gobierno Autónomo Municipal de Acasio</v>
      </c>
      <c r="E842" s="245" t="s">
        <v>1311</v>
      </c>
      <c r="F842" s="246">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6">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6">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6">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6">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6">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6">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6">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6">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6">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6">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6">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6">
        <f t="shared" ca="1" si="31"/>
        <v>0</v>
      </c>
      <c r="S842" s="253"/>
      <c r="T842" s="246">
        <f ca="1">+T843</f>
        <v>0</v>
      </c>
      <c r="U842" s="245">
        <f t="shared" si="32"/>
        <v>1</v>
      </c>
      <c r="V842" s="348" t="str">
        <f>+VLOOKUP(A842,bd_lista!$A$3:$E$590,5,FALSE)</f>
        <v>Gobiernos Autonomos Municipales</v>
      </c>
      <c r="W842" s="444" t="str">
        <f>+V842</f>
        <v>Gobiernos Autonomos Municipales</v>
      </c>
      <c r="X842" s="245">
        <f>+VLOOKUP(A842,[2]Sheet1!$A$13:$D$744,4,FALSE)</f>
        <v>0</v>
      </c>
      <c r="Y842" s="245" t="e">
        <f>+VLOOKUP(X842,bd_lista!$A$3:$C$590,3,FALSE)</f>
        <v>#N/A</v>
      </c>
      <c r="Z842" s="305">
        <f>+X842</f>
        <v>0</v>
      </c>
      <c r="AA842" s="306" t="e">
        <f>+Y842</f>
        <v>#N/A</v>
      </c>
    </row>
    <row r="843" spans="1:27" customFormat="1" ht="15" hidden="1" customHeight="1">
      <c r="A843" s="32">
        <v>1534</v>
      </c>
      <c r="B843" s="447"/>
      <c r="C843" s="250" t="str">
        <f>+VLOOKUP(A843,bd_lista!$A$3:$C$590,3,FALSE)</f>
        <v>Gobierno Autónomo Municipal de Acasio</v>
      </c>
      <c r="D843" s="443"/>
      <c r="E843" s="247" t="s">
        <v>1312</v>
      </c>
      <c r="F843" s="248">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8">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8">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8">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8">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8">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8">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8">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8">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8">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8">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8">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8">
        <f t="shared" ca="1" si="31"/>
        <v>0</v>
      </c>
      <c r="S843" s="265">
        <f ca="1">+R842+R843</f>
        <v>0</v>
      </c>
      <c r="T843" s="248">
        <f ca="1">+S843</f>
        <v>0</v>
      </c>
      <c r="U843" s="247">
        <f t="shared" si="32"/>
        <v>2</v>
      </c>
      <c r="V843" s="348" t="str">
        <f>+VLOOKUP(A843,bd_lista!$A$3:$E$590,5,FALSE)</f>
        <v>Gobiernos Autonomos Municipales</v>
      </c>
      <c r="W843" s="445"/>
      <c r="X843" s="245">
        <f>+VLOOKUP(A843,[2]Sheet1!$A$13:$D$744,4,FALSE)</f>
        <v>0</v>
      </c>
      <c r="Y843" s="245" t="e">
        <f>+VLOOKUP(X843,bd_lista!$A$3:$C$590,3,FALSE)</f>
        <v>#N/A</v>
      </c>
      <c r="Z843" s="303"/>
      <c r="AA843" s="304"/>
    </row>
    <row r="844" spans="1:27" customFormat="1" ht="15" hidden="1" customHeight="1">
      <c r="A844" s="32">
        <v>1535</v>
      </c>
      <c r="B844" s="446">
        <f>+A844</f>
        <v>1535</v>
      </c>
      <c r="C844" s="250" t="str">
        <f>+VLOOKUP(A844,bd_lista!$A$3:$C$590,3,FALSE)</f>
        <v>Gobierno Autónomo Municipal de Llica</v>
      </c>
      <c r="D844" s="442" t="str">
        <f>+C844</f>
        <v>Gobierno Autónomo Municipal de Llica</v>
      </c>
      <c r="E844" s="245" t="s">
        <v>1311</v>
      </c>
      <c r="F844" s="246">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6">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6">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6">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6">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6">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6">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6">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6">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6">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6">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6">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6">
        <f t="shared" ca="1" si="31"/>
        <v>0</v>
      </c>
      <c r="S844" s="253"/>
      <c r="T844" s="246">
        <f ca="1">+T845</f>
        <v>0</v>
      </c>
      <c r="U844" s="245">
        <f t="shared" si="32"/>
        <v>1</v>
      </c>
      <c r="V844" s="348" t="str">
        <f>+VLOOKUP(A844,bd_lista!$A$3:$E$590,5,FALSE)</f>
        <v>Gobiernos Autonomos Municipales</v>
      </c>
      <c r="W844" s="444" t="str">
        <f>+V844</f>
        <v>Gobiernos Autonomos Municipales</v>
      </c>
      <c r="X844" s="245">
        <f>+VLOOKUP(A844,[2]Sheet1!$A$13:$D$744,4,FALSE)</f>
        <v>0</v>
      </c>
      <c r="Y844" s="245" t="e">
        <f>+VLOOKUP(X844,bd_lista!$A$3:$C$590,3,FALSE)</f>
        <v>#N/A</v>
      </c>
      <c r="Z844" s="305">
        <f>+X844</f>
        <v>0</v>
      </c>
      <c r="AA844" s="306" t="e">
        <f>+Y844</f>
        <v>#N/A</v>
      </c>
    </row>
    <row r="845" spans="1:27" customFormat="1" ht="15" hidden="1" customHeight="1">
      <c r="A845" s="32">
        <v>1535</v>
      </c>
      <c r="B845" s="447"/>
      <c r="C845" s="250" t="str">
        <f>+VLOOKUP(A845,bd_lista!$A$3:$C$590,3,FALSE)</f>
        <v>Gobierno Autónomo Municipal de Llica</v>
      </c>
      <c r="D845" s="443"/>
      <c r="E845" s="247" t="s">
        <v>1312</v>
      </c>
      <c r="F845" s="248">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8">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8">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8">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8">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8">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8">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8">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8">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8">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8">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8">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8">
        <f t="shared" ca="1" si="31"/>
        <v>0</v>
      </c>
      <c r="S845" s="265">
        <f ca="1">+R844+R845</f>
        <v>0</v>
      </c>
      <c r="T845" s="248">
        <f ca="1">+S845</f>
        <v>0</v>
      </c>
      <c r="U845" s="247">
        <f t="shared" si="32"/>
        <v>2</v>
      </c>
      <c r="V845" s="348" t="str">
        <f>+VLOOKUP(A845,bd_lista!$A$3:$E$590,5,FALSE)</f>
        <v>Gobiernos Autonomos Municipales</v>
      </c>
      <c r="W845" s="445"/>
      <c r="X845" s="245">
        <f>+VLOOKUP(A845,[2]Sheet1!$A$13:$D$744,4,FALSE)</f>
        <v>0</v>
      </c>
      <c r="Y845" s="245" t="e">
        <f>+VLOOKUP(X845,bd_lista!$A$3:$C$590,3,FALSE)</f>
        <v>#N/A</v>
      </c>
      <c r="Z845" s="303"/>
      <c r="AA845" s="304"/>
    </row>
    <row r="846" spans="1:27" customFormat="1" ht="15" hidden="1" customHeight="1">
      <c r="A846" s="32">
        <v>1536</v>
      </c>
      <c r="B846" s="446">
        <f>+A846</f>
        <v>1536</v>
      </c>
      <c r="C846" s="250" t="str">
        <f>+VLOOKUP(A846,bd_lista!$A$3:$C$590,3,FALSE)</f>
        <v>Gobierno Autónomo Municipal de Tahua</v>
      </c>
      <c r="D846" s="442" t="str">
        <f>+C846</f>
        <v>Gobierno Autónomo Municipal de Tahua</v>
      </c>
      <c r="E846" s="245" t="s">
        <v>1311</v>
      </c>
      <c r="F846" s="246">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6">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6">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6">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6">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6">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6">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6">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6">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6">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6">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6">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6">
        <f t="shared" ca="1" si="31"/>
        <v>0</v>
      </c>
      <c r="S846" s="253"/>
      <c r="T846" s="246">
        <f ca="1">+T847</f>
        <v>0</v>
      </c>
      <c r="U846" s="245">
        <f t="shared" si="32"/>
        <v>1</v>
      </c>
      <c r="V846" s="348" t="str">
        <f>+VLOOKUP(A846,bd_lista!$A$3:$E$590,5,FALSE)</f>
        <v>Gobiernos Autonomos Municipales</v>
      </c>
      <c r="W846" s="444" t="str">
        <f>+V846</f>
        <v>Gobiernos Autonomos Municipales</v>
      </c>
      <c r="X846" s="245">
        <f>+VLOOKUP(A846,[2]Sheet1!$A$13:$D$744,4,FALSE)</f>
        <v>0</v>
      </c>
      <c r="Y846" s="245" t="e">
        <f>+VLOOKUP(X846,bd_lista!$A$3:$C$590,3,FALSE)</f>
        <v>#N/A</v>
      </c>
      <c r="Z846" s="305">
        <f>+X846</f>
        <v>0</v>
      </c>
      <c r="AA846" s="306" t="e">
        <f>+Y846</f>
        <v>#N/A</v>
      </c>
    </row>
    <row r="847" spans="1:27" customFormat="1" ht="15" hidden="1" customHeight="1">
      <c r="A847" s="32">
        <v>1536</v>
      </c>
      <c r="B847" s="447"/>
      <c r="C847" s="250" t="str">
        <f>+VLOOKUP(A847,bd_lista!$A$3:$C$590,3,FALSE)</f>
        <v>Gobierno Autónomo Municipal de Tahua</v>
      </c>
      <c r="D847" s="443"/>
      <c r="E847" s="247" t="s">
        <v>1312</v>
      </c>
      <c r="F847" s="248">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8">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8">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8">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8">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8">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8">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8">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8">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8">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8">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8">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8">
        <f t="shared" ca="1" si="31"/>
        <v>0</v>
      </c>
      <c r="S847" s="265">
        <f ca="1">+R846+R847</f>
        <v>0</v>
      </c>
      <c r="T847" s="248">
        <f ca="1">+S847</f>
        <v>0</v>
      </c>
      <c r="U847" s="247">
        <f t="shared" si="32"/>
        <v>2</v>
      </c>
      <c r="V847" s="348" t="str">
        <f>+VLOOKUP(A847,bd_lista!$A$3:$E$590,5,FALSE)</f>
        <v>Gobiernos Autonomos Municipales</v>
      </c>
      <c r="W847" s="445"/>
      <c r="X847" s="245">
        <f>+VLOOKUP(A847,[2]Sheet1!$A$13:$D$744,4,FALSE)</f>
        <v>0</v>
      </c>
      <c r="Y847" s="245" t="e">
        <f>+VLOOKUP(X847,bd_lista!$A$3:$C$590,3,FALSE)</f>
        <v>#N/A</v>
      </c>
      <c r="Z847" s="303"/>
      <c r="AA847" s="304"/>
    </row>
    <row r="848" spans="1:27" customFormat="1" ht="15" hidden="1" customHeight="1">
      <c r="A848" s="32">
        <v>1537</v>
      </c>
      <c r="B848" s="446">
        <f>+A848</f>
        <v>1537</v>
      </c>
      <c r="C848" s="250" t="str">
        <f>+VLOOKUP(A848,bd_lista!$A$3:$C$590,3,FALSE)</f>
        <v>Gobierno Autónomo Municipal de Villazón</v>
      </c>
      <c r="D848" s="442" t="str">
        <f>+C848</f>
        <v>Gobierno Autónomo Municipal de Villazón</v>
      </c>
      <c r="E848" s="245" t="s">
        <v>1311</v>
      </c>
      <c r="F848" s="246">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6">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6">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6">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6">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6">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6">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6">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6">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6">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6">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6">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6">
        <f t="shared" ca="1" si="31"/>
        <v>0</v>
      </c>
      <c r="S848" s="253"/>
      <c r="T848" s="246">
        <f ca="1">+T849</f>
        <v>0</v>
      </c>
      <c r="U848" s="245">
        <f t="shared" si="32"/>
        <v>1</v>
      </c>
      <c r="V848" s="348" t="str">
        <f>+VLOOKUP(A848,bd_lista!$A$3:$E$590,5,FALSE)</f>
        <v>Gobiernos Autonomos Municipales</v>
      </c>
      <c r="W848" s="444" t="str">
        <f>+V848</f>
        <v>Gobiernos Autonomos Municipales</v>
      </c>
      <c r="X848" s="245">
        <f>+VLOOKUP(A848,[2]Sheet1!$A$13:$D$744,4,FALSE)</f>
        <v>0</v>
      </c>
      <c r="Y848" s="245" t="e">
        <f>+VLOOKUP(X848,bd_lista!$A$3:$C$590,3,FALSE)</f>
        <v>#N/A</v>
      </c>
      <c r="Z848" s="305">
        <f>+X848</f>
        <v>0</v>
      </c>
      <c r="AA848" s="306" t="e">
        <f>+Y848</f>
        <v>#N/A</v>
      </c>
    </row>
    <row r="849" spans="1:27" customFormat="1" ht="15" hidden="1" customHeight="1">
      <c r="A849" s="32">
        <v>1537</v>
      </c>
      <c r="B849" s="447"/>
      <c r="C849" s="250" t="str">
        <f>+VLOOKUP(A849,bd_lista!$A$3:$C$590,3,FALSE)</f>
        <v>Gobierno Autónomo Municipal de Villazón</v>
      </c>
      <c r="D849" s="443"/>
      <c r="E849" s="247" t="s">
        <v>1312</v>
      </c>
      <c r="F849" s="248">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8">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8">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8">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8">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8">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8">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8">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8">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8">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8">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8">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8">
        <f t="shared" ca="1" si="31"/>
        <v>0</v>
      </c>
      <c r="S849" s="265">
        <f ca="1">+R848+R849</f>
        <v>0</v>
      </c>
      <c r="T849" s="248">
        <f ca="1">+S849</f>
        <v>0</v>
      </c>
      <c r="U849" s="247">
        <f t="shared" si="32"/>
        <v>2</v>
      </c>
      <c r="V849" s="348" t="str">
        <f>+VLOOKUP(A849,bd_lista!$A$3:$E$590,5,FALSE)</f>
        <v>Gobiernos Autonomos Municipales</v>
      </c>
      <c r="W849" s="445"/>
      <c r="X849" s="245">
        <f>+VLOOKUP(A849,[2]Sheet1!$A$13:$D$744,4,FALSE)</f>
        <v>0</v>
      </c>
      <c r="Y849" s="245" t="e">
        <f>+VLOOKUP(X849,bd_lista!$A$3:$C$590,3,FALSE)</f>
        <v>#N/A</v>
      </c>
      <c r="Z849" s="303"/>
      <c r="AA849" s="304"/>
    </row>
    <row r="850" spans="1:27" customFormat="1" ht="15" hidden="1" customHeight="1">
      <c r="A850" s="32">
        <v>1538</v>
      </c>
      <c r="B850" s="446">
        <f>+A850</f>
        <v>1538</v>
      </c>
      <c r="C850" s="250" t="str">
        <f>+VLOOKUP(A850,bd_lista!$A$3:$C$590,3,FALSE)</f>
        <v>Gobierno Autónomo Municipal de San Agustín</v>
      </c>
      <c r="D850" s="442" t="str">
        <f>+C850</f>
        <v>Gobierno Autónomo Municipal de San Agustín</v>
      </c>
      <c r="E850" s="245" t="s">
        <v>1311</v>
      </c>
      <c r="F850" s="246">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6">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6">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6">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6">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6">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6">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6">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6">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6">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6">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6">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6">
        <f t="shared" ca="1" si="31"/>
        <v>0</v>
      </c>
      <c r="S850" s="253"/>
      <c r="T850" s="246">
        <f ca="1">+T851</f>
        <v>0</v>
      </c>
      <c r="U850" s="245">
        <f t="shared" si="32"/>
        <v>1</v>
      </c>
      <c r="V850" s="348" t="str">
        <f>+VLOOKUP(A850,bd_lista!$A$3:$E$590,5,FALSE)</f>
        <v>Gobiernos Autonomos Municipales</v>
      </c>
      <c r="W850" s="444" t="str">
        <f>+V850</f>
        <v>Gobiernos Autonomos Municipales</v>
      </c>
      <c r="X850" s="245">
        <f>+VLOOKUP(A850,[2]Sheet1!$A$13:$D$744,4,FALSE)</f>
        <v>0</v>
      </c>
      <c r="Y850" s="245" t="e">
        <f>+VLOOKUP(X850,bd_lista!$A$3:$C$590,3,FALSE)</f>
        <v>#N/A</v>
      </c>
      <c r="Z850" s="305">
        <f>+X850</f>
        <v>0</v>
      </c>
      <c r="AA850" s="306" t="e">
        <f>+Y850</f>
        <v>#N/A</v>
      </c>
    </row>
    <row r="851" spans="1:27" customFormat="1" ht="15" hidden="1" customHeight="1">
      <c r="A851" s="32">
        <v>1538</v>
      </c>
      <c r="B851" s="447"/>
      <c r="C851" s="250" t="str">
        <f>+VLOOKUP(A851,bd_lista!$A$3:$C$590,3,FALSE)</f>
        <v>Gobierno Autónomo Municipal de San Agustín</v>
      </c>
      <c r="D851" s="443"/>
      <c r="E851" s="247" t="s">
        <v>1312</v>
      </c>
      <c r="F851" s="248">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8">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8">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8">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8">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8">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8">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8">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8">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8">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8">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8">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8">
        <f t="shared" ca="1" si="31"/>
        <v>0</v>
      </c>
      <c r="S851" s="265">
        <f ca="1">+R850+R851</f>
        <v>0</v>
      </c>
      <c r="T851" s="248">
        <f ca="1">+S851</f>
        <v>0</v>
      </c>
      <c r="U851" s="247">
        <f t="shared" si="32"/>
        <v>2</v>
      </c>
      <c r="V851" s="348" t="str">
        <f>+VLOOKUP(A851,bd_lista!$A$3:$E$590,5,FALSE)</f>
        <v>Gobiernos Autonomos Municipales</v>
      </c>
      <c r="W851" s="445"/>
      <c r="X851" s="245">
        <f>+VLOOKUP(A851,[2]Sheet1!$A$13:$D$744,4,FALSE)</f>
        <v>0</v>
      </c>
      <c r="Y851" s="245" t="e">
        <f>+VLOOKUP(X851,bd_lista!$A$3:$C$590,3,FALSE)</f>
        <v>#N/A</v>
      </c>
      <c r="Z851" s="303"/>
      <c r="AA851" s="304"/>
    </row>
    <row r="852" spans="1:27" customFormat="1" ht="15" hidden="1" customHeight="1">
      <c r="A852" s="32">
        <v>1539</v>
      </c>
      <c r="B852" s="446">
        <f>+A852</f>
        <v>1539</v>
      </c>
      <c r="C852" s="250" t="str">
        <f>+VLOOKUP(A852,bd_lista!$A$3:$C$590,3,FALSE)</f>
        <v>Gobierno Autónomo Municipal de Ckochas</v>
      </c>
      <c r="D852" s="442" t="str">
        <f>+C852</f>
        <v>Gobierno Autónomo Municipal de Ckochas</v>
      </c>
      <c r="E852" s="245" t="s">
        <v>1311</v>
      </c>
      <c r="F852" s="246">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6">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6">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6">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6">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6">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6">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6">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6">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6">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6">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6">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6">
        <f t="shared" ca="1" si="31"/>
        <v>0</v>
      </c>
      <c r="S852" s="253"/>
      <c r="T852" s="246">
        <f ca="1">+T853</f>
        <v>0</v>
      </c>
      <c r="U852" s="245">
        <f t="shared" si="32"/>
        <v>1</v>
      </c>
      <c r="V852" s="348" t="str">
        <f>+VLOOKUP(A852,bd_lista!$A$3:$E$590,5,FALSE)</f>
        <v>Gobiernos Autonomos Municipales</v>
      </c>
      <c r="W852" s="444" t="str">
        <f>+V852</f>
        <v>Gobiernos Autonomos Municipales</v>
      </c>
      <c r="X852" s="245">
        <f>+VLOOKUP(A852,[2]Sheet1!$A$13:$D$744,4,FALSE)</f>
        <v>0</v>
      </c>
      <c r="Y852" s="245" t="e">
        <f>+VLOOKUP(X852,bd_lista!$A$3:$C$590,3,FALSE)</f>
        <v>#N/A</v>
      </c>
      <c r="Z852" s="305">
        <f>+X852</f>
        <v>0</v>
      </c>
      <c r="AA852" s="306" t="e">
        <f>+Y852</f>
        <v>#N/A</v>
      </c>
    </row>
    <row r="853" spans="1:27" customFormat="1" ht="15" hidden="1" customHeight="1">
      <c r="A853" s="32">
        <v>1539</v>
      </c>
      <c r="B853" s="447"/>
      <c r="C853" s="250" t="str">
        <f>+VLOOKUP(A853,bd_lista!$A$3:$C$590,3,FALSE)</f>
        <v>Gobierno Autónomo Municipal de Ckochas</v>
      </c>
      <c r="D853" s="443"/>
      <c r="E853" s="247" t="s">
        <v>1312</v>
      </c>
      <c r="F853" s="248">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8">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8">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8">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8">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8">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8">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8">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8">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8">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8">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8">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8">
        <f t="shared" ca="1" si="31"/>
        <v>0</v>
      </c>
      <c r="S853" s="265">
        <f ca="1">+R852+R853</f>
        <v>0</v>
      </c>
      <c r="T853" s="248">
        <f ca="1">+S853</f>
        <v>0</v>
      </c>
      <c r="U853" s="247">
        <f t="shared" si="32"/>
        <v>2</v>
      </c>
      <c r="V853" s="348" t="str">
        <f>+VLOOKUP(A853,bd_lista!$A$3:$E$590,5,FALSE)</f>
        <v>Gobiernos Autonomos Municipales</v>
      </c>
      <c r="W853" s="445"/>
      <c r="X853" s="245">
        <f>+VLOOKUP(A853,[2]Sheet1!$A$13:$D$744,4,FALSE)</f>
        <v>0</v>
      </c>
      <c r="Y853" s="245" t="e">
        <f>+VLOOKUP(X853,bd_lista!$A$3:$C$590,3,FALSE)</f>
        <v>#N/A</v>
      </c>
      <c r="Z853" s="303"/>
      <c r="AA853" s="304"/>
    </row>
    <row r="854" spans="1:27" customFormat="1" ht="15" hidden="1" customHeight="1">
      <c r="A854" s="32">
        <v>1540</v>
      </c>
      <c r="B854" s="446">
        <f>+A854</f>
        <v>1540</v>
      </c>
      <c r="C854" s="250" t="str">
        <f>+VLOOKUP(A854,bd_lista!$A$3:$C$590,3,FALSE)</f>
        <v>Gobierno Autónomo Municipal de Chuquihuta Ayllu Jucumani</v>
      </c>
      <c r="D854" s="442" t="str">
        <f>+C854</f>
        <v>Gobierno Autónomo Municipal de Chuquihuta Ayllu Jucumani</v>
      </c>
      <c r="E854" s="245" t="s">
        <v>1311</v>
      </c>
      <c r="F854" s="246">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6">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6">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6">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6">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6">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6">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6">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6">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6">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6">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6">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6">
        <f t="shared" ca="1" si="31"/>
        <v>0</v>
      </c>
      <c r="S854" s="253"/>
      <c r="T854" s="246">
        <f ca="1">+T855</f>
        <v>0</v>
      </c>
      <c r="U854" s="245">
        <f t="shared" si="32"/>
        <v>1</v>
      </c>
      <c r="V854" s="348" t="str">
        <f>+VLOOKUP(A854,bd_lista!$A$3:$E$590,5,FALSE)</f>
        <v>Gobiernos Autonomos Municipales</v>
      </c>
      <c r="W854" s="444" t="str">
        <f>+V854</f>
        <v>Gobiernos Autonomos Municipales</v>
      </c>
      <c r="X854" s="245">
        <f>+VLOOKUP(A854,[2]Sheet1!$A$13:$D$744,4,FALSE)</f>
        <v>0</v>
      </c>
      <c r="Y854" s="245" t="e">
        <f>+VLOOKUP(X854,bd_lista!$A$3:$C$590,3,FALSE)</f>
        <v>#N/A</v>
      </c>
      <c r="Z854" s="305">
        <f>+X854</f>
        <v>0</v>
      </c>
      <c r="AA854" s="306" t="e">
        <f>+Y854</f>
        <v>#N/A</v>
      </c>
    </row>
    <row r="855" spans="1:27" customFormat="1" ht="15" hidden="1" customHeight="1">
      <c r="A855" s="32">
        <v>1540</v>
      </c>
      <c r="B855" s="447"/>
      <c r="C855" s="250" t="str">
        <f>+VLOOKUP(A855,bd_lista!$A$3:$C$590,3,FALSE)</f>
        <v>Gobierno Autónomo Municipal de Chuquihuta Ayllu Jucumani</v>
      </c>
      <c r="D855" s="443"/>
      <c r="E855" s="247" t="s">
        <v>1312</v>
      </c>
      <c r="F855" s="248">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8">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8">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8">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8">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8">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8">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8">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8">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8">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8">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8">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8">
        <f t="shared" ca="1" si="31"/>
        <v>0</v>
      </c>
      <c r="S855" s="265">
        <f ca="1">+R854+R855</f>
        <v>0</v>
      </c>
      <c r="T855" s="248">
        <f ca="1">+S855</f>
        <v>0</v>
      </c>
      <c r="U855" s="247">
        <f t="shared" si="32"/>
        <v>2</v>
      </c>
      <c r="V855" s="348" t="str">
        <f>+VLOOKUP(A855,bd_lista!$A$3:$E$590,5,FALSE)</f>
        <v>Gobiernos Autonomos Municipales</v>
      </c>
      <c r="W855" s="445"/>
      <c r="X855" s="245">
        <f>+VLOOKUP(A855,[2]Sheet1!$A$13:$D$744,4,FALSE)</f>
        <v>0</v>
      </c>
      <c r="Y855" s="245" t="e">
        <f>+VLOOKUP(X855,bd_lista!$A$3:$C$590,3,FALSE)</f>
        <v>#N/A</v>
      </c>
      <c r="Z855" s="303"/>
      <c r="AA855" s="304"/>
    </row>
    <row r="856" spans="1:27" customFormat="1" ht="15" hidden="1" customHeight="1">
      <c r="A856" s="32">
        <v>1601</v>
      </c>
      <c r="B856" s="446">
        <f>+A856</f>
        <v>1601</v>
      </c>
      <c r="C856" s="250" t="str">
        <f>+VLOOKUP(A856,bd_lista!$A$3:$C$590,3,FALSE)</f>
        <v>Gobierno Autónomo Municipal de Tarija</v>
      </c>
      <c r="D856" s="442" t="str">
        <f>+C856</f>
        <v>Gobierno Autónomo Municipal de Tarija</v>
      </c>
      <c r="E856" s="245" t="s">
        <v>1311</v>
      </c>
      <c r="F856" s="246">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6">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6">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6">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6">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6">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6">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6">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6">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6">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6">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6">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6">
        <f t="shared" ca="1" si="31"/>
        <v>0</v>
      </c>
      <c r="S856" s="253"/>
      <c r="T856" s="246">
        <f ca="1">+T857</f>
        <v>0</v>
      </c>
      <c r="U856" s="245">
        <f t="shared" si="32"/>
        <v>1</v>
      </c>
      <c r="V856" s="348" t="str">
        <f>+VLOOKUP(A856,bd_lista!$A$3:$E$590,5,FALSE)</f>
        <v>Gobiernos Autonomos Municipales</v>
      </c>
      <c r="W856" s="444" t="str">
        <f>+V856</f>
        <v>Gobiernos Autonomos Municipales</v>
      </c>
      <c r="X856" s="245">
        <f>+VLOOKUP(A856,[2]Sheet1!$A$13:$D$744,4,FALSE)</f>
        <v>0</v>
      </c>
      <c r="Y856" s="245" t="e">
        <f>+VLOOKUP(X856,bd_lista!$A$3:$C$590,3,FALSE)</f>
        <v>#N/A</v>
      </c>
      <c r="Z856" s="305">
        <f>+X856</f>
        <v>0</v>
      </c>
      <c r="AA856" s="306" t="e">
        <f>+Y856</f>
        <v>#N/A</v>
      </c>
    </row>
    <row r="857" spans="1:27" customFormat="1" ht="15" hidden="1" customHeight="1">
      <c r="A857" s="32">
        <v>1601</v>
      </c>
      <c r="B857" s="447"/>
      <c r="C857" s="250" t="str">
        <f>+VLOOKUP(A857,bd_lista!$A$3:$C$590,3,FALSE)</f>
        <v>Gobierno Autónomo Municipal de Tarija</v>
      </c>
      <c r="D857" s="443"/>
      <c r="E857" s="247" t="s">
        <v>1312</v>
      </c>
      <c r="F857" s="248">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8">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8">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8">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8">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8">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8">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8">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8">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8">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8">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8">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8">
        <f t="shared" ca="1" si="31"/>
        <v>0</v>
      </c>
      <c r="S857" s="265">
        <f ca="1">+R856+R857</f>
        <v>0</v>
      </c>
      <c r="T857" s="248">
        <f ca="1">+S857</f>
        <v>0</v>
      </c>
      <c r="U857" s="247">
        <f t="shared" si="32"/>
        <v>2</v>
      </c>
      <c r="V857" s="348" t="str">
        <f>+VLOOKUP(A857,bd_lista!$A$3:$E$590,5,FALSE)</f>
        <v>Gobiernos Autonomos Municipales</v>
      </c>
      <c r="W857" s="445"/>
      <c r="X857" s="245">
        <f>+VLOOKUP(A857,[2]Sheet1!$A$13:$D$744,4,FALSE)</f>
        <v>0</v>
      </c>
      <c r="Y857" s="245" t="e">
        <f>+VLOOKUP(X857,bd_lista!$A$3:$C$590,3,FALSE)</f>
        <v>#N/A</v>
      </c>
      <c r="Z857" s="303"/>
      <c r="AA857" s="304"/>
    </row>
    <row r="858" spans="1:27" customFormat="1" ht="15" hidden="1" customHeight="1">
      <c r="A858" s="32">
        <v>1602</v>
      </c>
      <c r="B858" s="446">
        <f>+A858</f>
        <v>1602</v>
      </c>
      <c r="C858" s="250" t="str">
        <f>+VLOOKUP(A858,bd_lista!$A$3:$C$590,3,FALSE)</f>
        <v>Gobierno Autónomo Municipal de Padcaya</v>
      </c>
      <c r="D858" s="442" t="str">
        <f>+C858</f>
        <v>Gobierno Autónomo Municipal de Padcaya</v>
      </c>
      <c r="E858" s="245" t="s">
        <v>1311</v>
      </c>
      <c r="F858" s="246">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6">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6">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6">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6">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6">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6">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6">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6">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6">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6">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6">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6">
        <f t="shared" ca="1" si="31"/>
        <v>0</v>
      </c>
      <c r="S858" s="253"/>
      <c r="T858" s="246">
        <f ca="1">+T859</f>
        <v>0</v>
      </c>
      <c r="U858" s="245">
        <f t="shared" si="32"/>
        <v>1</v>
      </c>
      <c r="V858" s="348" t="str">
        <f>+VLOOKUP(A858,bd_lista!$A$3:$E$590,5,FALSE)</f>
        <v>Gobiernos Autonomos Municipales</v>
      </c>
      <c r="W858" s="444" t="str">
        <f>+V858</f>
        <v>Gobiernos Autonomos Municipales</v>
      </c>
      <c r="X858" s="245">
        <f>+VLOOKUP(A858,[2]Sheet1!$A$13:$D$744,4,FALSE)</f>
        <v>0</v>
      </c>
      <c r="Y858" s="245" t="e">
        <f>+VLOOKUP(X858,bd_lista!$A$3:$C$590,3,FALSE)</f>
        <v>#N/A</v>
      </c>
      <c r="Z858" s="305">
        <f>+X858</f>
        <v>0</v>
      </c>
      <c r="AA858" s="306" t="e">
        <f>+Y858</f>
        <v>#N/A</v>
      </c>
    </row>
    <row r="859" spans="1:27" customFormat="1" ht="15" hidden="1" customHeight="1">
      <c r="A859" s="32">
        <v>1602</v>
      </c>
      <c r="B859" s="447"/>
      <c r="C859" s="250" t="str">
        <f>+VLOOKUP(A859,bd_lista!$A$3:$C$590,3,FALSE)</f>
        <v>Gobierno Autónomo Municipal de Padcaya</v>
      </c>
      <c r="D859" s="443"/>
      <c r="E859" s="247" t="s">
        <v>1312</v>
      </c>
      <c r="F859" s="248">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8">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8">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8">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8">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8">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8">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8">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8">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8">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8">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8">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8">
        <f t="shared" ca="1" si="31"/>
        <v>0</v>
      </c>
      <c r="S859" s="265">
        <f ca="1">+R858+R859</f>
        <v>0</v>
      </c>
      <c r="T859" s="248">
        <f ca="1">+S859</f>
        <v>0</v>
      </c>
      <c r="U859" s="247">
        <f t="shared" si="32"/>
        <v>2</v>
      </c>
      <c r="V859" s="348" t="str">
        <f>+VLOOKUP(A859,bd_lista!$A$3:$E$590,5,FALSE)</f>
        <v>Gobiernos Autonomos Municipales</v>
      </c>
      <c r="W859" s="445"/>
      <c r="X859" s="245">
        <f>+VLOOKUP(A859,[2]Sheet1!$A$13:$D$744,4,FALSE)</f>
        <v>0</v>
      </c>
      <c r="Y859" s="245" t="e">
        <f>+VLOOKUP(X859,bd_lista!$A$3:$C$590,3,FALSE)</f>
        <v>#N/A</v>
      </c>
      <c r="Z859" s="303"/>
      <c r="AA859" s="304"/>
    </row>
    <row r="860" spans="1:27" customFormat="1" ht="15" hidden="1" customHeight="1">
      <c r="A860" s="32">
        <v>1603</v>
      </c>
      <c r="B860" s="446">
        <f>+A860</f>
        <v>1603</v>
      </c>
      <c r="C860" s="250" t="str">
        <f>+VLOOKUP(A860,bd_lista!$A$3:$C$590,3,FALSE)</f>
        <v>Gobierno Autónomo Municipal de Bermejo</v>
      </c>
      <c r="D860" s="442" t="str">
        <f>+C860</f>
        <v>Gobierno Autónomo Municipal de Bermejo</v>
      </c>
      <c r="E860" s="245" t="s">
        <v>1311</v>
      </c>
      <c r="F860" s="246">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6">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6">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6">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6">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6">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6">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6">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6">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6">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6">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6">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6">
        <f t="shared" ca="1" si="31"/>
        <v>0</v>
      </c>
      <c r="S860" s="253"/>
      <c r="T860" s="246">
        <f ca="1">+T861</f>
        <v>0</v>
      </c>
      <c r="U860" s="245">
        <f t="shared" si="32"/>
        <v>1</v>
      </c>
      <c r="V860" s="348" t="str">
        <f>+VLOOKUP(A860,bd_lista!$A$3:$E$590,5,FALSE)</f>
        <v>Gobiernos Autonomos Municipales</v>
      </c>
      <c r="W860" s="444" t="str">
        <f>+V860</f>
        <v>Gobiernos Autonomos Municipales</v>
      </c>
      <c r="X860" s="245">
        <f>+VLOOKUP(A860,[2]Sheet1!$A$13:$D$744,4,FALSE)</f>
        <v>0</v>
      </c>
      <c r="Y860" s="245" t="e">
        <f>+VLOOKUP(X860,bd_lista!$A$3:$C$590,3,FALSE)</f>
        <v>#N/A</v>
      </c>
      <c r="Z860" s="305">
        <f>+X860</f>
        <v>0</v>
      </c>
      <c r="AA860" s="306" t="e">
        <f>+Y860</f>
        <v>#N/A</v>
      </c>
    </row>
    <row r="861" spans="1:27" customFormat="1" ht="15" hidden="1" customHeight="1">
      <c r="A861" s="32">
        <v>1603</v>
      </c>
      <c r="B861" s="447"/>
      <c r="C861" s="250" t="str">
        <f>+VLOOKUP(A861,bd_lista!$A$3:$C$590,3,FALSE)</f>
        <v>Gobierno Autónomo Municipal de Bermejo</v>
      </c>
      <c r="D861" s="443"/>
      <c r="E861" s="247" t="s">
        <v>1312</v>
      </c>
      <c r="F861" s="248">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8">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8">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8">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8">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8">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8">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8">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8">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8">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8">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8">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8">
        <f t="shared" ca="1" si="31"/>
        <v>0</v>
      </c>
      <c r="S861" s="265">
        <f ca="1">+R860+R861</f>
        <v>0</v>
      </c>
      <c r="T861" s="248">
        <f ca="1">+S861</f>
        <v>0</v>
      </c>
      <c r="U861" s="247">
        <f t="shared" si="32"/>
        <v>2</v>
      </c>
      <c r="V861" s="348" t="str">
        <f>+VLOOKUP(A861,bd_lista!$A$3:$E$590,5,FALSE)</f>
        <v>Gobiernos Autonomos Municipales</v>
      </c>
      <c r="W861" s="445"/>
      <c r="X861" s="245">
        <f>+VLOOKUP(A861,[2]Sheet1!$A$13:$D$744,4,FALSE)</f>
        <v>0</v>
      </c>
      <c r="Y861" s="245" t="e">
        <f>+VLOOKUP(X861,bd_lista!$A$3:$C$590,3,FALSE)</f>
        <v>#N/A</v>
      </c>
      <c r="Z861" s="303"/>
      <c r="AA861" s="304"/>
    </row>
    <row r="862" spans="1:27" customFormat="1" ht="15" hidden="1" customHeight="1">
      <c r="A862" s="32">
        <v>1604</v>
      </c>
      <c r="B862" s="446">
        <f>+A862</f>
        <v>1604</v>
      </c>
      <c r="C862" s="250" t="str">
        <f>+VLOOKUP(A862,bd_lista!$A$3:$C$590,3,FALSE)</f>
        <v>Gobierno Autónomo Municipal de Yacuiba</v>
      </c>
      <c r="D862" s="442" t="str">
        <f>+C862</f>
        <v>Gobierno Autónomo Municipal de Yacuiba</v>
      </c>
      <c r="E862" s="245" t="s">
        <v>1311</v>
      </c>
      <c r="F862" s="246">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6">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6">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6">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6">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6">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6">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6">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6">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6">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6">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6">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6">
        <f t="shared" ref="R862:R925" ca="1" si="33">+SUM(F862:Q862)</f>
        <v>0</v>
      </c>
      <c r="S862" s="253"/>
      <c r="T862" s="246">
        <f ca="1">+T863</f>
        <v>0</v>
      </c>
      <c r="U862" s="245">
        <f t="shared" ref="U862:U925" si="34">+IF(E862="Débitos",1,2)</f>
        <v>1</v>
      </c>
      <c r="V862" s="348" t="str">
        <f>+VLOOKUP(A862,bd_lista!$A$3:$E$590,5,FALSE)</f>
        <v>Gobiernos Autonomos Municipales</v>
      </c>
      <c r="W862" s="444" t="str">
        <f>+V862</f>
        <v>Gobiernos Autonomos Municipales</v>
      </c>
      <c r="X862" s="245">
        <f>+VLOOKUP(A862,[2]Sheet1!$A$13:$D$744,4,FALSE)</f>
        <v>0</v>
      </c>
      <c r="Y862" s="245" t="e">
        <f>+VLOOKUP(X862,bd_lista!$A$3:$C$590,3,FALSE)</f>
        <v>#N/A</v>
      </c>
      <c r="Z862" s="305">
        <f>+X862</f>
        <v>0</v>
      </c>
      <c r="AA862" s="306" t="e">
        <f>+Y862</f>
        <v>#N/A</v>
      </c>
    </row>
    <row r="863" spans="1:27" customFormat="1" ht="15" hidden="1" customHeight="1">
      <c r="A863" s="32">
        <v>1604</v>
      </c>
      <c r="B863" s="447"/>
      <c r="C863" s="250" t="str">
        <f>+VLOOKUP(A863,bd_lista!$A$3:$C$590,3,FALSE)</f>
        <v>Gobierno Autónomo Municipal de Yacuiba</v>
      </c>
      <c r="D863" s="443"/>
      <c r="E863" s="247" t="s">
        <v>1312</v>
      </c>
      <c r="F863" s="248">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8">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8">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8">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8">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8">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8">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8">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8">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8">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8">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8">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8">
        <f t="shared" ca="1" si="33"/>
        <v>0</v>
      </c>
      <c r="S863" s="265">
        <f ca="1">+R862+R863</f>
        <v>0</v>
      </c>
      <c r="T863" s="248">
        <f ca="1">+S863</f>
        <v>0</v>
      </c>
      <c r="U863" s="247">
        <f t="shared" si="34"/>
        <v>2</v>
      </c>
      <c r="V863" s="348" t="str">
        <f>+VLOOKUP(A863,bd_lista!$A$3:$E$590,5,FALSE)</f>
        <v>Gobiernos Autonomos Municipales</v>
      </c>
      <c r="W863" s="445"/>
      <c r="X863" s="245">
        <f>+VLOOKUP(A863,[2]Sheet1!$A$13:$D$744,4,FALSE)</f>
        <v>0</v>
      </c>
      <c r="Y863" s="245" t="e">
        <f>+VLOOKUP(X863,bd_lista!$A$3:$C$590,3,FALSE)</f>
        <v>#N/A</v>
      </c>
      <c r="Z863" s="303"/>
      <c r="AA863" s="304"/>
    </row>
    <row r="864" spans="1:27" customFormat="1" ht="15" hidden="1" customHeight="1">
      <c r="A864" s="32">
        <v>1605</v>
      </c>
      <c r="B864" s="446">
        <f>+A864</f>
        <v>1605</v>
      </c>
      <c r="C864" s="250" t="str">
        <f>+VLOOKUP(A864,bd_lista!$A$3:$C$590,3,FALSE)</f>
        <v>Gobierno Autónomo Municipal de Caraparí</v>
      </c>
      <c r="D864" s="442" t="str">
        <f>+C864</f>
        <v>Gobierno Autónomo Municipal de Caraparí</v>
      </c>
      <c r="E864" s="245" t="s">
        <v>1311</v>
      </c>
      <c r="F864" s="246">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6">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6">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6">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6">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6">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6">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6">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6">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6">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6">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6">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6">
        <f t="shared" ca="1" si="33"/>
        <v>0</v>
      </c>
      <c r="S864" s="253"/>
      <c r="T864" s="246">
        <f ca="1">+T865</f>
        <v>0</v>
      </c>
      <c r="U864" s="245">
        <f t="shared" si="34"/>
        <v>1</v>
      </c>
      <c r="V864" s="348" t="str">
        <f>+VLOOKUP(A864,bd_lista!$A$3:$E$590,5,FALSE)</f>
        <v>Gobiernos Autonomos Municipales</v>
      </c>
      <c r="W864" s="444" t="str">
        <f>+V864</f>
        <v>Gobiernos Autonomos Municipales</v>
      </c>
      <c r="X864" s="245">
        <f>+VLOOKUP(A864,[2]Sheet1!$A$13:$D$744,4,FALSE)</f>
        <v>0</v>
      </c>
      <c r="Y864" s="245" t="e">
        <f>+VLOOKUP(X864,bd_lista!$A$3:$C$590,3,FALSE)</f>
        <v>#N/A</v>
      </c>
      <c r="Z864" s="305">
        <f>+X864</f>
        <v>0</v>
      </c>
      <c r="AA864" s="306" t="e">
        <f>+Y864</f>
        <v>#N/A</v>
      </c>
    </row>
    <row r="865" spans="1:27" customFormat="1" ht="15" hidden="1" customHeight="1">
      <c r="A865" s="32">
        <v>1605</v>
      </c>
      <c r="B865" s="447"/>
      <c r="C865" s="250" t="str">
        <f>+VLOOKUP(A865,bd_lista!$A$3:$C$590,3,FALSE)</f>
        <v>Gobierno Autónomo Municipal de Caraparí</v>
      </c>
      <c r="D865" s="443"/>
      <c r="E865" s="247" t="s">
        <v>1312</v>
      </c>
      <c r="F865" s="248">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8">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8">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8">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8">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8">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8">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8">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8">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8">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8">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8">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8">
        <f t="shared" ca="1" si="33"/>
        <v>0</v>
      </c>
      <c r="S865" s="265">
        <f ca="1">+R864+R865</f>
        <v>0</v>
      </c>
      <c r="T865" s="248">
        <f ca="1">+S865</f>
        <v>0</v>
      </c>
      <c r="U865" s="247">
        <f t="shared" si="34"/>
        <v>2</v>
      </c>
      <c r="V865" s="348" t="str">
        <f>+VLOOKUP(A865,bd_lista!$A$3:$E$590,5,FALSE)</f>
        <v>Gobiernos Autonomos Municipales</v>
      </c>
      <c r="W865" s="445"/>
      <c r="X865" s="245">
        <f>+VLOOKUP(A865,[2]Sheet1!$A$13:$D$744,4,FALSE)</f>
        <v>0</v>
      </c>
      <c r="Y865" s="245" t="e">
        <f>+VLOOKUP(X865,bd_lista!$A$3:$C$590,3,FALSE)</f>
        <v>#N/A</v>
      </c>
      <c r="Z865" s="303"/>
      <c r="AA865" s="304"/>
    </row>
    <row r="866" spans="1:27" customFormat="1" ht="15" hidden="1" customHeight="1">
      <c r="A866" s="32">
        <v>1606</v>
      </c>
      <c r="B866" s="446">
        <f>+A866</f>
        <v>1606</v>
      </c>
      <c r="C866" s="250" t="str">
        <f>+VLOOKUP(A866,bd_lista!$A$3:$C$590,3,FALSE)</f>
        <v>Gobierno Autónomo Municipal de Villamontes</v>
      </c>
      <c r="D866" s="442" t="str">
        <f>+C866</f>
        <v>Gobierno Autónomo Municipal de Villamontes</v>
      </c>
      <c r="E866" s="245" t="s">
        <v>1311</v>
      </c>
      <c r="F866" s="246">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6">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6">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6">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6">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6">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6">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6">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6">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6">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6">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6">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6">
        <f t="shared" ca="1" si="33"/>
        <v>0</v>
      </c>
      <c r="S866" s="253"/>
      <c r="T866" s="246">
        <f ca="1">+T867</f>
        <v>0</v>
      </c>
      <c r="U866" s="245">
        <f t="shared" si="34"/>
        <v>1</v>
      </c>
      <c r="V866" s="348" t="str">
        <f>+VLOOKUP(A866,bd_lista!$A$3:$E$590,5,FALSE)</f>
        <v>Gobiernos Autonomos Municipales</v>
      </c>
      <c r="W866" s="444" t="str">
        <f>+V866</f>
        <v>Gobiernos Autonomos Municipales</v>
      </c>
      <c r="X866" s="245">
        <f>+VLOOKUP(A866,[2]Sheet1!$A$13:$D$744,4,FALSE)</f>
        <v>0</v>
      </c>
      <c r="Y866" s="245" t="e">
        <f>+VLOOKUP(X866,bd_lista!$A$3:$C$590,3,FALSE)</f>
        <v>#N/A</v>
      </c>
      <c r="Z866" s="305">
        <f>+X866</f>
        <v>0</v>
      </c>
      <c r="AA866" s="306" t="e">
        <f>+Y866</f>
        <v>#N/A</v>
      </c>
    </row>
    <row r="867" spans="1:27" customFormat="1" ht="15" hidden="1" customHeight="1">
      <c r="A867" s="32">
        <v>1606</v>
      </c>
      <c r="B867" s="447"/>
      <c r="C867" s="250" t="str">
        <f>+VLOOKUP(A867,bd_lista!$A$3:$C$590,3,FALSE)</f>
        <v>Gobierno Autónomo Municipal de Villamontes</v>
      </c>
      <c r="D867" s="443"/>
      <c r="E867" s="247" t="s">
        <v>1312</v>
      </c>
      <c r="F867" s="248">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8">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8">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8">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8">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8">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8">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8">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8">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8">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8">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8">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8">
        <f t="shared" ca="1" si="33"/>
        <v>0</v>
      </c>
      <c r="S867" s="265">
        <f ca="1">+R866+R867</f>
        <v>0</v>
      </c>
      <c r="T867" s="248">
        <f ca="1">+S867</f>
        <v>0</v>
      </c>
      <c r="U867" s="247">
        <f t="shared" si="34"/>
        <v>2</v>
      </c>
      <c r="V867" s="348" t="str">
        <f>+VLOOKUP(A867,bd_lista!$A$3:$E$590,5,FALSE)</f>
        <v>Gobiernos Autonomos Municipales</v>
      </c>
      <c r="W867" s="445"/>
      <c r="X867" s="245">
        <f>+VLOOKUP(A867,[2]Sheet1!$A$13:$D$744,4,FALSE)</f>
        <v>0</v>
      </c>
      <c r="Y867" s="245" t="e">
        <f>+VLOOKUP(X867,bd_lista!$A$3:$C$590,3,FALSE)</f>
        <v>#N/A</v>
      </c>
      <c r="Z867" s="303"/>
      <c r="AA867" s="304"/>
    </row>
    <row r="868" spans="1:27" customFormat="1" ht="15" hidden="1" customHeight="1">
      <c r="A868" s="32">
        <v>1607</v>
      </c>
      <c r="B868" s="446">
        <f>+A868</f>
        <v>1607</v>
      </c>
      <c r="C868" s="250" t="str">
        <f>+VLOOKUP(A868,bd_lista!$A$3:$C$590,3,FALSE)</f>
        <v>Gobierno Autónomo Municipal de Uriondo (Concepción)</v>
      </c>
      <c r="D868" s="442" t="str">
        <f>+C868</f>
        <v>Gobierno Autónomo Municipal de Uriondo (Concepción)</v>
      </c>
      <c r="E868" s="245" t="s">
        <v>1311</v>
      </c>
      <c r="F868" s="246">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6">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6">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6">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6">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6">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6">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6">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6">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6">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6">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6">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6">
        <f t="shared" ca="1" si="33"/>
        <v>0</v>
      </c>
      <c r="S868" s="253"/>
      <c r="T868" s="246">
        <f ca="1">+T869</f>
        <v>0</v>
      </c>
      <c r="U868" s="245">
        <f t="shared" si="34"/>
        <v>1</v>
      </c>
      <c r="V868" s="348" t="str">
        <f>+VLOOKUP(A868,bd_lista!$A$3:$E$590,5,FALSE)</f>
        <v>Gobiernos Autonomos Municipales</v>
      </c>
      <c r="W868" s="444" t="str">
        <f>+V868</f>
        <v>Gobiernos Autonomos Municipales</v>
      </c>
      <c r="X868" s="245">
        <f>+VLOOKUP(A868,[2]Sheet1!$A$13:$D$744,4,FALSE)</f>
        <v>0</v>
      </c>
      <c r="Y868" s="245" t="e">
        <f>+VLOOKUP(X868,bd_lista!$A$3:$C$590,3,FALSE)</f>
        <v>#N/A</v>
      </c>
      <c r="Z868" s="305">
        <f>+X868</f>
        <v>0</v>
      </c>
      <c r="AA868" s="306" t="e">
        <f>+Y868</f>
        <v>#N/A</v>
      </c>
    </row>
    <row r="869" spans="1:27" customFormat="1" ht="15" hidden="1" customHeight="1">
      <c r="A869" s="32">
        <v>1607</v>
      </c>
      <c r="B869" s="447"/>
      <c r="C869" s="250" t="str">
        <f>+VLOOKUP(A869,bd_lista!$A$3:$C$590,3,FALSE)</f>
        <v>Gobierno Autónomo Municipal de Uriondo (Concepción)</v>
      </c>
      <c r="D869" s="443"/>
      <c r="E869" s="247" t="s">
        <v>1312</v>
      </c>
      <c r="F869" s="248">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8">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8">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8">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8">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8">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8">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8">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8">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8">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8">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8">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8">
        <f t="shared" ca="1" si="33"/>
        <v>0</v>
      </c>
      <c r="S869" s="265">
        <f ca="1">+R868+R869</f>
        <v>0</v>
      </c>
      <c r="T869" s="248">
        <f ca="1">+S869</f>
        <v>0</v>
      </c>
      <c r="U869" s="247">
        <f t="shared" si="34"/>
        <v>2</v>
      </c>
      <c r="V869" s="348" t="str">
        <f>+VLOOKUP(A869,bd_lista!$A$3:$E$590,5,FALSE)</f>
        <v>Gobiernos Autonomos Municipales</v>
      </c>
      <c r="W869" s="445"/>
      <c r="X869" s="245">
        <f>+VLOOKUP(A869,[2]Sheet1!$A$13:$D$744,4,FALSE)</f>
        <v>0</v>
      </c>
      <c r="Y869" s="245" t="e">
        <f>+VLOOKUP(X869,bd_lista!$A$3:$C$590,3,FALSE)</f>
        <v>#N/A</v>
      </c>
      <c r="Z869" s="303"/>
      <c r="AA869" s="304"/>
    </row>
    <row r="870" spans="1:27" customFormat="1" ht="15" hidden="1" customHeight="1">
      <c r="A870" s="32">
        <v>1608</v>
      </c>
      <c r="B870" s="446">
        <f>+A870</f>
        <v>1608</v>
      </c>
      <c r="C870" s="250" t="str">
        <f>+VLOOKUP(A870,bd_lista!$A$3:$C$590,3,FALSE)</f>
        <v>Gobierno Autónomo Municipal de Yunchara</v>
      </c>
      <c r="D870" s="442" t="str">
        <f>+C870</f>
        <v>Gobierno Autónomo Municipal de Yunchara</v>
      </c>
      <c r="E870" s="245" t="s">
        <v>1311</v>
      </c>
      <c r="F870" s="246">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6">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6">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6">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6">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6">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6">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6">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6">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6">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6">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6">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6">
        <f t="shared" ca="1" si="33"/>
        <v>0</v>
      </c>
      <c r="S870" s="253"/>
      <c r="T870" s="246">
        <f ca="1">+T871</f>
        <v>0</v>
      </c>
      <c r="U870" s="245">
        <f t="shared" si="34"/>
        <v>1</v>
      </c>
      <c r="V870" s="348" t="str">
        <f>+VLOOKUP(A870,bd_lista!$A$3:$E$590,5,FALSE)</f>
        <v>Gobiernos Autonomos Municipales</v>
      </c>
      <c r="W870" s="444" t="str">
        <f>+V870</f>
        <v>Gobiernos Autonomos Municipales</v>
      </c>
      <c r="X870" s="245">
        <f>+VLOOKUP(A870,[2]Sheet1!$A$13:$D$744,4,FALSE)</f>
        <v>0</v>
      </c>
      <c r="Y870" s="245" t="e">
        <f>+VLOOKUP(X870,bd_lista!$A$3:$C$590,3,FALSE)</f>
        <v>#N/A</v>
      </c>
      <c r="Z870" s="305">
        <f>+X870</f>
        <v>0</v>
      </c>
      <c r="AA870" s="306" t="e">
        <f>+Y870</f>
        <v>#N/A</v>
      </c>
    </row>
    <row r="871" spans="1:27" customFormat="1" ht="15" hidden="1" customHeight="1">
      <c r="A871" s="32">
        <v>1608</v>
      </c>
      <c r="B871" s="447"/>
      <c r="C871" s="250" t="str">
        <f>+VLOOKUP(A871,bd_lista!$A$3:$C$590,3,FALSE)</f>
        <v>Gobierno Autónomo Municipal de Yunchara</v>
      </c>
      <c r="D871" s="443"/>
      <c r="E871" s="247" t="s">
        <v>1312</v>
      </c>
      <c r="F871" s="248">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8">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8">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8">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8">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8">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8">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8">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8">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8">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8">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8">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8">
        <f t="shared" ca="1" si="33"/>
        <v>0</v>
      </c>
      <c r="S871" s="265">
        <f ca="1">+R870+R871</f>
        <v>0</v>
      </c>
      <c r="T871" s="248">
        <f ca="1">+S871</f>
        <v>0</v>
      </c>
      <c r="U871" s="247">
        <f t="shared" si="34"/>
        <v>2</v>
      </c>
      <c r="V871" s="348" t="str">
        <f>+VLOOKUP(A871,bd_lista!$A$3:$E$590,5,FALSE)</f>
        <v>Gobiernos Autonomos Municipales</v>
      </c>
      <c r="W871" s="445"/>
      <c r="X871" s="245">
        <f>+VLOOKUP(A871,[2]Sheet1!$A$13:$D$744,4,FALSE)</f>
        <v>0</v>
      </c>
      <c r="Y871" s="245" t="e">
        <f>+VLOOKUP(X871,bd_lista!$A$3:$C$590,3,FALSE)</f>
        <v>#N/A</v>
      </c>
      <c r="Z871" s="303"/>
      <c r="AA871" s="304"/>
    </row>
    <row r="872" spans="1:27" customFormat="1" ht="15" hidden="1" customHeight="1">
      <c r="A872" s="32">
        <v>1609</v>
      </c>
      <c r="B872" s="446">
        <f>+A872</f>
        <v>1609</v>
      </c>
      <c r="C872" s="250" t="str">
        <f>+VLOOKUP(A872,bd_lista!$A$3:$C$590,3,FALSE)</f>
        <v>Gobierno Autónomo Municipal de San Lorenzo</v>
      </c>
      <c r="D872" s="442" t="str">
        <f>+C872</f>
        <v>Gobierno Autónomo Municipal de San Lorenzo</v>
      </c>
      <c r="E872" s="245" t="s">
        <v>1311</v>
      </c>
      <c r="F872" s="246">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6">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6">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6">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6">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6">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6">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6">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6">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6">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6">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6">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6">
        <f t="shared" ca="1" si="33"/>
        <v>0</v>
      </c>
      <c r="S872" s="253"/>
      <c r="T872" s="246">
        <f ca="1">+T873</f>
        <v>0</v>
      </c>
      <c r="U872" s="245">
        <f t="shared" si="34"/>
        <v>1</v>
      </c>
      <c r="V872" s="348" t="str">
        <f>+VLOOKUP(A872,bd_lista!$A$3:$E$590,5,FALSE)</f>
        <v>Gobiernos Autonomos Municipales</v>
      </c>
      <c r="W872" s="444" t="str">
        <f>+V872</f>
        <v>Gobiernos Autonomos Municipales</v>
      </c>
      <c r="X872" s="245">
        <f>+VLOOKUP(A872,[2]Sheet1!$A$13:$D$744,4,FALSE)</f>
        <v>0</v>
      </c>
      <c r="Y872" s="245" t="e">
        <f>+VLOOKUP(X872,bd_lista!$A$3:$C$590,3,FALSE)</f>
        <v>#N/A</v>
      </c>
      <c r="Z872" s="305">
        <f>+X872</f>
        <v>0</v>
      </c>
      <c r="AA872" s="306" t="e">
        <f>+Y872</f>
        <v>#N/A</v>
      </c>
    </row>
    <row r="873" spans="1:27" customFormat="1" ht="15" hidden="1" customHeight="1">
      <c r="A873" s="32">
        <v>1609</v>
      </c>
      <c r="B873" s="447"/>
      <c r="C873" s="250" t="str">
        <f>+VLOOKUP(A873,bd_lista!$A$3:$C$590,3,FALSE)</f>
        <v>Gobierno Autónomo Municipal de San Lorenzo</v>
      </c>
      <c r="D873" s="443"/>
      <c r="E873" s="247" t="s">
        <v>1312</v>
      </c>
      <c r="F873" s="248">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8">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8">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8">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8">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8">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8">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8">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8">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8">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8">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8">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8">
        <f t="shared" ca="1" si="33"/>
        <v>0</v>
      </c>
      <c r="S873" s="265">
        <f ca="1">+R872+R873</f>
        <v>0</v>
      </c>
      <c r="T873" s="248">
        <f ca="1">+S873</f>
        <v>0</v>
      </c>
      <c r="U873" s="247">
        <f t="shared" si="34"/>
        <v>2</v>
      </c>
      <c r="V873" s="348" t="str">
        <f>+VLOOKUP(A873,bd_lista!$A$3:$E$590,5,FALSE)</f>
        <v>Gobiernos Autonomos Municipales</v>
      </c>
      <c r="W873" s="445"/>
      <c r="X873" s="245">
        <f>+VLOOKUP(A873,[2]Sheet1!$A$13:$D$744,4,FALSE)</f>
        <v>0</v>
      </c>
      <c r="Y873" s="245" t="e">
        <f>+VLOOKUP(X873,bd_lista!$A$3:$C$590,3,FALSE)</f>
        <v>#N/A</v>
      </c>
      <c r="Z873" s="303"/>
      <c r="AA873" s="304"/>
    </row>
    <row r="874" spans="1:27" customFormat="1" ht="15" hidden="1" customHeight="1">
      <c r="A874" s="32">
        <v>1610</v>
      </c>
      <c r="B874" s="446">
        <f>+A874</f>
        <v>1610</v>
      </c>
      <c r="C874" s="250" t="str">
        <f>+VLOOKUP(A874,bd_lista!$A$3:$C$590,3,FALSE)</f>
        <v>Gobierno Autónomo Municipal de El Puente</v>
      </c>
      <c r="D874" s="442" t="str">
        <f>+C874</f>
        <v>Gobierno Autónomo Municipal de El Puente</v>
      </c>
      <c r="E874" s="245" t="s">
        <v>1311</v>
      </c>
      <c r="F874" s="246">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6">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6">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6">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6">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6">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6">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6">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6">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6">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6">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6">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6">
        <f t="shared" ca="1" si="33"/>
        <v>0</v>
      </c>
      <c r="S874" s="253"/>
      <c r="T874" s="246">
        <f ca="1">+T875</f>
        <v>0</v>
      </c>
      <c r="U874" s="245">
        <f t="shared" si="34"/>
        <v>1</v>
      </c>
      <c r="V874" s="348" t="str">
        <f>+VLOOKUP(A874,bd_lista!$A$3:$E$590,5,FALSE)</f>
        <v>Gobiernos Autonomos Municipales</v>
      </c>
      <c r="W874" s="444" t="str">
        <f>+V874</f>
        <v>Gobiernos Autonomos Municipales</v>
      </c>
      <c r="X874" s="245">
        <f>+VLOOKUP(A874,[2]Sheet1!$A$13:$D$744,4,FALSE)</f>
        <v>0</v>
      </c>
      <c r="Y874" s="245" t="e">
        <f>+VLOOKUP(X874,bd_lista!$A$3:$C$590,3,FALSE)</f>
        <v>#N/A</v>
      </c>
      <c r="Z874" s="305">
        <f>+X874</f>
        <v>0</v>
      </c>
      <c r="AA874" s="306" t="e">
        <f>+Y874</f>
        <v>#N/A</v>
      </c>
    </row>
    <row r="875" spans="1:27" customFormat="1" ht="15" hidden="1" customHeight="1">
      <c r="A875" s="32">
        <v>1610</v>
      </c>
      <c r="B875" s="447"/>
      <c r="C875" s="250" t="str">
        <f>+VLOOKUP(A875,bd_lista!$A$3:$C$590,3,FALSE)</f>
        <v>Gobierno Autónomo Municipal de El Puente</v>
      </c>
      <c r="D875" s="443"/>
      <c r="E875" s="247" t="s">
        <v>1312</v>
      </c>
      <c r="F875" s="248">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8">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8">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8">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8">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8">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8">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8">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8">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8">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8">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8">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8">
        <f t="shared" ca="1" si="33"/>
        <v>0</v>
      </c>
      <c r="S875" s="265">
        <f ca="1">+R874+R875</f>
        <v>0</v>
      </c>
      <c r="T875" s="248">
        <f ca="1">+S875</f>
        <v>0</v>
      </c>
      <c r="U875" s="247">
        <f t="shared" si="34"/>
        <v>2</v>
      </c>
      <c r="V875" s="348" t="str">
        <f>+VLOOKUP(A875,bd_lista!$A$3:$E$590,5,FALSE)</f>
        <v>Gobiernos Autonomos Municipales</v>
      </c>
      <c r="W875" s="445"/>
      <c r="X875" s="245">
        <f>+VLOOKUP(A875,[2]Sheet1!$A$13:$D$744,4,FALSE)</f>
        <v>0</v>
      </c>
      <c r="Y875" s="245" t="e">
        <f>+VLOOKUP(X875,bd_lista!$A$3:$C$590,3,FALSE)</f>
        <v>#N/A</v>
      </c>
      <c r="Z875" s="303"/>
      <c r="AA875" s="304"/>
    </row>
    <row r="876" spans="1:27" customFormat="1" ht="15" hidden="1" customHeight="1">
      <c r="A876" s="32">
        <v>1611</v>
      </c>
      <c r="B876" s="446">
        <f>+A876</f>
        <v>1611</v>
      </c>
      <c r="C876" s="250" t="str">
        <f>+VLOOKUP(A876,bd_lista!$A$3:$C$590,3,FALSE)</f>
        <v>Gobierno Autónomo Municipal de Entre Ríos</v>
      </c>
      <c r="D876" s="442" t="str">
        <f>+C876</f>
        <v>Gobierno Autónomo Municipal de Entre Ríos</v>
      </c>
      <c r="E876" s="245" t="s">
        <v>1311</v>
      </c>
      <c r="F876" s="246">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6">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6">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6">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6">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6">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6">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6">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6">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6">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6">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6">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6">
        <f t="shared" ca="1" si="33"/>
        <v>0</v>
      </c>
      <c r="S876" s="253"/>
      <c r="T876" s="246">
        <f ca="1">+T877</f>
        <v>0</v>
      </c>
      <c r="U876" s="245">
        <f t="shared" si="34"/>
        <v>1</v>
      </c>
      <c r="V876" s="348" t="str">
        <f>+VLOOKUP(A876,bd_lista!$A$3:$E$590,5,FALSE)</f>
        <v>Gobiernos Autonomos Municipales</v>
      </c>
      <c r="W876" s="444" t="str">
        <f>+V876</f>
        <v>Gobiernos Autonomos Municipales</v>
      </c>
      <c r="X876" s="245">
        <f>+VLOOKUP(A876,[2]Sheet1!$A$13:$D$744,4,FALSE)</f>
        <v>0</v>
      </c>
      <c r="Y876" s="245" t="e">
        <f>+VLOOKUP(X876,bd_lista!$A$3:$C$590,3,FALSE)</f>
        <v>#N/A</v>
      </c>
      <c r="Z876" s="305">
        <f>+X876</f>
        <v>0</v>
      </c>
      <c r="AA876" s="306" t="e">
        <f>+Y876</f>
        <v>#N/A</v>
      </c>
    </row>
    <row r="877" spans="1:27" customFormat="1" ht="15" hidden="1" customHeight="1">
      <c r="A877" s="32">
        <v>1611</v>
      </c>
      <c r="B877" s="447"/>
      <c r="C877" s="250" t="str">
        <f>+VLOOKUP(A877,bd_lista!$A$3:$C$590,3,FALSE)</f>
        <v>Gobierno Autónomo Municipal de Entre Ríos</v>
      </c>
      <c r="D877" s="443"/>
      <c r="E877" s="247" t="s">
        <v>1312</v>
      </c>
      <c r="F877" s="248">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8">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8">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8">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8">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8">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8">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8">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8">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8">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8">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8">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8">
        <f t="shared" ca="1" si="33"/>
        <v>0</v>
      </c>
      <c r="S877" s="265">
        <f ca="1">+R876+R877</f>
        <v>0</v>
      </c>
      <c r="T877" s="248">
        <f ca="1">+S877</f>
        <v>0</v>
      </c>
      <c r="U877" s="247">
        <f t="shared" si="34"/>
        <v>2</v>
      </c>
      <c r="V877" s="348" t="str">
        <f>+VLOOKUP(A877,bd_lista!$A$3:$E$590,5,FALSE)</f>
        <v>Gobiernos Autonomos Municipales</v>
      </c>
      <c r="W877" s="445"/>
      <c r="X877" s="245">
        <f>+VLOOKUP(A877,[2]Sheet1!$A$13:$D$744,4,FALSE)</f>
        <v>0</v>
      </c>
      <c r="Y877" s="245" t="e">
        <f>+VLOOKUP(X877,bd_lista!$A$3:$C$590,3,FALSE)</f>
        <v>#N/A</v>
      </c>
      <c r="Z877" s="303"/>
      <c r="AA877" s="304"/>
    </row>
    <row r="878" spans="1:27" customFormat="1" ht="15" hidden="1" customHeight="1">
      <c r="A878" s="32">
        <v>1701</v>
      </c>
      <c r="B878" s="446">
        <f>+A878</f>
        <v>1701</v>
      </c>
      <c r="C878" s="250" t="str">
        <f>+VLOOKUP(A878,bd_lista!$A$3:$C$590,3,FALSE)</f>
        <v>Gobierno Autónomo Municipal de Santa Cruz de La Sierra</v>
      </c>
      <c r="D878" s="442" t="str">
        <f>+C878</f>
        <v>Gobierno Autónomo Municipal de Santa Cruz de La Sierra</v>
      </c>
      <c r="E878" s="245" t="s">
        <v>1311</v>
      </c>
      <c r="F878" s="246">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6">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6">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6">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6">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6">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6">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6">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6">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6">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6">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6">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6">
        <f t="shared" ca="1" si="33"/>
        <v>0</v>
      </c>
      <c r="S878" s="253"/>
      <c r="T878" s="246">
        <f ca="1">+T879</f>
        <v>0</v>
      </c>
      <c r="U878" s="245">
        <f t="shared" si="34"/>
        <v>1</v>
      </c>
      <c r="V878" s="348" t="str">
        <f>+VLOOKUP(A878,bd_lista!$A$3:$E$590,5,FALSE)</f>
        <v>Gobiernos Autonomos Municipales</v>
      </c>
      <c r="W878" s="444" t="str">
        <f>+V878</f>
        <v>Gobiernos Autonomos Municipales</v>
      </c>
      <c r="X878" s="245">
        <f>+VLOOKUP(A878,[2]Sheet1!$A$13:$D$744,4,FALSE)</f>
        <v>0</v>
      </c>
      <c r="Y878" s="245" t="e">
        <f>+VLOOKUP(X878,bd_lista!$A$3:$C$590,3,FALSE)</f>
        <v>#N/A</v>
      </c>
      <c r="Z878" s="305">
        <f>+X878</f>
        <v>0</v>
      </c>
      <c r="AA878" s="306" t="e">
        <f>+Y878</f>
        <v>#N/A</v>
      </c>
    </row>
    <row r="879" spans="1:27" customFormat="1" ht="15" hidden="1" customHeight="1">
      <c r="A879" s="32">
        <v>1701</v>
      </c>
      <c r="B879" s="447"/>
      <c r="C879" s="250" t="str">
        <f>+VLOOKUP(A879,bd_lista!$A$3:$C$590,3,FALSE)</f>
        <v>Gobierno Autónomo Municipal de Santa Cruz de La Sierra</v>
      </c>
      <c r="D879" s="443"/>
      <c r="E879" s="247" t="s">
        <v>1312</v>
      </c>
      <c r="F879" s="248">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8">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8">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8">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8">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8">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8">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8">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8">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8">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8">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8">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8">
        <f t="shared" ca="1" si="33"/>
        <v>0</v>
      </c>
      <c r="S879" s="265">
        <f ca="1">+R878+R879</f>
        <v>0</v>
      </c>
      <c r="T879" s="248">
        <f ca="1">+S879</f>
        <v>0</v>
      </c>
      <c r="U879" s="247">
        <f t="shared" si="34"/>
        <v>2</v>
      </c>
      <c r="V879" s="348" t="str">
        <f>+VLOOKUP(A879,bd_lista!$A$3:$E$590,5,FALSE)</f>
        <v>Gobiernos Autonomos Municipales</v>
      </c>
      <c r="W879" s="445"/>
      <c r="X879" s="245">
        <f>+VLOOKUP(A879,[2]Sheet1!$A$13:$D$744,4,FALSE)</f>
        <v>0</v>
      </c>
      <c r="Y879" s="245" t="e">
        <f>+VLOOKUP(X879,bd_lista!$A$3:$C$590,3,FALSE)</f>
        <v>#N/A</v>
      </c>
      <c r="Z879" s="303"/>
      <c r="AA879" s="304"/>
    </row>
    <row r="880" spans="1:27" customFormat="1" ht="15" hidden="1" customHeight="1">
      <c r="A880" s="32">
        <v>1702</v>
      </c>
      <c r="B880" s="446">
        <f>+A880</f>
        <v>1702</v>
      </c>
      <c r="C880" s="250" t="str">
        <f>+VLOOKUP(A880,bd_lista!$A$3:$C$590,3,FALSE)</f>
        <v>Gobierno Autónomo Municipal de Cotoca</v>
      </c>
      <c r="D880" s="442" t="str">
        <f>+C880</f>
        <v>Gobierno Autónomo Municipal de Cotoca</v>
      </c>
      <c r="E880" s="245" t="s">
        <v>1311</v>
      </c>
      <c r="F880" s="246">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6">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6">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6">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6">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6">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6">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6">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6">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6">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6">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6">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6">
        <f t="shared" ca="1" si="33"/>
        <v>0</v>
      </c>
      <c r="S880" s="253"/>
      <c r="T880" s="246">
        <f ca="1">+T881</f>
        <v>0</v>
      </c>
      <c r="U880" s="245">
        <f t="shared" si="34"/>
        <v>1</v>
      </c>
      <c r="V880" s="348" t="str">
        <f>+VLOOKUP(A880,bd_lista!$A$3:$E$590,5,FALSE)</f>
        <v>Gobiernos Autonomos Municipales</v>
      </c>
      <c r="W880" s="444" t="str">
        <f>+V880</f>
        <v>Gobiernos Autonomos Municipales</v>
      </c>
      <c r="X880" s="245">
        <f>+VLOOKUP(A880,[2]Sheet1!$A$13:$D$744,4,FALSE)</f>
        <v>0</v>
      </c>
      <c r="Y880" s="245" t="e">
        <f>+VLOOKUP(X880,bd_lista!$A$3:$C$590,3,FALSE)</f>
        <v>#N/A</v>
      </c>
      <c r="Z880" s="305">
        <f>+X880</f>
        <v>0</v>
      </c>
      <c r="AA880" s="306" t="e">
        <f>+Y880</f>
        <v>#N/A</v>
      </c>
    </row>
    <row r="881" spans="1:27" customFormat="1" ht="15" hidden="1" customHeight="1">
      <c r="A881" s="32">
        <v>1702</v>
      </c>
      <c r="B881" s="447"/>
      <c r="C881" s="250" t="str">
        <f>+VLOOKUP(A881,bd_lista!$A$3:$C$590,3,FALSE)</f>
        <v>Gobierno Autónomo Municipal de Cotoca</v>
      </c>
      <c r="D881" s="443"/>
      <c r="E881" s="247" t="s">
        <v>1312</v>
      </c>
      <c r="F881" s="248">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8">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8">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8">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8">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8">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8">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8">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8">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8">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8">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8">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8">
        <f t="shared" ca="1" si="33"/>
        <v>0</v>
      </c>
      <c r="S881" s="265">
        <f ca="1">+R880+R881</f>
        <v>0</v>
      </c>
      <c r="T881" s="248">
        <f ca="1">+S881</f>
        <v>0</v>
      </c>
      <c r="U881" s="247">
        <f t="shared" si="34"/>
        <v>2</v>
      </c>
      <c r="V881" s="348" t="str">
        <f>+VLOOKUP(A881,bd_lista!$A$3:$E$590,5,FALSE)</f>
        <v>Gobiernos Autonomos Municipales</v>
      </c>
      <c r="W881" s="445"/>
      <c r="X881" s="245">
        <f>+VLOOKUP(A881,[2]Sheet1!$A$13:$D$744,4,FALSE)</f>
        <v>0</v>
      </c>
      <c r="Y881" s="245" t="e">
        <f>+VLOOKUP(X881,bd_lista!$A$3:$C$590,3,FALSE)</f>
        <v>#N/A</v>
      </c>
      <c r="Z881" s="303"/>
      <c r="AA881" s="304"/>
    </row>
    <row r="882" spans="1:27" customFormat="1" ht="15" hidden="1" customHeight="1">
      <c r="A882" s="32">
        <v>1703</v>
      </c>
      <c r="B882" s="446">
        <f>+A882</f>
        <v>1703</v>
      </c>
      <c r="C882" s="250" t="str">
        <f>+VLOOKUP(A882,bd_lista!$A$3:$C$590,3,FALSE)</f>
        <v>Gobierno Autónomo Municipal de Porongo (Ayacucho)</v>
      </c>
      <c r="D882" s="442" t="str">
        <f>+C882</f>
        <v>Gobierno Autónomo Municipal de Porongo (Ayacucho)</v>
      </c>
      <c r="E882" s="245" t="s">
        <v>1311</v>
      </c>
      <c r="F882" s="246">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6">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6">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6">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6">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6">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6">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6">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6">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6">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6">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6">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6">
        <f t="shared" ca="1" si="33"/>
        <v>0</v>
      </c>
      <c r="S882" s="253"/>
      <c r="T882" s="246">
        <f ca="1">+T883</f>
        <v>0</v>
      </c>
      <c r="U882" s="245">
        <f t="shared" si="34"/>
        <v>1</v>
      </c>
      <c r="V882" s="348" t="str">
        <f>+VLOOKUP(A882,bd_lista!$A$3:$E$590,5,FALSE)</f>
        <v>Gobiernos Autonomos Municipales</v>
      </c>
      <c r="W882" s="444" t="str">
        <f>+V882</f>
        <v>Gobiernos Autonomos Municipales</v>
      </c>
      <c r="X882" s="245">
        <f>+VLOOKUP(A882,[2]Sheet1!$A$13:$D$744,4,FALSE)</f>
        <v>0</v>
      </c>
      <c r="Y882" s="245" t="e">
        <f>+VLOOKUP(X882,bd_lista!$A$3:$C$590,3,FALSE)</f>
        <v>#N/A</v>
      </c>
      <c r="Z882" s="305">
        <f>+X882</f>
        <v>0</v>
      </c>
      <c r="AA882" s="306" t="e">
        <f>+Y882</f>
        <v>#N/A</v>
      </c>
    </row>
    <row r="883" spans="1:27" customFormat="1" ht="15" hidden="1" customHeight="1">
      <c r="A883" s="32">
        <v>1703</v>
      </c>
      <c r="B883" s="447"/>
      <c r="C883" s="250" t="str">
        <f>+VLOOKUP(A883,bd_lista!$A$3:$C$590,3,FALSE)</f>
        <v>Gobierno Autónomo Municipal de Porongo (Ayacucho)</v>
      </c>
      <c r="D883" s="443"/>
      <c r="E883" s="247" t="s">
        <v>1312</v>
      </c>
      <c r="F883" s="248">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8">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8">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8">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8">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8">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8">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8">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8">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8">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8">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8">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8">
        <f t="shared" ca="1" si="33"/>
        <v>0</v>
      </c>
      <c r="S883" s="265">
        <f ca="1">+R882+R883</f>
        <v>0</v>
      </c>
      <c r="T883" s="248">
        <f ca="1">+S883</f>
        <v>0</v>
      </c>
      <c r="U883" s="247">
        <f t="shared" si="34"/>
        <v>2</v>
      </c>
      <c r="V883" s="348" t="str">
        <f>+VLOOKUP(A883,bd_lista!$A$3:$E$590,5,FALSE)</f>
        <v>Gobiernos Autonomos Municipales</v>
      </c>
      <c r="W883" s="445"/>
      <c r="X883" s="245">
        <f>+VLOOKUP(A883,[2]Sheet1!$A$13:$D$744,4,FALSE)</f>
        <v>0</v>
      </c>
      <c r="Y883" s="245" t="e">
        <f>+VLOOKUP(X883,bd_lista!$A$3:$C$590,3,FALSE)</f>
        <v>#N/A</v>
      </c>
      <c r="Z883" s="303"/>
      <c r="AA883" s="304"/>
    </row>
    <row r="884" spans="1:27" customFormat="1" ht="15" hidden="1" customHeight="1">
      <c r="A884" s="32">
        <v>1704</v>
      </c>
      <c r="B884" s="446">
        <f>+A884</f>
        <v>1704</v>
      </c>
      <c r="C884" s="250" t="str">
        <f>+VLOOKUP(A884,bd_lista!$A$3:$C$590,3,FALSE)</f>
        <v>Gobierno Autónomo Municipal de La Guardia</v>
      </c>
      <c r="D884" s="442" t="str">
        <f>+C884</f>
        <v>Gobierno Autónomo Municipal de La Guardia</v>
      </c>
      <c r="E884" s="245" t="s">
        <v>1311</v>
      </c>
      <c r="F884" s="246">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6">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6">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6">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6">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6">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6">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6">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6">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6">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6">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6">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6">
        <f t="shared" ca="1" si="33"/>
        <v>0</v>
      </c>
      <c r="S884" s="253"/>
      <c r="T884" s="246">
        <f ca="1">+T885</f>
        <v>0</v>
      </c>
      <c r="U884" s="245">
        <f t="shared" si="34"/>
        <v>1</v>
      </c>
      <c r="V884" s="348" t="str">
        <f>+VLOOKUP(A884,bd_lista!$A$3:$E$590,5,FALSE)</f>
        <v>Gobiernos Autonomos Municipales</v>
      </c>
      <c r="W884" s="444" t="str">
        <f>+V884</f>
        <v>Gobiernos Autonomos Municipales</v>
      </c>
      <c r="X884" s="245">
        <f>+VLOOKUP(A884,[2]Sheet1!$A$13:$D$744,4,FALSE)</f>
        <v>0</v>
      </c>
      <c r="Y884" s="245" t="e">
        <f>+VLOOKUP(X884,bd_lista!$A$3:$C$590,3,FALSE)</f>
        <v>#N/A</v>
      </c>
      <c r="Z884" s="305">
        <f>+X884</f>
        <v>0</v>
      </c>
      <c r="AA884" s="306" t="e">
        <f>+Y884</f>
        <v>#N/A</v>
      </c>
    </row>
    <row r="885" spans="1:27" customFormat="1" ht="27" hidden="1" customHeight="1">
      <c r="A885" s="32">
        <v>1704</v>
      </c>
      <c r="B885" s="447"/>
      <c r="C885" s="250" t="str">
        <f>+VLOOKUP(A885,bd_lista!$A$3:$C$590,3,FALSE)</f>
        <v>Gobierno Autónomo Municipal de La Guardia</v>
      </c>
      <c r="D885" s="443"/>
      <c r="E885" s="247" t="s">
        <v>1312</v>
      </c>
      <c r="F885" s="248">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8">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8">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8">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8">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8">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8">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8">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8">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8">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8">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8">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8">
        <f t="shared" ca="1" si="33"/>
        <v>0</v>
      </c>
      <c r="S885" s="265">
        <f ca="1">+R884+R885</f>
        <v>0</v>
      </c>
      <c r="T885" s="248">
        <f ca="1">+S885</f>
        <v>0</v>
      </c>
      <c r="U885" s="247">
        <f t="shared" si="34"/>
        <v>2</v>
      </c>
      <c r="V885" s="348" t="str">
        <f>+VLOOKUP(A885,bd_lista!$A$3:$E$590,5,FALSE)</f>
        <v>Gobiernos Autonomos Municipales</v>
      </c>
      <c r="W885" s="445"/>
      <c r="X885" s="245">
        <f>+VLOOKUP(A885,[2]Sheet1!$A$13:$D$744,4,FALSE)</f>
        <v>0</v>
      </c>
      <c r="Y885" s="245" t="e">
        <f>+VLOOKUP(X885,bd_lista!$A$3:$C$590,3,FALSE)</f>
        <v>#N/A</v>
      </c>
      <c r="Z885" s="303"/>
      <c r="AA885" s="304"/>
    </row>
    <row r="886" spans="1:27" customFormat="1" ht="15" hidden="1" customHeight="1">
      <c r="A886" s="32">
        <v>1705</v>
      </c>
      <c r="B886" s="446">
        <f>+A886</f>
        <v>1705</v>
      </c>
      <c r="C886" s="250" t="str">
        <f>+VLOOKUP(A886,bd_lista!$A$3:$C$590,3,FALSE)</f>
        <v>Gobierno Autónomo Municipal de El Torno</v>
      </c>
      <c r="D886" s="442" t="str">
        <f>+C886</f>
        <v>Gobierno Autónomo Municipal de El Torno</v>
      </c>
      <c r="E886" s="245" t="s">
        <v>1311</v>
      </c>
      <c r="F886" s="246">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6">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6">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6">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6">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6">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6">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6">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6">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6">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6">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6">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6">
        <f t="shared" ca="1" si="33"/>
        <v>0</v>
      </c>
      <c r="S886" s="253"/>
      <c r="T886" s="246">
        <f ca="1">+T887</f>
        <v>0</v>
      </c>
      <c r="U886" s="245">
        <f t="shared" si="34"/>
        <v>1</v>
      </c>
      <c r="V886" s="348" t="str">
        <f>+VLOOKUP(A886,bd_lista!$A$3:$E$590,5,FALSE)</f>
        <v>Gobiernos Autonomos Municipales</v>
      </c>
      <c r="W886" s="444" t="str">
        <f>+V886</f>
        <v>Gobiernos Autonomos Municipales</v>
      </c>
      <c r="X886" s="245">
        <f>+VLOOKUP(A886,[2]Sheet1!$A$13:$D$744,4,FALSE)</f>
        <v>0</v>
      </c>
      <c r="Y886" s="245" t="e">
        <f>+VLOOKUP(X886,bd_lista!$A$3:$C$590,3,FALSE)</f>
        <v>#N/A</v>
      </c>
      <c r="Z886" s="305">
        <f>+X886</f>
        <v>0</v>
      </c>
      <c r="AA886" s="306" t="e">
        <f>+Y886</f>
        <v>#N/A</v>
      </c>
    </row>
    <row r="887" spans="1:27" customFormat="1" ht="15" hidden="1" customHeight="1">
      <c r="A887" s="32">
        <v>1705</v>
      </c>
      <c r="B887" s="447"/>
      <c r="C887" s="250" t="str">
        <f>+VLOOKUP(A887,bd_lista!$A$3:$C$590,3,FALSE)</f>
        <v>Gobierno Autónomo Municipal de El Torno</v>
      </c>
      <c r="D887" s="443"/>
      <c r="E887" s="247" t="s">
        <v>1312</v>
      </c>
      <c r="F887" s="248">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8">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8">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8">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8">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8">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8">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8">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8">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8">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8">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8">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8">
        <f t="shared" ca="1" si="33"/>
        <v>0</v>
      </c>
      <c r="S887" s="265">
        <f ca="1">+R886+R887</f>
        <v>0</v>
      </c>
      <c r="T887" s="248">
        <f ca="1">+S887</f>
        <v>0</v>
      </c>
      <c r="U887" s="247">
        <f t="shared" si="34"/>
        <v>2</v>
      </c>
      <c r="V887" s="348" t="str">
        <f>+VLOOKUP(A887,bd_lista!$A$3:$E$590,5,FALSE)</f>
        <v>Gobiernos Autonomos Municipales</v>
      </c>
      <c r="W887" s="445"/>
      <c r="X887" s="245">
        <f>+VLOOKUP(A887,[2]Sheet1!$A$13:$D$744,4,FALSE)</f>
        <v>0</v>
      </c>
      <c r="Y887" s="245" t="e">
        <f>+VLOOKUP(X887,bd_lista!$A$3:$C$590,3,FALSE)</f>
        <v>#N/A</v>
      </c>
      <c r="Z887" s="303"/>
      <c r="AA887" s="304"/>
    </row>
    <row r="888" spans="1:27" customFormat="1" ht="15" hidden="1" customHeight="1">
      <c r="A888" s="32">
        <v>1706</v>
      </c>
      <c r="B888" s="446">
        <f>+A888</f>
        <v>1706</v>
      </c>
      <c r="C888" s="250" t="str">
        <f>+VLOOKUP(A888,bd_lista!$A$3:$C$590,3,FALSE)</f>
        <v>Gobierno Autónomo Municipal de Warnes</v>
      </c>
      <c r="D888" s="442" t="str">
        <f>+C888</f>
        <v>Gobierno Autónomo Municipal de Warnes</v>
      </c>
      <c r="E888" s="245" t="s">
        <v>1311</v>
      </c>
      <c r="F888" s="246">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6">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6">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6">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6">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6">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6">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6">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6">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6">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6">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6">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6">
        <f t="shared" ca="1" si="33"/>
        <v>0</v>
      </c>
      <c r="S888" s="253"/>
      <c r="T888" s="246">
        <f ca="1">+T889</f>
        <v>0</v>
      </c>
      <c r="U888" s="245">
        <f t="shared" si="34"/>
        <v>1</v>
      </c>
      <c r="V888" s="348" t="str">
        <f>+VLOOKUP(A888,bd_lista!$A$3:$E$590,5,FALSE)</f>
        <v>Gobiernos Autonomos Municipales</v>
      </c>
      <c r="W888" s="444" t="str">
        <f>+V888</f>
        <v>Gobiernos Autonomos Municipales</v>
      </c>
      <c r="X888" s="245">
        <f>+VLOOKUP(A888,[2]Sheet1!$A$13:$D$744,4,FALSE)</f>
        <v>0</v>
      </c>
      <c r="Y888" s="245" t="e">
        <f>+VLOOKUP(X888,bd_lista!$A$3:$C$590,3,FALSE)</f>
        <v>#N/A</v>
      </c>
      <c r="Z888" s="305">
        <f>+X888</f>
        <v>0</v>
      </c>
      <c r="AA888" s="306" t="e">
        <f>+Y888</f>
        <v>#N/A</v>
      </c>
    </row>
    <row r="889" spans="1:27" customFormat="1" ht="15" hidden="1" customHeight="1">
      <c r="A889" s="32">
        <v>1706</v>
      </c>
      <c r="B889" s="447"/>
      <c r="C889" s="250" t="str">
        <f>+VLOOKUP(A889,bd_lista!$A$3:$C$590,3,FALSE)</f>
        <v>Gobierno Autónomo Municipal de Warnes</v>
      </c>
      <c r="D889" s="443"/>
      <c r="E889" s="247" t="s">
        <v>1312</v>
      </c>
      <c r="F889" s="248">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8">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8">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8">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8">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8">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8">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8">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8">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8">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8">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8">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8">
        <f t="shared" ca="1" si="33"/>
        <v>0</v>
      </c>
      <c r="S889" s="265">
        <f ca="1">+R888+R889</f>
        <v>0</v>
      </c>
      <c r="T889" s="248">
        <f ca="1">+S889</f>
        <v>0</v>
      </c>
      <c r="U889" s="247">
        <f t="shared" si="34"/>
        <v>2</v>
      </c>
      <c r="V889" s="348" t="str">
        <f>+VLOOKUP(A889,bd_lista!$A$3:$E$590,5,FALSE)</f>
        <v>Gobiernos Autonomos Municipales</v>
      </c>
      <c r="W889" s="445"/>
      <c r="X889" s="245">
        <f>+VLOOKUP(A889,[2]Sheet1!$A$13:$D$744,4,FALSE)</f>
        <v>0</v>
      </c>
      <c r="Y889" s="245" t="e">
        <f>+VLOOKUP(X889,bd_lista!$A$3:$C$590,3,FALSE)</f>
        <v>#N/A</v>
      </c>
      <c r="Z889" s="303"/>
      <c r="AA889" s="304"/>
    </row>
    <row r="890" spans="1:27" customFormat="1" ht="15" hidden="1" customHeight="1">
      <c r="A890" s="32">
        <v>1707</v>
      </c>
      <c r="B890" s="446">
        <f>+A890</f>
        <v>1707</v>
      </c>
      <c r="C890" s="250" t="str">
        <f>+VLOOKUP(A890,bd_lista!$A$3:$C$590,3,FALSE)</f>
        <v>Gobierno Autónomo Municipal de San Ignacio (San Ignacio de Velasco)</v>
      </c>
      <c r="D890" s="442" t="str">
        <f>+C890</f>
        <v>Gobierno Autónomo Municipal de San Ignacio (San Ignacio de Velasco)</v>
      </c>
      <c r="E890" s="245" t="s">
        <v>1311</v>
      </c>
      <c r="F890" s="246">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6">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6">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6">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6">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6">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6">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6">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6">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6">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6">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6">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6">
        <f t="shared" ca="1" si="33"/>
        <v>0</v>
      </c>
      <c r="S890" s="253"/>
      <c r="T890" s="246">
        <f ca="1">+T891</f>
        <v>0</v>
      </c>
      <c r="U890" s="245">
        <f t="shared" si="34"/>
        <v>1</v>
      </c>
      <c r="V890" s="348" t="str">
        <f>+VLOOKUP(A890,bd_lista!$A$3:$E$590,5,FALSE)</f>
        <v>Gobiernos Autonomos Municipales</v>
      </c>
      <c r="W890" s="444" t="str">
        <f>+V890</f>
        <v>Gobiernos Autonomos Municipales</v>
      </c>
      <c r="X890" s="245">
        <f>+VLOOKUP(A890,[2]Sheet1!$A$13:$D$744,4,FALSE)</f>
        <v>0</v>
      </c>
      <c r="Y890" s="245" t="e">
        <f>+VLOOKUP(X890,bd_lista!$A$3:$C$590,3,FALSE)</f>
        <v>#N/A</v>
      </c>
      <c r="Z890" s="305">
        <f>+X890</f>
        <v>0</v>
      </c>
      <c r="AA890" s="306" t="e">
        <f>+Y890</f>
        <v>#N/A</v>
      </c>
    </row>
    <row r="891" spans="1:27" customFormat="1" ht="15" hidden="1" customHeight="1">
      <c r="A891" s="32">
        <v>1707</v>
      </c>
      <c r="B891" s="447"/>
      <c r="C891" s="250" t="str">
        <f>+VLOOKUP(A891,bd_lista!$A$3:$C$590,3,FALSE)</f>
        <v>Gobierno Autónomo Municipal de San Ignacio (San Ignacio de Velasco)</v>
      </c>
      <c r="D891" s="443"/>
      <c r="E891" s="247" t="s">
        <v>1312</v>
      </c>
      <c r="F891" s="248">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8">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8">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8">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8">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8">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8">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8">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8">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8">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8">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8">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8">
        <f t="shared" ca="1" si="33"/>
        <v>0</v>
      </c>
      <c r="S891" s="265">
        <f ca="1">+R890+R891</f>
        <v>0</v>
      </c>
      <c r="T891" s="248">
        <f ca="1">+S891</f>
        <v>0</v>
      </c>
      <c r="U891" s="247">
        <f t="shared" si="34"/>
        <v>2</v>
      </c>
      <c r="V891" s="348" t="str">
        <f>+VLOOKUP(A891,bd_lista!$A$3:$E$590,5,FALSE)</f>
        <v>Gobiernos Autonomos Municipales</v>
      </c>
      <c r="W891" s="445"/>
      <c r="X891" s="245">
        <f>+VLOOKUP(A891,[2]Sheet1!$A$13:$D$744,4,FALSE)</f>
        <v>0</v>
      </c>
      <c r="Y891" s="245" t="e">
        <f>+VLOOKUP(X891,bd_lista!$A$3:$C$590,3,FALSE)</f>
        <v>#N/A</v>
      </c>
      <c r="Z891" s="303"/>
      <c r="AA891" s="304"/>
    </row>
    <row r="892" spans="1:27" customFormat="1" ht="15" hidden="1" customHeight="1">
      <c r="A892" s="32">
        <v>1708</v>
      </c>
      <c r="B892" s="446">
        <f>+A892</f>
        <v>1708</v>
      </c>
      <c r="C892" s="250" t="str">
        <f>+VLOOKUP(A892,bd_lista!$A$3:$C$590,3,FALSE)</f>
        <v>Gobierno Autónomo Municipal de San Miguel (San Miguel de Velasco)</v>
      </c>
      <c r="D892" s="442" t="str">
        <f>+C892</f>
        <v>Gobierno Autónomo Municipal de San Miguel (San Miguel de Velasco)</v>
      </c>
      <c r="E892" s="245" t="s">
        <v>1311</v>
      </c>
      <c r="F892" s="246">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6">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6">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6">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6">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6">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6">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6">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6">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6">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6">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6">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6">
        <f t="shared" ca="1" si="33"/>
        <v>0</v>
      </c>
      <c r="S892" s="253"/>
      <c r="T892" s="246">
        <f ca="1">+T893</f>
        <v>0</v>
      </c>
      <c r="U892" s="245">
        <f t="shared" si="34"/>
        <v>1</v>
      </c>
      <c r="V892" s="348" t="str">
        <f>+VLOOKUP(A892,bd_lista!$A$3:$E$590,5,FALSE)</f>
        <v>Gobiernos Autonomos Municipales</v>
      </c>
      <c r="W892" s="444" t="str">
        <f>+V892</f>
        <v>Gobiernos Autonomos Municipales</v>
      </c>
      <c r="X892" s="245">
        <f>+VLOOKUP(A892,[2]Sheet1!$A$13:$D$744,4,FALSE)</f>
        <v>0</v>
      </c>
      <c r="Y892" s="245" t="e">
        <f>+VLOOKUP(X892,bd_lista!$A$3:$C$590,3,FALSE)</f>
        <v>#N/A</v>
      </c>
      <c r="Z892" s="305">
        <f>+X892</f>
        <v>0</v>
      </c>
      <c r="AA892" s="306" t="e">
        <f>+Y892</f>
        <v>#N/A</v>
      </c>
    </row>
    <row r="893" spans="1:27" customFormat="1" ht="15" hidden="1" customHeight="1">
      <c r="A893" s="32">
        <v>1708</v>
      </c>
      <c r="B893" s="447"/>
      <c r="C893" s="250" t="str">
        <f>+VLOOKUP(A893,bd_lista!$A$3:$C$590,3,FALSE)</f>
        <v>Gobierno Autónomo Municipal de San Miguel (San Miguel de Velasco)</v>
      </c>
      <c r="D893" s="443"/>
      <c r="E893" s="247" t="s">
        <v>1312</v>
      </c>
      <c r="F893" s="248">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8">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8">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8">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8">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8">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8">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8">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8">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8">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8">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8">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8">
        <f t="shared" ca="1" si="33"/>
        <v>0</v>
      </c>
      <c r="S893" s="265">
        <f ca="1">+R892+R893</f>
        <v>0</v>
      </c>
      <c r="T893" s="248">
        <f ca="1">+S893</f>
        <v>0</v>
      </c>
      <c r="U893" s="247">
        <f t="shared" si="34"/>
        <v>2</v>
      </c>
      <c r="V893" s="348" t="str">
        <f>+VLOOKUP(A893,bd_lista!$A$3:$E$590,5,FALSE)</f>
        <v>Gobiernos Autonomos Municipales</v>
      </c>
      <c r="W893" s="445"/>
      <c r="X893" s="245">
        <f>+VLOOKUP(A893,[2]Sheet1!$A$13:$D$744,4,FALSE)</f>
        <v>0</v>
      </c>
      <c r="Y893" s="245" t="e">
        <f>+VLOOKUP(X893,bd_lista!$A$3:$C$590,3,FALSE)</f>
        <v>#N/A</v>
      </c>
      <c r="Z893" s="303"/>
      <c r="AA893" s="304"/>
    </row>
    <row r="894" spans="1:27" customFormat="1" ht="15" hidden="1" customHeight="1">
      <c r="A894" s="32">
        <v>1709</v>
      </c>
      <c r="B894" s="446">
        <f>+A894</f>
        <v>1709</v>
      </c>
      <c r="C894" s="250" t="str">
        <f>+VLOOKUP(A894,bd_lista!$A$3:$C$590,3,FALSE)</f>
        <v>Gobierno Autónomo Municipal de San Rafael</v>
      </c>
      <c r="D894" s="442" t="str">
        <f>+C894</f>
        <v>Gobierno Autónomo Municipal de San Rafael</v>
      </c>
      <c r="E894" s="245" t="s">
        <v>1311</v>
      </c>
      <c r="F894" s="246">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6">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6">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6">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6">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6">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6">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6">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6">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6">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6">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6">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6">
        <f t="shared" ca="1" si="33"/>
        <v>0</v>
      </c>
      <c r="S894" s="253"/>
      <c r="T894" s="246">
        <f ca="1">+T895</f>
        <v>0</v>
      </c>
      <c r="U894" s="245">
        <f t="shared" si="34"/>
        <v>1</v>
      </c>
      <c r="V894" s="348" t="str">
        <f>+VLOOKUP(A894,bd_lista!$A$3:$E$590,5,FALSE)</f>
        <v>Gobiernos Autonomos Municipales</v>
      </c>
      <c r="W894" s="444" t="str">
        <f>+V894</f>
        <v>Gobiernos Autonomos Municipales</v>
      </c>
      <c r="X894" s="245">
        <f>+VLOOKUP(A894,[2]Sheet1!$A$13:$D$744,4,FALSE)</f>
        <v>0</v>
      </c>
      <c r="Y894" s="245" t="e">
        <f>+VLOOKUP(X894,bd_lista!$A$3:$C$590,3,FALSE)</f>
        <v>#N/A</v>
      </c>
      <c r="Z894" s="305">
        <f>+X894</f>
        <v>0</v>
      </c>
      <c r="AA894" s="306" t="e">
        <f>+Y894</f>
        <v>#N/A</v>
      </c>
    </row>
    <row r="895" spans="1:27" customFormat="1" ht="15" hidden="1" customHeight="1">
      <c r="A895" s="32">
        <v>1709</v>
      </c>
      <c r="B895" s="447"/>
      <c r="C895" s="250" t="str">
        <f>+VLOOKUP(A895,bd_lista!$A$3:$C$590,3,FALSE)</f>
        <v>Gobierno Autónomo Municipal de San Rafael</v>
      </c>
      <c r="D895" s="443"/>
      <c r="E895" s="247" t="s">
        <v>1312</v>
      </c>
      <c r="F895" s="248">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8">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8">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8">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8">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8">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8">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8">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8">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8">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8">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8">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8">
        <f t="shared" ca="1" si="33"/>
        <v>0</v>
      </c>
      <c r="S895" s="265">
        <f ca="1">+R894+R895</f>
        <v>0</v>
      </c>
      <c r="T895" s="248">
        <f ca="1">+S895</f>
        <v>0</v>
      </c>
      <c r="U895" s="247">
        <f t="shared" si="34"/>
        <v>2</v>
      </c>
      <c r="V895" s="348" t="str">
        <f>+VLOOKUP(A895,bd_lista!$A$3:$E$590,5,FALSE)</f>
        <v>Gobiernos Autonomos Municipales</v>
      </c>
      <c r="W895" s="445"/>
      <c r="X895" s="245">
        <f>+VLOOKUP(A895,[2]Sheet1!$A$13:$D$744,4,FALSE)</f>
        <v>0</v>
      </c>
      <c r="Y895" s="245" t="e">
        <f>+VLOOKUP(X895,bd_lista!$A$3:$C$590,3,FALSE)</f>
        <v>#N/A</v>
      </c>
      <c r="Z895" s="303"/>
      <c r="AA895" s="304"/>
    </row>
    <row r="896" spans="1:27" customFormat="1" ht="15" hidden="1" customHeight="1">
      <c r="A896" s="32">
        <v>1710</v>
      </c>
      <c r="B896" s="446">
        <f>+A896</f>
        <v>1710</v>
      </c>
      <c r="C896" s="250" t="str">
        <f>+VLOOKUP(A896,bd_lista!$A$3:$C$590,3,FALSE)</f>
        <v>Gobierno Autónomo Municipal de Buena Vista</v>
      </c>
      <c r="D896" s="442" t="str">
        <f>+C896</f>
        <v>Gobierno Autónomo Municipal de Buena Vista</v>
      </c>
      <c r="E896" s="245" t="s">
        <v>1311</v>
      </c>
      <c r="F896" s="246">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6">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6">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6">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6">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6">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6">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6">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6">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6">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6">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6">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6">
        <f t="shared" ca="1" si="33"/>
        <v>0</v>
      </c>
      <c r="S896" s="253"/>
      <c r="T896" s="246">
        <f ca="1">+T897</f>
        <v>0</v>
      </c>
      <c r="U896" s="245">
        <f t="shared" si="34"/>
        <v>1</v>
      </c>
      <c r="V896" s="348" t="str">
        <f>+VLOOKUP(A896,bd_lista!$A$3:$E$590,5,FALSE)</f>
        <v>Gobiernos Autonomos Municipales</v>
      </c>
      <c r="W896" s="444" t="str">
        <f>+V896</f>
        <v>Gobiernos Autonomos Municipales</v>
      </c>
      <c r="X896" s="245">
        <f>+VLOOKUP(A896,[2]Sheet1!$A$13:$D$744,4,FALSE)</f>
        <v>0</v>
      </c>
      <c r="Y896" s="245" t="e">
        <f>+VLOOKUP(X896,bd_lista!$A$3:$C$590,3,FALSE)</f>
        <v>#N/A</v>
      </c>
      <c r="Z896" s="305">
        <f>+X896</f>
        <v>0</v>
      </c>
      <c r="AA896" s="306" t="e">
        <f>+Y896</f>
        <v>#N/A</v>
      </c>
    </row>
    <row r="897" spans="1:27" customFormat="1" ht="15" hidden="1" customHeight="1">
      <c r="A897" s="32">
        <v>1710</v>
      </c>
      <c r="B897" s="447"/>
      <c r="C897" s="250" t="str">
        <f>+VLOOKUP(A897,bd_lista!$A$3:$C$590,3,FALSE)</f>
        <v>Gobierno Autónomo Municipal de Buena Vista</v>
      </c>
      <c r="D897" s="443"/>
      <c r="E897" s="247" t="s">
        <v>1312</v>
      </c>
      <c r="F897" s="248">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8">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8">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8">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8">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8">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8">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8">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8">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8">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8">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8">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8">
        <f t="shared" ca="1" si="33"/>
        <v>0</v>
      </c>
      <c r="S897" s="265">
        <f ca="1">+R896+R897</f>
        <v>0</v>
      </c>
      <c r="T897" s="248">
        <f ca="1">+S897</f>
        <v>0</v>
      </c>
      <c r="U897" s="247">
        <f t="shared" si="34"/>
        <v>2</v>
      </c>
      <c r="V897" s="348" t="str">
        <f>+VLOOKUP(A897,bd_lista!$A$3:$E$590,5,FALSE)</f>
        <v>Gobiernos Autonomos Municipales</v>
      </c>
      <c r="W897" s="445"/>
      <c r="X897" s="245">
        <f>+VLOOKUP(A897,[2]Sheet1!$A$13:$D$744,4,FALSE)</f>
        <v>0</v>
      </c>
      <c r="Y897" s="245" t="e">
        <f>+VLOOKUP(X897,bd_lista!$A$3:$C$590,3,FALSE)</f>
        <v>#N/A</v>
      </c>
      <c r="Z897" s="303"/>
      <c r="AA897" s="304"/>
    </row>
    <row r="898" spans="1:27" customFormat="1" ht="15" hidden="1" customHeight="1">
      <c r="A898" s="32">
        <v>1711</v>
      </c>
      <c r="B898" s="446">
        <f>+A898</f>
        <v>1711</v>
      </c>
      <c r="C898" s="250" t="str">
        <f>+VLOOKUP(A898,bd_lista!$A$3:$C$590,3,FALSE)</f>
        <v>Gobierno Autónomo Municipal de San Carlos</v>
      </c>
      <c r="D898" s="442" t="str">
        <f>+C898</f>
        <v>Gobierno Autónomo Municipal de San Carlos</v>
      </c>
      <c r="E898" s="245" t="s">
        <v>1311</v>
      </c>
      <c r="F898" s="246">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6">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6">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6">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6">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6">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6">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6">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6">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6">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6">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6">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6">
        <f t="shared" ca="1" si="33"/>
        <v>0</v>
      </c>
      <c r="S898" s="253"/>
      <c r="T898" s="246">
        <f ca="1">+T899</f>
        <v>0</v>
      </c>
      <c r="U898" s="245">
        <f t="shared" si="34"/>
        <v>1</v>
      </c>
      <c r="V898" s="348" t="str">
        <f>+VLOOKUP(A898,bd_lista!$A$3:$E$590,5,FALSE)</f>
        <v>Gobiernos Autonomos Municipales</v>
      </c>
      <c r="W898" s="444" t="str">
        <f>+V898</f>
        <v>Gobiernos Autonomos Municipales</v>
      </c>
      <c r="X898" s="245">
        <f>+VLOOKUP(A898,[2]Sheet1!$A$13:$D$744,4,FALSE)</f>
        <v>0</v>
      </c>
      <c r="Y898" s="245" t="e">
        <f>+VLOOKUP(X898,bd_lista!$A$3:$C$590,3,FALSE)</f>
        <v>#N/A</v>
      </c>
      <c r="Z898" s="305">
        <f>+X898</f>
        <v>0</v>
      </c>
      <c r="AA898" s="306" t="e">
        <f>+Y898</f>
        <v>#N/A</v>
      </c>
    </row>
    <row r="899" spans="1:27" customFormat="1" ht="15" hidden="1" customHeight="1">
      <c r="A899" s="32">
        <v>1711</v>
      </c>
      <c r="B899" s="447"/>
      <c r="C899" s="250" t="str">
        <f>+VLOOKUP(A899,bd_lista!$A$3:$C$590,3,FALSE)</f>
        <v>Gobierno Autónomo Municipal de San Carlos</v>
      </c>
      <c r="D899" s="443"/>
      <c r="E899" s="247" t="s">
        <v>1312</v>
      </c>
      <c r="F899" s="248">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8">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8">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8">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8">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8">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8">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8">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8">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8">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8">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8">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8">
        <f t="shared" ca="1" si="33"/>
        <v>0</v>
      </c>
      <c r="S899" s="265">
        <f ca="1">+R898+R899</f>
        <v>0</v>
      </c>
      <c r="T899" s="248">
        <f ca="1">+S899</f>
        <v>0</v>
      </c>
      <c r="U899" s="247">
        <f t="shared" si="34"/>
        <v>2</v>
      </c>
      <c r="V899" s="348" t="str">
        <f>+VLOOKUP(A899,bd_lista!$A$3:$E$590,5,FALSE)</f>
        <v>Gobiernos Autonomos Municipales</v>
      </c>
      <c r="W899" s="445"/>
      <c r="X899" s="245">
        <f>+VLOOKUP(A899,[2]Sheet1!$A$13:$D$744,4,FALSE)</f>
        <v>0</v>
      </c>
      <c r="Y899" s="245" t="e">
        <f>+VLOOKUP(X899,bd_lista!$A$3:$C$590,3,FALSE)</f>
        <v>#N/A</v>
      </c>
      <c r="Z899" s="303"/>
      <c r="AA899" s="304"/>
    </row>
    <row r="900" spans="1:27" customFormat="1" ht="15" hidden="1" customHeight="1">
      <c r="A900" s="32">
        <v>1712</v>
      </c>
      <c r="B900" s="446">
        <f>+A900</f>
        <v>1712</v>
      </c>
      <c r="C900" s="250" t="str">
        <f>+VLOOKUP(A900,bd_lista!$A$3:$C$590,3,FALSE)</f>
        <v>Gobierno Autónomo Municipal de Yapacaní</v>
      </c>
      <c r="D900" s="442" t="str">
        <f>+C900</f>
        <v>Gobierno Autónomo Municipal de Yapacaní</v>
      </c>
      <c r="E900" s="245" t="s">
        <v>1311</v>
      </c>
      <c r="F900" s="246">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6">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6">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6">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6">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6">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6">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6">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6">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6">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6">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6">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6">
        <f t="shared" ca="1" si="33"/>
        <v>0</v>
      </c>
      <c r="S900" s="253"/>
      <c r="T900" s="246">
        <f ca="1">+T901</f>
        <v>0</v>
      </c>
      <c r="U900" s="245">
        <f t="shared" si="34"/>
        <v>1</v>
      </c>
      <c r="V900" s="348" t="str">
        <f>+VLOOKUP(A900,bd_lista!$A$3:$E$590,5,FALSE)</f>
        <v>Gobiernos Autonomos Municipales</v>
      </c>
      <c r="W900" s="444" t="str">
        <f>+V900</f>
        <v>Gobiernos Autonomos Municipales</v>
      </c>
      <c r="X900" s="245">
        <f>+VLOOKUP(A900,[2]Sheet1!$A$13:$D$744,4,FALSE)</f>
        <v>0</v>
      </c>
      <c r="Y900" s="245" t="e">
        <f>+VLOOKUP(X900,bd_lista!$A$3:$C$590,3,FALSE)</f>
        <v>#N/A</v>
      </c>
      <c r="Z900" s="305">
        <f>+X900</f>
        <v>0</v>
      </c>
      <c r="AA900" s="306" t="e">
        <f>+Y900</f>
        <v>#N/A</v>
      </c>
    </row>
    <row r="901" spans="1:27" customFormat="1" ht="15" hidden="1" customHeight="1">
      <c r="A901" s="32">
        <v>1712</v>
      </c>
      <c r="B901" s="447"/>
      <c r="C901" s="250" t="str">
        <f>+VLOOKUP(A901,bd_lista!$A$3:$C$590,3,FALSE)</f>
        <v>Gobierno Autónomo Municipal de Yapacaní</v>
      </c>
      <c r="D901" s="443"/>
      <c r="E901" s="247" t="s">
        <v>1312</v>
      </c>
      <c r="F901" s="248">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8">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8">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8">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8">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8">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8">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8">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8">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8">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8">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8">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8">
        <f t="shared" ca="1" si="33"/>
        <v>0</v>
      </c>
      <c r="S901" s="265">
        <f ca="1">+R900+R901</f>
        <v>0</v>
      </c>
      <c r="T901" s="248">
        <f ca="1">+S901</f>
        <v>0</v>
      </c>
      <c r="U901" s="247">
        <f t="shared" si="34"/>
        <v>2</v>
      </c>
      <c r="V901" s="348" t="str">
        <f>+VLOOKUP(A901,bd_lista!$A$3:$E$590,5,FALSE)</f>
        <v>Gobiernos Autonomos Municipales</v>
      </c>
      <c r="W901" s="445"/>
      <c r="X901" s="245">
        <f>+VLOOKUP(A901,[2]Sheet1!$A$13:$D$744,4,FALSE)</f>
        <v>0</v>
      </c>
      <c r="Y901" s="245" t="e">
        <f>+VLOOKUP(X901,bd_lista!$A$3:$C$590,3,FALSE)</f>
        <v>#N/A</v>
      </c>
      <c r="Z901" s="303"/>
      <c r="AA901" s="304"/>
    </row>
    <row r="902" spans="1:27" customFormat="1" ht="15" hidden="1" customHeight="1">
      <c r="A902" s="32">
        <v>1713</v>
      </c>
      <c r="B902" s="446">
        <f>+A902</f>
        <v>1713</v>
      </c>
      <c r="C902" s="250" t="str">
        <f>+VLOOKUP(A902,bd_lista!$A$3:$C$590,3,FALSE)</f>
        <v>Gobierno Autónomo Municipal de San José</v>
      </c>
      <c r="D902" s="442" t="str">
        <f>+C902</f>
        <v>Gobierno Autónomo Municipal de San José</v>
      </c>
      <c r="E902" s="245" t="s">
        <v>1311</v>
      </c>
      <c r="F902" s="246">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6">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6">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6">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6">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6">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6">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6">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6">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6">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6">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6">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6">
        <f t="shared" ca="1" si="33"/>
        <v>0</v>
      </c>
      <c r="S902" s="253"/>
      <c r="T902" s="246">
        <f ca="1">+T903</f>
        <v>0</v>
      </c>
      <c r="U902" s="245">
        <f t="shared" si="34"/>
        <v>1</v>
      </c>
      <c r="V902" s="348" t="str">
        <f>+VLOOKUP(A902,bd_lista!$A$3:$E$590,5,FALSE)</f>
        <v>Gobiernos Autonomos Municipales</v>
      </c>
      <c r="W902" s="444" t="str">
        <f>+V902</f>
        <v>Gobiernos Autonomos Municipales</v>
      </c>
      <c r="X902" s="245">
        <f>+VLOOKUP(A902,[2]Sheet1!$A$13:$D$744,4,FALSE)</f>
        <v>0</v>
      </c>
      <c r="Y902" s="245" t="e">
        <f>+VLOOKUP(X902,bd_lista!$A$3:$C$590,3,FALSE)</f>
        <v>#N/A</v>
      </c>
      <c r="Z902" s="305">
        <f>+X902</f>
        <v>0</v>
      </c>
      <c r="AA902" s="306" t="e">
        <f>+Y902</f>
        <v>#N/A</v>
      </c>
    </row>
    <row r="903" spans="1:27" customFormat="1" ht="15" hidden="1" customHeight="1">
      <c r="A903" s="32">
        <v>1713</v>
      </c>
      <c r="B903" s="447"/>
      <c r="C903" s="250" t="str">
        <f>+VLOOKUP(A903,bd_lista!$A$3:$C$590,3,FALSE)</f>
        <v>Gobierno Autónomo Municipal de San José</v>
      </c>
      <c r="D903" s="443"/>
      <c r="E903" s="247" t="s">
        <v>1312</v>
      </c>
      <c r="F903" s="248">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8">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8">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8">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8">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8">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8">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8">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8">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8">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8">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8">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8">
        <f t="shared" ca="1" si="33"/>
        <v>0</v>
      </c>
      <c r="S903" s="265">
        <f ca="1">+R902+R903</f>
        <v>0</v>
      </c>
      <c r="T903" s="248">
        <f ca="1">+S903</f>
        <v>0</v>
      </c>
      <c r="U903" s="247">
        <f t="shared" si="34"/>
        <v>2</v>
      </c>
      <c r="V903" s="348" t="str">
        <f>+VLOOKUP(A903,bd_lista!$A$3:$E$590,5,FALSE)</f>
        <v>Gobiernos Autonomos Municipales</v>
      </c>
      <c r="W903" s="445"/>
      <c r="X903" s="245">
        <f>+VLOOKUP(A903,[2]Sheet1!$A$13:$D$744,4,FALSE)</f>
        <v>0</v>
      </c>
      <c r="Y903" s="245" t="e">
        <f>+VLOOKUP(X903,bd_lista!$A$3:$C$590,3,FALSE)</f>
        <v>#N/A</v>
      </c>
      <c r="Z903" s="303"/>
      <c r="AA903" s="304"/>
    </row>
    <row r="904" spans="1:27" customFormat="1" ht="15" hidden="1" customHeight="1">
      <c r="A904" s="32">
        <v>1714</v>
      </c>
      <c r="B904" s="446">
        <f>+A904</f>
        <v>1714</v>
      </c>
      <c r="C904" s="250" t="str">
        <f>+VLOOKUP(A904,bd_lista!$A$3:$C$590,3,FALSE)</f>
        <v>Gobierno Autónomo Municipal de Pailón</v>
      </c>
      <c r="D904" s="442" t="str">
        <f>+C904</f>
        <v>Gobierno Autónomo Municipal de Pailón</v>
      </c>
      <c r="E904" s="245" t="s">
        <v>1311</v>
      </c>
      <c r="F904" s="246">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6">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6">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6">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6">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6">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6">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6">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6">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6">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6">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6">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6">
        <f t="shared" ca="1" si="33"/>
        <v>0</v>
      </c>
      <c r="S904" s="253"/>
      <c r="T904" s="246">
        <f ca="1">+T905</f>
        <v>0</v>
      </c>
      <c r="U904" s="245">
        <f t="shared" si="34"/>
        <v>1</v>
      </c>
      <c r="V904" s="348" t="str">
        <f>+VLOOKUP(A904,bd_lista!$A$3:$E$590,5,FALSE)</f>
        <v>Gobiernos Autonomos Municipales</v>
      </c>
      <c r="W904" s="444" t="str">
        <f>+V904</f>
        <v>Gobiernos Autonomos Municipales</v>
      </c>
      <c r="X904" s="245">
        <f>+VLOOKUP(A904,[2]Sheet1!$A$13:$D$744,4,FALSE)</f>
        <v>0</v>
      </c>
      <c r="Y904" s="245" t="e">
        <f>+VLOOKUP(X904,bd_lista!$A$3:$C$590,3,FALSE)</f>
        <v>#N/A</v>
      </c>
      <c r="Z904" s="305">
        <f>+X904</f>
        <v>0</v>
      </c>
      <c r="AA904" s="306" t="e">
        <f>+Y904</f>
        <v>#N/A</v>
      </c>
    </row>
    <row r="905" spans="1:27" customFormat="1" ht="15" hidden="1" customHeight="1">
      <c r="A905" s="32">
        <v>1714</v>
      </c>
      <c r="B905" s="447"/>
      <c r="C905" s="250" t="str">
        <f>+VLOOKUP(A905,bd_lista!$A$3:$C$590,3,FALSE)</f>
        <v>Gobierno Autónomo Municipal de Pailón</v>
      </c>
      <c r="D905" s="443"/>
      <c r="E905" s="247" t="s">
        <v>1312</v>
      </c>
      <c r="F905" s="248">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8">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8">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8">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8">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8">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8">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8">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8">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8">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8">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8">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8">
        <f t="shared" ca="1" si="33"/>
        <v>0</v>
      </c>
      <c r="S905" s="265">
        <f ca="1">+R904+R905</f>
        <v>0</v>
      </c>
      <c r="T905" s="248">
        <f ca="1">+S905</f>
        <v>0</v>
      </c>
      <c r="U905" s="247">
        <f t="shared" si="34"/>
        <v>2</v>
      </c>
      <c r="V905" s="348" t="str">
        <f>+VLOOKUP(A905,bd_lista!$A$3:$E$590,5,FALSE)</f>
        <v>Gobiernos Autonomos Municipales</v>
      </c>
      <c r="W905" s="445"/>
      <c r="X905" s="245">
        <f>+VLOOKUP(A905,[2]Sheet1!$A$13:$D$744,4,FALSE)</f>
        <v>0</v>
      </c>
      <c r="Y905" s="245" t="e">
        <f>+VLOOKUP(X905,bd_lista!$A$3:$C$590,3,FALSE)</f>
        <v>#N/A</v>
      </c>
      <c r="Z905" s="303"/>
      <c r="AA905" s="304"/>
    </row>
    <row r="906" spans="1:27" customFormat="1" ht="15" hidden="1" customHeight="1">
      <c r="A906" s="32">
        <v>1715</v>
      </c>
      <c r="B906" s="446">
        <f>+A906</f>
        <v>1715</v>
      </c>
      <c r="C906" s="250" t="str">
        <f>+VLOOKUP(A906,bd_lista!$A$3:$C$590,3,FALSE)</f>
        <v>Gobierno Autónomo Municipal de Roboré</v>
      </c>
      <c r="D906" s="442" t="str">
        <f>+C906</f>
        <v>Gobierno Autónomo Municipal de Roboré</v>
      </c>
      <c r="E906" s="245" t="s">
        <v>1311</v>
      </c>
      <c r="F906" s="246">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6">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6">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6">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6">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6">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6">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6">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6">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6">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6">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6">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6">
        <f t="shared" ca="1" si="33"/>
        <v>0</v>
      </c>
      <c r="S906" s="253"/>
      <c r="T906" s="246">
        <f ca="1">+T907</f>
        <v>0</v>
      </c>
      <c r="U906" s="245">
        <f t="shared" si="34"/>
        <v>1</v>
      </c>
      <c r="V906" s="348" t="str">
        <f>+VLOOKUP(A906,bd_lista!$A$3:$E$590,5,FALSE)</f>
        <v>Gobiernos Autonomos Municipales</v>
      </c>
      <c r="W906" s="444" t="str">
        <f>+V906</f>
        <v>Gobiernos Autonomos Municipales</v>
      </c>
      <c r="X906" s="245">
        <f>+VLOOKUP(A906,[2]Sheet1!$A$13:$D$744,4,FALSE)</f>
        <v>0</v>
      </c>
      <c r="Y906" s="245" t="e">
        <f>+VLOOKUP(X906,bd_lista!$A$3:$C$590,3,FALSE)</f>
        <v>#N/A</v>
      </c>
      <c r="Z906" s="305">
        <f>+X906</f>
        <v>0</v>
      </c>
      <c r="AA906" s="306" t="e">
        <f>+Y906</f>
        <v>#N/A</v>
      </c>
    </row>
    <row r="907" spans="1:27" customFormat="1" ht="15" hidden="1" customHeight="1">
      <c r="A907" s="32">
        <v>1715</v>
      </c>
      <c r="B907" s="447"/>
      <c r="C907" s="250" t="str">
        <f>+VLOOKUP(A907,bd_lista!$A$3:$C$590,3,FALSE)</f>
        <v>Gobierno Autónomo Municipal de Roboré</v>
      </c>
      <c r="D907" s="443"/>
      <c r="E907" s="247" t="s">
        <v>1312</v>
      </c>
      <c r="F907" s="248">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8">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8">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8">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8">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8">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8">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8">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8">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8">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8">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8">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8">
        <f t="shared" ca="1" si="33"/>
        <v>0</v>
      </c>
      <c r="S907" s="265">
        <f ca="1">+R906+R907</f>
        <v>0</v>
      </c>
      <c r="T907" s="248">
        <f ca="1">+S907</f>
        <v>0</v>
      </c>
      <c r="U907" s="247">
        <f t="shared" si="34"/>
        <v>2</v>
      </c>
      <c r="V907" s="348" t="str">
        <f>+VLOOKUP(A907,bd_lista!$A$3:$E$590,5,FALSE)</f>
        <v>Gobiernos Autonomos Municipales</v>
      </c>
      <c r="W907" s="445"/>
      <c r="X907" s="245">
        <f>+VLOOKUP(A907,[2]Sheet1!$A$13:$D$744,4,FALSE)</f>
        <v>0</v>
      </c>
      <c r="Y907" s="245" t="e">
        <f>+VLOOKUP(X907,bd_lista!$A$3:$C$590,3,FALSE)</f>
        <v>#N/A</v>
      </c>
      <c r="Z907" s="303"/>
      <c r="AA907" s="304"/>
    </row>
    <row r="908" spans="1:27" customFormat="1" ht="15" hidden="1" customHeight="1">
      <c r="A908" s="32">
        <v>1716</v>
      </c>
      <c r="B908" s="446">
        <f>+A908</f>
        <v>1716</v>
      </c>
      <c r="C908" s="250" t="str">
        <f>+VLOOKUP(A908,bd_lista!$A$3:$C$590,3,FALSE)</f>
        <v>Gobierno Autónomo Municipal de Portachuelo</v>
      </c>
      <c r="D908" s="442" t="str">
        <f>+C908</f>
        <v>Gobierno Autónomo Municipal de Portachuelo</v>
      </c>
      <c r="E908" s="245" t="s">
        <v>1311</v>
      </c>
      <c r="F908" s="246">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6">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6">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6">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6">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6">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6">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6">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6">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6">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6">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6">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6">
        <f t="shared" ca="1" si="33"/>
        <v>0</v>
      </c>
      <c r="S908" s="253"/>
      <c r="T908" s="246">
        <f ca="1">+T909</f>
        <v>0</v>
      </c>
      <c r="U908" s="245">
        <f t="shared" si="34"/>
        <v>1</v>
      </c>
      <c r="V908" s="348" t="str">
        <f>+VLOOKUP(A908,bd_lista!$A$3:$E$590,5,FALSE)</f>
        <v>Gobiernos Autonomos Municipales</v>
      </c>
      <c r="W908" s="444" t="str">
        <f>+V908</f>
        <v>Gobiernos Autonomos Municipales</v>
      </c>
      <c r="X908" s="245">
        <f>+VLOOKUP(A908,[2]Sheet1!$A$13:$D$744,4,FALSE)</f>
        <v>0</v>
      </c>
      <c r="Y908" s="245" t="e">
        <f>+VLOOKUP(X908,bd_lista!$A$3:$C$590,3,FALSE)</f>
        <v>#N/A</v>
      </c>
      <c r="Z908" s="305">
        <f>+X908</f>
        <v>0</v>
      </c>
      <c r="AA908" s="306" t="e">
        <f>+Y908</f>
        <v>#N/A</v>
      </c>
    </row>
    <row r="909" spans="1:27" customFormat="1" ht="15" hidden="1" customHeight="1">
      <c r="A909" s="32">
        <v>1716</v>
      </c>
      <c r="B909" s="447"/>
      <c r="C909" s="250" t="str">
        <f>+VLOOKUP(A909,bd_lista!$A$3:$C$590,3,FALSE)</f>
        <v>Gobierno Autónomo Municipal de Portachuelo</v>
      </c>
      <c r="D909" s="443"/>
      <c r="E909" s="247" t="s">
        <v>1312</v>
      </c>
      <c r="F909" s="248">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8">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8">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8">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8">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8">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8">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8">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8">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8">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8">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8">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8">
        <f t="shared" ca="1" si="33"/>
        <v>0</v>
      </c>
      <c r="S909" s="265">
        <f ca="1">+R908+R909</f>
        <v>0</v>
      </c>
      <c r="T909" s="248">
        <f ca="1">+S909</f>
        <v>0</v>
      </c>
      <c r="U909" s="247">
        <f t="shared" si="34"/>
        <v>2</v>
      </c>
      <c r="V909" s="348" t="str">
        <f>+VLOOKUP(A909,bd_lista!$A$3:$E$590,5,FALSE)</f>
        <v>Gobiernos Autonomos Municipales</v>
      </c>
      <c r="W909" s="445"/>
      <c r="X909" s="245">
        <f>+VLOOKUP(A909,[2]Sheet1!$A$13:$D$744,4,FALSE)</f>
        <v>0</v>
      </c>
      <c r="Y909" s="245" t="e">
        <f>+VLOOKUP(X909,bd_lista!$A$3:$C$590,3,FALSE)</f>
        <v>#N/A</v>
      </c>
      <c r="Z909" s="303"/>
      <c r="AA909" s="304"/>
    </row>
    <row r="910" spans="1:27" customFormat="1" ht="15" hidden="1" customHeight="1">
      <c r="A910" s="32">
        <v>1717</v>
      </c>
      <c r="B910" s="446">
        <f>+A910</f>
        <v>1717</v>
      </c>
      <c r="C910" s="250" t="str">
        <f>+VLOOKUP(A910,bd_lista!$A$3:$C$590,3,FALSE)</f>
        <v>Gobierno Autónomo Municipal de Santa Rosa del Sara</v>
      </c>
      <c r="D910" s="442" t="str">
        <f>+C910</f>
        <v>Gobierno Autónomo Municipal de Santa Rosa del Sara</v>
      </c>
      <c r="E910" s="245" t="s">
        <v>1311</v>
      </c>
      <c r="F910" s="246">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6">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6">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6">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6">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6">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6">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6">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6">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6">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6">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6">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6">
        <f t="shared" ca="1" si="33"/>
        <v>0</v>
      </c>
      <c r="S910" s="253"/>
      <c r="T910" s="246">
        <f ca="1">+T911</f>
        <v>0</v>
      </c>
      <c r="U910" s="245">
        <f t="shared" si="34"/>
        <v>1</v>
      </c>
      <c r="V910" s="348" t="str">
        <f>+VLOOKUP(A910,bd_lista!$A$3:$E$590,5,FALSE)</f>
        <v>Gobiernos Autonomos Municipales</v>
      </c>
      <c r="W910" s="444" t="str">
        <f>+V910</f>
        <v>Gobiernos Autonomos Municipales</v>
      </c>
      <c r="X910" s="245">
        <f>+VLOOKUP(A910,[2]Sheet1!$A$13:$D$744,4,FALSE)</f>
        <v>0</v>
      </c>
      <c r="Y910" s="245" t="e">
        <f>+VLOOKUP(X910,bd_lista!$A$3:$C$590,3,FALSE)</f>
        <v>#N/A</v>
      </c>
      <c r="Z910" s="305">
        <f>+X910</f>
        <v>0</v>
      </c>
      <c r="AA910" s="306" t="e">
        <f>+Y910</f>
        <v>#N/A</v>
      </c>
    </row>
    <row r="911" spans="1:27" customFormat="1" ht="15" hidden="1" customHeight="1">
      <c r="A911" s="32">
        <v>1717</v>
      </c>
      <c r="B911" s="447"/>
      <c r="C911" s="250" t="str">
        <f>+VLOOKUP(A911,bd_lista!$A$3:$C$590,3,FALSE)</f>
        <v>Gobierno Autónomo Municipal de Santa Rosa del Sara</v>
      </c>
      <c r="D911" s="443"/>
      <c r="E911" s="247" t="s">
        <v>1312</v>
      </c>
      <c r="F911" s="248">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8">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8">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8">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8">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8">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8">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8">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8">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8">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8">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8">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8">
        <f t="shared" ca="1" si="33"/>
        <v>0</v>
      </c>
      <c r="S911" s="265">
        <f ca="1">+R910+R911</f>
        <v>0</v>
      </c>
      <c r="T911" s="248">
        <f ca="1">+S911</f>
        <v>0</v>
      </c>
      <c r="U911" s="247">
        <f t="shared" si="34"/>
        <v>2</v>
      </c>
      <c r="V911" s="348" t="str">
        <f>+VLOOKUP(A911,bd_lista!$A$3:$E$590,5,FALSE)</f>
        <v>Gobiernos Autonomos Municipales</v>
      </c>
      <c r="W911" s="445"/>
      <c r="X911" s="245">
        <f>+VLOOKUP(A911,[2]Sheet1!$A$13:$D$744,4,FALSE)</f>
        <v>0</v>
      </c>
      <c r="Y911" s="245" t="e">
        <f>+VLOOKUP(X911,bd_lista!$A$3:$C$590,3,FALSE)</f>
        <v>#N/A</v>
      </c>
      <c r="Z911" s="303"/>
      <c r="AA911" s="304"/>
    </row>
    <row r="912" spans="1:27" customFormat="1" ht="15" hidden="1" customHeight="1">
      <c r="A912" s="32">
        <v>1718</v>
      </c>
      <c r="B912" s="446">
        <f>+A912</f>
        <v>1718</v>
      </c>
      <c r="C912" s="250" t="str">
        <f>+VLOOKUP(A912,bd_lista!$A$3:$C$590,3,FALSE)</f>
        <v>Gobierno Autónomo Municipal de Lagunillas</v>
      </c>
      <c r="D912" s="442" t="str">
        <f>+C912</f>
        <v>Gobierno Autónomo Municipal de Lagunillas</v>
      </c>
      <c r="E912" s="245" t="s">
        <v>1311</v>
      </c>
      <c r="F912" s="246">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6">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6">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6">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6">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6">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6">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6">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6">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6">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6">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6">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6">
        <f t="shared" ca="1" si="33"/>
        <v>0</v>
      </c>
      <c r="S912" s="253"/>
      <c r="T912" s="246">
        <f ca="1">+T913</f>
        <v>0</v>
      </c>
      <c r="U912" s="245">
        <f t="shared" si="34"/>
        <v>1</v>
      </c>
      <c r="V912" s="348" t="str">
        <f>+VLOOKUP(A912,bd_lista!$A$3:$E$590,5,FALSE)</f>
        <v>Gobiernos Autonomos Municipales</v>
      </c>
      <c r="W912" s="444" t="str">
        <f>+V912</f>
        <v>Gobiernos Autonomos Municipales</v>
      </c>
      <c r="X912" s="245">
        <f>+VLOOKUP(A912,[2]Sheet1!$A$13:$D$744,4,FALSE)</f>
        <v>0</v>
      </c>
      <c r="Y912" s="245" t="e">
        <f>+VLOOKUP(X912,bd_lista!$A$3:$C$590,3,FALSE)</f>
        <v>#N/A</v>
      </c>
      <c r="Z912" s="305">
        <f>+X912</f>
        <v>0</v>
      </c>
      <c r="AA912" s="306" t="e">
        <f>+Y912</f>
        <v>#N/A</v>
      </c>
    </row>
    <row r="913" spans="1:27" customFormat="1" ht="15" hidden="1" customHeight="1">
      <c r="A913" s="32">
        <v>1718</v>
      </c>
      <c r="B913" s="447"/>
      <c r="C913" s="250" t="str">
        <f>+VLOOKUP(A913,bd_lista!$A$3:$C$590,3,FALSE)</f>
        <v>Gobierno Autónomo Municipal de Lagunillas</v>
      </c>
      <c r="D913" s="443"/>
      <c r="E913" s="247" t="s">
        <v>1312</v>
      </c>
      <c r="F913" s="248">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8">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8">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8">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8">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8">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8">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8">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8">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8">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8">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8">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8">
        <f t="shared" ca="1" si="33"/>
        <v>0</v>
      </c>
      <c r="S913" s="265">
        <f ca="1">+R912+R913</f>
        <v>0</v>
      </c>
      <c r="T913" s="248">
        <f ca="1">+S913</f>
        <v>0</v>
      </c>
      <c r="U913" s="247">
        <f t="shared" si="34"/>
        <v>2</v>
      </c>
      <c r="V913" s="348" t="str">
        <f>+VLOOKUP(A913,bd_lista!$A$3:$E$590,5,FALSE)</f>
        <v>Gobiernos Autonomos Municipales</v>
      </c>
      <c r="W913" s="445"/>
      <c r="X913" s="245">
        <f>+VLOOKUP(A913,[2]Sheet1!$A$13:$D$744,4,FALSE)</f>
        <v>0</v>
      </c>
      <c r="Y913" s="245" t="e">
        <f>+VLOOKUP(X913,bd_lista!$A$3:$C$590,3,FALSE)</f>
        <v>#N/A</v>
      </c>
      <c r="Z913" s="303"/>
      <c r="AA913" s="304"/>
    </row>
    <row r="914" spans="1:27" customFormat="1" ht="15" hidden="1" customHeight="1">
      <c r="A914" s="32">
        <v>1720</v>
      </c>
      <c r="B914" s="446">
        <f>+A914</f>
        <v>1720</v>
      </c>
      <c r="C914" s="250" t="str">
        <f>+VLOOKUP(A914,bd_lista!$A$3:$C$590,3,FALSE)</f>
        <v>Gobierno Autónomo Municipal de Cabezas</v>
      </c>
      <c r="D914" s="442" t="str">
        <f>+C914</f>
        <v>Gobierno Autónomo Municipal de Cabezas</v>
      </c>
      <c r="E914" s="245" t="s">
        <v>1311</v>
      </c>
      <c r="F914" s="246">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6">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6">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6">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6">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6">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6">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6">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6">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6">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6">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6">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6">
        <f t="shared" ca="1" si="33"/>
        <v>0</v>
      </c>
      <c r="S914" s="253"/>
      <c r="T914" s="246">
        <f ca="1">+T915</f>
        <v>0</v>
      </c>
      <c r="U914" s="245">
        <f t="shared" si="34"/>
        <v>1</v>
      </c>
      <c r="V914" s="348" t="str">
        <f>+VLOOKUP(A914,bd_lista!$A$3:$E$590,5,FALSE)</f>
        <v>Gobiernos Autonomos Municipales</v>
      </c>
      <c r="W914" s="444" t="str">
        <f>+V914</f>
        <v>Gobiernos Autonomos Municipales</v>
      </c>
      <c r="X914" s="245">
        <f>+VLOOKUP(A914,[2]Sheet1!$A$13:$D$744,4,FALSE)</f>
        <v>0</v>
      </c>
      <c r="Y914" s="245" t="e">
        <f>+VLOOKUP(X914,bd_lista!$A$3:$C$590,3,FALSE)</f>
        <v>#N/A</v>
      </c>
      <c r="Z914" s="305">
        <f>+X914</f>
        <v>0</v>
      </c>
      <c r="AA914" s="306" t="e">
        <f>+Y914</f>
        <v>#N/A</v>
      </c>
    </row>
    <row r="915" spans="1:27" customFormat="1" ht="15" hidden="1" customHeight="1">
      <c r="A915" s="32">
        <v>1720</v>
      </c>
      <c r="B915" s="447"/>
      <c r="C915" s="250" t="str">
        <f>+VLOOKUP(A915,bd_lista!$A$3:$C$590,3,FALSE)</f>
        <v>Gobierno Autónomo Municipal de Cabezas</v>
      </c>
      <c r="D915" s="443"/>
      <c r="E915" s="247" t="s">
        <v>1312</v>
      </c>
      <c r="F915" s="248">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8">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8">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8">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8">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8">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8">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8">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8">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8">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8">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8">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8">
        <f t="shared" ca="1" si="33"/>
        <v>0</v>
      </c>
      <c r="S915" s="265">
        <f ca="1">+R914+R915</f>
        <v>0</v>
      </c>
      <c r="T915" s="248">
        <f ca="1">+S915</f>
        <v>0</v>
      </c>
      <c r="U915" s="247">
        <f t="shared" si="34"/>
        <v>2</v>
      </c>
      <c r="V915" s="348" t="str">
        <f>+VLOOKUP(A915,bd_lista!$A$3:$E$590,5,FALSE)</f>
        <v>Gobiernos Autonomos Municipales</v>
      </c>
      <c r="W915" s="445"/>
      <c r="X915" s="245">
        <f>+VLOOKUP(A915,[2]Sheet1!$A$13:$D$744,4,FALSE)</f>
        <v>0</v>
      </c>
      <c r="Y915" s="245" t="e">
        <f>+VLOOKUP(X915,bd_lista!$A$3:$C$590,3,FALSE)</f>
        <v>#N/A</v>
      </c>
      <c r="Z915" s="303"/>
      <c r="AA915" s="304"/>
    </row>
    <row r="916" spans="1:27" customFormat="1" ht="15" hidden="1" customHeight="1">
      <c r="A916" s="32">
        <v>1721</v>
      </c>
      <c r="B916" s="446">
        <f>+A916</f>
        <v>1721</v>
      </c>
      <c r="C916" s="250" t="str">
        <f>+VLOOKUP(A916,bd_lista!$A$3:$C$590,3,FALSE)</f>
        <v>Gobierno Autónomo Municipal de Cuevo</v>
      </c>
      <c r="D916" s="442" t="str">
        <f>+C916</f>
        <v>Gobierno Autónomo Municipal de Cuevo</v>
      </c>
      <c r="E916" s="245" t="s">
        <v>1311</v>
      </c>
      <c r="F916" s="246">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6">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6">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6">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6">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6">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6">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6">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6">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6">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6">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6">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6">
        <f t="shared" ca="1" si="33"/>
        <v>0</v>
      </c>
      <c r="S916" s="253"/>
      <c r="T916" s="246">
        <f ca="1">+T917</f>
        <v>0</v>
      </c>
      <c r="U916" s="245">
        <f t="shared" si="34"/>
        <v>1</v>
      </c>
      <c r="V916" s="348" t="str">
        <f>+VLOOKUP(A916,bd_lista!$A$3:$E$590,5,FALSE)</f>
        <v>Gobiernos Autonomos Municipales</v>
      </c>
      <c r="W916" s="444" t="str">
        <f>+V916</f>
        <v>Gobiernos Autonomos Municipales</v>
      </c>
      <c r="X916" s="245">
        <f>+VLOOKUP(A916,[2]Sheet1!$A$13:$D$744,4,FALSE)</f>
        <v>0</v>
      </c>
      <c r="Y916" s="245" t="e">
        <f>+VLOOKUP(X916,bd_lista!$A$3:$C$590,3,FALSE)</f>
        <v>#N/A</v>
      </c>
      <c r="Z916" s="305">
        <f>+X916</f>
        <v>0</v>
      </c>
      <c r="AA916" s="306" t="e">
        <f>+Y916</f>
        <v>#N/A</v>
      </c>
    </row>
    <row r="917" spans="1:27" customFormat="1" ht="15" hidden="1" customHeight="1">
      <c r="A917" s="32">
        <v>1721</v>
      </c>
      <c r="B917" s="447"/>
      <c r="C917" s="250" t="str">
        <f>+VLOOKUP(A917,bd_lista!$A$3:$C$590,3,FALSE)</f>
        <v>Gobierno Autónomo Municipal de Cuevo</v>
      </c>
      <c r="D917" s="443"/>
      <c r="E917" s="247" t="s">
        <v>1312</v>
      </c>
      <c r="F917" s="248">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8">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8">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8">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8">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8">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8">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8">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8">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8">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8">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8">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8">
        <f t="shared" ca="1" si="33"/>
        <v>0</v>
      </c>
      <c r="S917" s="265">
        <f ca="1">+R916+R917</f>
        <v>0</v>
      </c>
      <c r="T917" s="248">
        <f ca="1">+S917</f>
        <v>0</v>
      </c>
      <c r="U917" s="247">
        <f t="shared" si="34"/>
        <v>2</v>
      </c>
      <c r="V917" s="348" t="str">
        <f>+VLOOKUP(A917,bd_lista!$A$3:$E$590,5,FALSE)</f>
        <v>Gobiernos Autonomos Municipales</v>
      </c>
      <c r="W917" s="445"/>
      <c r="X917" s="245">
        <f>+VLOOKUP(A917,[2]Sheet1!$A$13:$D$744,4,FALSE)</f>
        <v>0</v>
      </c>
      <c r="Y917" s="245" t="e">
        <f>+VLOOKUP(X917,bd_lista!$A$3:$C$590,3,FALSE)</f>
        <v>#N/A</v>
      </c>
      <c r="Z917" s="303"/>
      <c r="AA917" s="304"/>
    </row>
    <row r="918" spans="1:27" customFormat="1" ht="15" hidden="1" customHeight="1">
      <c r="A918" s="32">
        <v>1722</v>
      </c>
      <c r="B918" s="446">
        <f>+A918</f>
        <v>1722</v>
      </c>
      <c r="C918" s="250" t="str">
        <f>+VLOOKUP(A918,bd_lista!$A$3:$C$590,3,FALSE)</f>
        <v>Gobierno Autónomo Municipal de Gutiérrez</v>
      </c>
      <c r="D918" s="442" t="str">
        <f>+C918</f>
        <v>Gobierno Autónomo Municipal de Gutiérrez</v>
      </c>
      <c r="E918" s="245" t="s">
        <v>1311</v>
      </c>
      <c r="F918" s="246">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6">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6">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6">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6">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6">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6">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6">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6">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6">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6">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6">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6">
        <f t="shared" ca="1" si="33"/>
        <v>0</v>
      </c>
      <c r="S918" s="253"/>
      <c r="T918" s="246">
        <f ca="1">+T919</f>
        <v>0</v>
      </c>
      <c r="U918" s="245">
        <f t="shared" si="34"/>
        <v>1</v>
      </c>
      <c r="V918" s="348" t="str">
        <f>+VLOOKUP(A918,bd_lista!$A$3:$E$590,5,FALSE)</f>
        <v>Gobiernos Autonomos Municipales</v>
      </c>
      <c r="W918" s="444" t="str">
        <f>+V918</f>
        <v>Gobiernos Autonomos Municipales</v>
      </c>
      <c r="X918" s="245">
        <f>+VLOOKUP(A918,[2]Sheet1!$A$13:$D$744,4,FALSE)</f>
        <v>0</v>
      </c>
      <c r="Y918" s="245" t="e">
        <f>+VLOOKUP(X918,bd_lista!$A$3:$C$590,3,FALSE)</f>
        <v>#N/A</v>
      </c>
      <c r="Z918" s="305">
        <f>+X918</f>
        <v>0</v>
      </c>
      <c r="AA918" s="306" t="e">
        <f>+Y918</f>
        <v>#N/A</v>
      </c>
    </row>
    <row r="919" spans="1:27" customFormat="1" ht="15" hidden="1" customHeight="1">
      <c r="A919" s="32">
        <v>1722</v>
      </c>
      <c r="B919" s="447"/>
      <c r="C919" s="250" t="str">
        <f>+VLOOKUP(A919,bd_lista!$A$3:$C$590,3,FALSE)</f>
        <v>Gobierno Autónomo Municipal de Gutiérrez</v>
      </c>
      <c r="D919" s="443"/>
      <c r="E919" s="247" t="s">
        <v>1312</v>
      </c>
      <c r="F919" s="248">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8">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8">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8">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8">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8">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8">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8">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8">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8">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8">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8">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8">
        <f t="shared" ca="1" si="33"/>
        <v>0</v>
      </c>
      <c r="S919" s="265">
        <f ca="1">+R918+R919</f>
        <v>0</v>
      </c>
      <c r="T919" s="248">
        <f ca="1">+S919</f>
        <v>0</v>
      </c>
      <c r="U919" s="247">
        <f t="shared" si="34"/>
        <v>2</v>
      </c>
      <c r="V919" s="348" t="str">
        <f>+VLOOKUP(A919,bd_lista!$A$3:$E$590,5,FALSE)</f>
        <v>Gobiernos Autonomos Municipales</v>
      </c>
      <c r="W919" s="445"/>
      <c r="X919" s="245">
        <f>+VLOOKUP(A919,[2]Sheet1!$A$13:$D$744,4,FALSE)</f>
        <v>0</v>
      </c>
      <c r="Y919" s="245" t="e">
        <f>+VLOOKUP(X919,bd_lista!$A$3:$C$590,3,FALSE)</f>
        <v>#N/A</v>
      </c>
      <c r="Z919" s="303"/>
      <c r="AA919" s="304"/>
    </row>
    <row r="920" spans="1:27" customFormat="1" ht="15" hidden="1" customHeight="1">
      <c r="A920" s="32">
        <v>1723</v>
      </c>
      <c r="B920" s="446">
        <f>+A920</f>
        <v>1723</v>
      </c>
      <c r="C920" s="250" t="str">
        <f>+VLOOKUP(A920,bd_lista!$A$3:$C$590,3,FALSE)</f>
        <v>Gobierno Autónomo Municipal de Camiri</v>
      </c>
      <c r="D920" s="442" t="str">
        <f>+C920</f>
        <v>Gobierno Autónomo Municipal de Camiri</v>
      </c>
      <c r="E920" s="245" t="s">
        <v>1311</v>
      </c>
      <c r="F920" s="246">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6">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6">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6">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6">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6">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6">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6">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6">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6">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6">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6">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6">
        <f t="shared" ca="1" si="33"/>
        <v>0</v>
      </c>
      <c r="S920" s="253"/>
      <c r="T920" s="246">
        <f ca="1">+T921</f>
        <v>0</v>
      </c>
      <c r="U920" s="245">
        <f t="shared" si="34"/>
        <v>1</v>
      </c>
      <c r="V920" s="348" t="str">
        <f>+VLOOKUP(A920,bd_lista!$A$3:$E$590,5,FALSE)</f>
        <v>Gobiernos Autonomos Municipales</v>
      </c>
      <c r="W920" s="444" t="str">
        <f>+V920</f>
        <v>Gobiernos Autonomos Municipales</v>
      </c>
      <c r="X920" s="245">
        <f>+VLOOKUP(A920,[2]Sheet1!$A$13:$D$744,4,FALSE)</f>
        <v>0</v>
      </c>
      <c r="Y920" s="245" t="e">
        <f>+VLOOKUP(X920,bd_lista!$A$3:$C$590,3,FALSE)</f>
        <v>#N/A</v>
      </c>
      <c r="Z920" s="305">
        <f>+X920</f>
        <v>0</v>
      </c>
      <c r="AA920" s="306" t="e">
        <f>+Y920</f>
        <v>#N/A</v>
      </c>
    </row>
    <row r="921" spans="1:27" customFormat="1" ht="15" hidden="1" customHeight="1">
      <c r="A921" s="32">
        <v>1723</v>
      </c>
      <c r="B921" s="447"/>
      <c r="C921" s="250" t="str">
        <f>+VLOOKUP(A921,bd_lista!$A$3:$C$590,3,FALSE)</f>
        <v>Gobierno Autónomo Municipal de Camiri</v>
      </c>
      <c r="D921" s="443"/>
      <c r="E921" s="247" t="s">
        <v>1312</v>
      </c>
      <c r="F921" s="248">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8">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8">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8">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8">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8">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8">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8">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8">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8">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8">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8">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8">
        <f t="shared" ca="1" si="33"/>
        <v>0</v>
      </c>
      <c r="S921" s="265">
        <f ca="1">+R920+R921</f>
        <v>0</v>
      </c>
      <c r="T921" s="248">
        <f ca="1">+S921</f>
        <v>0</v>
      </c>
      <c r="U921" s="247">
        <f t="shared" si="34"/>
        <v>2</v>
      </c>
      <c r="V921" s="348" t="str">
        <f>+VLOOKUP(A921,bd_lista!$A$3:$E$590,5,FALSE)</f>
        <v>Gobiernos Autonomos Municipales</v>
      </c>
      <c r="W921" s="445"/>
      <c r="X921" s="245">
        <f>+VLOOKUP(A921,[2]Sheet1!$A$13:$D$744,4,FALSE)</f>
        <v>0</v>
      </c>
      <c r="Y921" s="245" t="e">
        <f>+VLOOKUP(X921,bd_lista!$A$3:$C$590,3,FALSE)</f>
        <v>#N/A</v>
      </c>
      <c r="Z921" s="303"/>
      <c r="AA921" s="304"/>
    </row>
    <row r="922" spans="1:27" customFormat="1" ht="15" hidden="1" customHeight="1">
      <c r="A922" s="32">
        <v>1724</v>
      </c>
      <c r="B922" s="446">
        <f>+A922</f>
        <v>1724</v>
      </c>
      <c r="C922" s="250" t="str">
        <f>+VLOOKUP(A922,bd_lista!$A$3:$C$590,3,FALSE)</f>
        <v>Gobierno Autónomo Municipal de Boyuibe</v>
      </c>
      <c r="D922" s="442" t="str">
        <f>+C922</f>
        <v>Gobierno Autónomo Municipal de Boyuibe</v>
      </c>
      <c r="E922" s="245" t="s">
        <v>1311</v>
      </c>
      <c r="F922" s="246">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6">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6">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6">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6">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6">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6">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6">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6">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6">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6">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6">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6">
        <f t="shared" ca="1" si="33"/>
        <v>0</v>
      </c>
      <c r="S922" s="253"/>
      <c r="T922" s="246">
        <f ca="1">+T923</f>
        <v>0</v>
      </c>
      <c r="U922" s="245">
        <f t="shared" si="34"/>
        <v>1</v>
      </c>
      <c r="V922" s="348" t="str">
        <f>+VLOOKUP(A922,bd_lista!$A$3:$E$590,5,FALSE)</f>
        <v>Gobiernos Autonomos Municipales</v>
      </c>
      <c r="W922" s="444" t="str">
        <f>+V922</f>
        <v>Gobiernos Autonomos Municipales</v>
      </c>
      <c r="X922" s="245">
        <f>+VLOOKUP(A922,[2]Sheet1!$A$13:$D$744,4,FALSE)</f>
        <v>0</v>
      </c>
      <c r="Y922" s="245" t="e">
        <f>+VLOOKUP(X922,bd_lista!$A$3:$C$590,3,FALSE)</f>
        <v>#N/A</v>
      </c>
      <c r="Z922" s="305">
        <f>+X922</f>
        <v>0</v>
      </c>
      <c r="AA922" s="306" t="e">
        <f>+Y922</f>
        <v>#N/A</v>
      </c>
    </row>
    <row r="923" spans="1:27" customFormat="1" ht="15" hidden="1" customHeight="1">
      <c r="A923" s="32">
        <v>1724</v>
      </c>
      <c r="B923" s="447"/>
      <c r="C923" s="250" t="str">
        <f>+VLOOKUP(A923,bd_lista!$A$3:$C$590,3,FALSE)</f>
        <v>Gobierno Autónomo Municipal de Boyuibe</v>
      </c>
      <c r="D923" s="443"/>
      <c r="E923" s="247" t="s">
        <v>1312</v>
      </c>
      <c r="F923" s="248">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8">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8">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8">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8">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8">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8">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8">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8">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8">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8">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8">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8">
        <f t="shared" ca="1" si="33"/>
        <v>0</v>
      </c>
      <c r="S923" s="265">
        <f ca="1">+R922+R923</f>
        <v>0</v>
      </c>
      <c r="T923" s="248">
        <f ca="1">+S923</f>
        <v>0</v>
      </c>
      <c r="U923" s="247">
        <f t="shared" si="34"/>
        <v>2</v>
      </c>
      <c r="V923" s="348" t="str">
        <f>+VLOOKUP(A923,bd_lista!$A$3:$E$590,5,FALSE)</f>
        <v>Gobiernos Autonomos Municipales</v>
      </c>
      <c r="W923" s="445"/>
      <c r="X923" s="245">
        <f>+VLOOKUP(A923,[2]Sheet1!$A$13:$D$744,4,FALSE)</f>
        <v>0</v>
      </c>
      <c r="Y923" s="245" t="e">
        <f>+VLOOKUP(X923,bd_lista!$A$3:$C$590,3,FALSE)</f>
        <v>#N/A</v>
      </c>
      <c r="Z923" s="303"/>
      <c r="AA923" s="304"/>
    </row>
    <row r="924" spans="1:27" customFormat="1" ht="15" hidden="1" customHeight="1">
      <c r="A924" s="32">
        <v>1725</v>
      </c>
      <c r="B924" s="446">
        <f>+A924</f>
        <v>1725</v>
      </c>
      <c r="C924" s="250" t="str">
        <f>+VLOOKUP(A924,bd_lista!$A$3:$C$590,3,FALSE)</f>
        <v>Gobierno Autónomo Municipal de Vallegrande</v>
      </c>
      <c r="D924" s="442" t="str">
        <f>+C924</f>
        <v>Gobierno Autónomo Municipal de Vallegrande</v>
      </c>
      <c r="E924" s="245" t="s">
        <v>1311</v>
      </c>
      <c r="F924" s="246">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6">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6">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6">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6">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6">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6">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6">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6">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6">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6">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6">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6">
        <f t="shared" ca="1" si="33"/>
        <v>0</v>
      </c>
      <c r="S924" s="253"/>
      <c r="T924" s="246">
        <f ca="1">+T925</f>
        <v>0</v>
      </c>
      <c r="U924" s="245">
        <f t="shared" si="34"/>
        <v>1</v>
      </c>
      <c r="V924" s="348" t="str">
        <f>+VLOOKUP(A924,bd_lista!$A$3:$E$590,5,FALSE)</f>
        <v>Gobiernos Autonomos Municipales</v>
      </c>
      <c r="W924" s="444" t="str">
        <f>+V924</f>
        <v>Gobiernos Autonomos Municipales</v>
      </c>
      <c r="X924" s="245">
        <f>+VLOOKUP(A924,[2]Sheet1!$A$13:$D$744,4,FALSE)</f>
        <v>0</v>
      </c>
      <c r="Y924" s="245" t="e">
        <f>+VLOOKUP(X924,bd_lista!$A$3:$C$590,3,FALSE)</f>
        <v>#N/A</v>
      </c>
      <c r="Z924" s="305">
        <f>+X924</f>
        <v>0</v>
      </c>
      <c r="AA924" s="306" t="e">
        <f>+Y924</f>
        <v>#N/A</v>
      </c>
    </row>
    <row r="925" spans="1:27" customFormat="1" ht="15" hidden="1" customHeight="1">
      <c r="A925" s="32">
        <v>1725</v>
      </c>
      <c r="B925" s="447"/>
      <c r="C925" s="250" t="str">
        <f>+VLOOKUP(A925,bd_lista!$A$3:$C$590,3,FALSE)</f>
        <v>Gobierno Autónomo Municipal de Vallegrande</v>
      </c>
      <c r="D925" s="443"/>
      <c r="E925" s="247" t="s">
        <v>1312</v>
      </c>
      <c r="F925" s="248">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8">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8">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8">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8">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8">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8">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8">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8">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8">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8">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8">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8">
        <f t="shared" ca="1" si="33"/>
        <v>0</v>
      </c>
      <c r="S925" s="265">
        <f ca="1">+R924+R925</f>
        <v>0</v>
      </c>
      <c r="T925" s="248">
        <f ca="1">+S925</f>
        <v>0</v>
      </c>
      <c r="U925" s="247">
        <f t="shared" si="34"/>
        <v>2</v>
      </c>
      <c r="V925" s="348" t="str">
        <f>+VLOOKUP(A925,bd_lista!$A$3:$E$590,5,FALSE)</f>
        <v>Gobiernos Autonomos Municipales</v>
      </c>
      <c r="W925" s="445"/>
      <c r="X925" s="245">
        <f>+VLOOKUP(A925,[2]Sheet1!$A$13:$D$744,4,FALSE)</f>
        <v>0</v>
      </c>
      <c r="Y925" s="245" t="e">
        <f>+VLOOKUP(X925,bd_lista!$A$3:$C$590,3,FALSE)</f>
        <v>#N/A</v>
      </c>
      <c r="Z925" s="303"/>
      <c r="AA925" s="304"/>
    </row>
    <row r="926" spans="1:27" customFormat="1" ht="15" hidden="1" customHeight="1">
      <c r="A926" s="32">
        <v>1726</v>
      </c>
      <c r="B926" s="446">
        <f>+A926</f>
        <v>1726</v>
      </c>
      <c r="C926" s="250" t="str">
        <f>+VLOOKUP(A926,bd_lista!$A$3:$C$590,3,FALSE)</f>
        <v>Gobierno Autónomo Municipal de Trigal</v>
      </c>
      <c r="D926" s="442" t="str">
        <f>+C926</f>
        <v>Gobierno Autónomo Municipal de Trigal</v>
      </c>
      <c r="E926" s="245" t="s">
        <v>1311</v>
      </c>
      <c r="F926" s="246">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6">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6">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6">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6">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6">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6">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6">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6">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6">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6">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6">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6">
        <f t="shared" ref="R926:R989" ca="1" si="35">+SUM(F926:Q926)</f>
        <v>0</v>
      </c>
      <c r="S926" s="253"/>
      <c r="T926" s="246">
        <f ca="1">+T927</f>
        <v>0</v>
      </c>
      <c r="U926" s="245">
        <f t="shared" ref="U926:U989" si="36">+IF(E926="Débitos",1,2)</f>
        <v>1</v>
      </c>
      <c r="V926" s="348" t="str">
        <f>+VLOOKUP(A926,bd_lista!$A$3:$E$590,5,FALSE)</f>
        <v>Gobiernos Autonomos Municipales</v>
      </c>
      <c r="W926" s="444" t="str">
        <f>+V926</f>
        <v>Gobiernos Autonomos Municipales</v>
      </c>
      <c r="X926" s="245">
        <f>+VLOOKUP(A926,[2]Sheet1!$A$13:$D$744,4,FALSE)</f>
        <v>0</v>
      </c>
      <c r="Y926" s="245" t="e">
        <f>+VLOOKUP(X926,bd_lista!$A$3:$C$590,3,FALSE)</f>
        <v>#N/A</v>
      </c>
      <c r="Z926" s="305">
        <f>+X926</f>
        <v>0</v>
      </c>
      <c r="AA926" s="306" t="e">
        <f>+Y926</f>
        <v>#N/A</v>
      </c>
    </row>
    <row r="927" spans="1:27" customFormat="1" ht="15" hidden="1" customHeight="1">
      <c r="A927" s="32">
        <v>1726</v>
      </c>
      <c r="B927" s="447"/>
      <c r="C927" s="250" t="str">
        <f>+VLOOKUP(A927,bd_lista!$A$3:$C$590,3,FALSE)</f>
        <v>Gobierno Autónomo Municipal de Trigal</v>
      </c>
      <c r="D927" s="443"/>
      <c r="E927" s="247" t="s">
        <v>1312</v>
      </c>
      <c r="F927" s="248">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8">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8">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8">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8">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8">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8">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8">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8">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8">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8">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8">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8">
        <f t="shared" ca="1" si="35"/>
        <v>0</v>
      </c>
      <c r="S927" s="265">
        <f ca="1">+R926+R927</f>
        <v>0</v>
      </c>
      <c r="T927" s="248">
        <f ca="1">+S927</f>
        <v>0</v>
      </c>
      <c r="U927" s="247">
        <f t="shared" si="36"/>
        <v>2</v>
      </c>
      <c r="V927" s="348" t="str">
        <f>+VLOOKUP(A927,bd_lista!$A$3:$E$590,5,FALSE)</f>
        <v>Gobiernos Autonomos Municipales</v>
      </c>
      <c r="W927" s="445"/>
      <c r="X927" s="245">
        <f>+VLOOKUP(A927,[2]Sheet1!$A$13:$D$744,4,FALSE)</f>
        <v>0</v>
      </c>
      <c r="Y927" s="245" t="e">
        <f>+VLOOKUP(X927,bd_lista!$A$3:$C$590,3,FALSE)</f>
        <v>#N/A</v>
      </c>
      <c r="Z927" s="303"/>
      <c r="AA927" s="304"/>
    </row>
    <row r="928" spans="1:27" customFormat="1" ht="15" hidden="1" customHeight="1">
      <c r="A928" s="32">
        <v>1727</v>
      </c>
      <c r="B928" s="446">
        <f>+A928</f>
        <v>1727</v>
      </c>
      <c r="C928" s="250" t="str">
        <f>+VLOOKUP(A928,bd_lista!$A$3:$C$590,3,FALSE)</f>
        <v>Gobierno Autónomo Municipal de Moro Moro</v>
      </c>
      <c r="D928" s="442" t="str">
        <f>+C928</f>
        <v>Gobierno Autónomo Municipal de Moro Moro</v>
      </c>
      <c r="E928" s="245" t="s">
        <v>1311</v>
      </c>
      <c r="F928" s="246">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6">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6">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6">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6">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6">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6">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6">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6">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6">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6">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6">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6">
        <f t="shared" ca="1" si="35"/>
        <v>0</v>
      </c>
      <c r="S928" s="253"/>
      <c r="T928" s="246">
        <f ca="1">+T929</f>
        <v>0</v>
      </c>
      <c r="U928" s="245">
        <f t="shared" si="36"/>
        <v>1</v>
      </c>
      <c r="V928" s="348" t="str">
        <f>+VLOOKUP(A928,bd_lista!$A$3:$E$590,5,FALSE)</f>
        <v>Gobiernos Autonomos Municipales</v>
      </c>
      <c r="W928" s="444" t="str">
        <f>+V928</f>
        <v>Gobiernos Autonomos Municipales</v>
      </c>
      <c r="X928" s="245">
        <f>+VLOOKUP(A928,[2]Sheet1!$A$13:$D$744,4,FALSE)</f>
        <v>0</v>
      </c>
      <c r="Y928" s="245" t="e">
        <f>+VLOOKUP(X928,bd_lista!$A$3:$C$590,3,FALSE)</f>
        <v>#N/A</v>
      </c>
      <c r="Z928" s="305">
        <f>+X928</f>
        <v>0</v>
      </c>
      <c r="AA928" s="306" t="e">
        <f>+Y928</f>
        <v>#N/A</v>
      </c>
    </row>
    <row r="929" spans="1:27" customFormat="1" ht="15" hidden="1" customHeight="1">
      <c r="A929" s="32">
        <v>1727</v>
      </c>
      <c r="B929" s="447"/>
      <c r="C929" s="250" t="str">
        <f>+VLOOKUP(A929,bd_lista!$A$3:$C$590,3,FALSE)</f>
        <v>Gobierno Autónomo Municipal de Moro Moro</v>
      </c>
      <c r="D929" s="443"/>
      <c r="E929" s="247" t="s">
        <v>1312</v>
      </c>
      <c r="F929" s="248">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8">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8">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8">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8">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8">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8">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8">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8">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8">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8">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8">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8">
        <f t="shared" ca="1" si="35"/>
        <v>0</v>
      </c>
      <c r="S929" s="265">
        <f ca="1">+R928+R929</f>
        <v>0</v>
      </c>
      <c r="T929" s="248">
        <f ca="1">+S929</f>
        <v>0</v>
      </c>
      <c r="U929" s="247">
        <f t="shared" si="36"/>
        <v>2</v>
      </c>
      <c r="V929" s="348" t="str">
        <f>+VLOOKUP(A929,bd_lista!$A$3:$E$590,5,FALSE)</f>
        <v>Gobiernos Autonomos Municipales</v>
      </c>
      <c r="W929" s="445"/>
      <c r="X929" s="245">
        <f>+VLOOKUP(A929,[2]Sheet1!$A$13:$D$744,4,FALSE)</f>
        <v>0</v>
      </c>
      <c r="Y929" s="245" t="e">
        <f>+VLOOKUP(X929,bd_lista!$A$3:$C$590,3,FALSE)</f>
        <v>#N/A</v>
      </c>
      <c r="Z929" s="303"/>
      <c r="AA929" s="304"/>
    </row>
    <row r="930" spans="1:27" customFormat="1" ht="15" hidden="1" customHeight="1">
      <c r="A930" s="32">
        <v>1728</v>
      </c>
      <c r="B930" s="446">
        <f>+A930</f>
        <v>1728</v>
      </c>
      <c r="C930" s="250" t="str">
        <f>+VLOOKUP(A930,bd_lista!$A$3:$C$590,3,FALSE)</f>
        <v>Gobierno Autónomo Municipal de Postrer Valle</v>
      </c>
      <c r="D930" s="442" t="str">
        <f>+C930</f>
        <v>Gobierno Autónomo Municipal de Postrer Valle</v>
      </c>
      <c r="E930" s="245" t="s">
        <v>1311</v>
      </c>
      <c r="F930" s="246">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6">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6">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6">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6">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6">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6">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6">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6">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6">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6">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6">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6">
        <f t="shared" ca="1" si="35"/>
        <v>0</v>
      </c>
      <c r="S930" s="253"/>
      <c r="T930" s="246">
        <f ca="1">+T931</f>
        <v>0</v>
      </c>
      <c r="U930" s="245">
        <f t="shared" si="36"/>
        <v>1</v>
      </c>
      <c r="V930" s="348" t="str">
        <f>+VLOOKUP(A930,bd_lista!$A$3:$E$590,5,FALSE)</f>
        <v>Gobiernos Autonomos Municipales</v>
      </c>
      <c r="W930" s="444" t="str">
        <f>+V930</f>
        <v>Gobiernos Autonomos Municipales</v>
      </c>
      <c r="X930" s="245">
        <f>+VLOOKUP(A930,[2]Sheet1!$A$13:$D$744,4,FALSE)</f>
        <v>0</v>
      </c>
      <c r="Y930" s="245" t="e">
        <f>+VLOOKUP(X930,bd_lista!$A$3:$C$590,3,FALSE)</f>
        <v>#N/A</v>
      </c>
      <c r="Z930" s="305">
        <f>+X930</f>
        <v>0</v>
      </c>
      <c r="AA930" s="306" t="e">
        <f>+Y930</f>
        <v>#N/A</v>
      </c>
    </row>
    <row r="931" spans="1:27" customFormat="1" ht="15" hidden="1" customHeight="1">
      <c r="A931" s="32">
        <v>1728</v>
      </c>
      <c r="B931" s="447"/>
      <c r="C931" s="250" t="str">
        <f>+VLOOKUP(A931,bd_lista!$A$3:$C$590,3,FALSE)</f>
        <v>Gobierno Autónomo Municipal de Postrer Valle</v>
      </c>
      <c r="D931" s="443"/>
      <c r="E931" s="247" t="s">
        <v>1312</v>
      </c>
      <c r="F931" s="248">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8">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8">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8">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8">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8">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8">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8">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8">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8">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8">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8">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8">
        <f t="shared" ca="1" si="35"/>
        <v>0</v>
      </c>
      <c r="S931" s="265">
        <f ca="1">+R930+R931</f>
        <v>0</v>
      </c>
      <c r="T931" s="248">
        <f ca="1">+S931</f>
        <v>0</v>
      </c>
      <c r="U931" s="247">
        <f t="shared" si="36"/>
        <v>2</v>
      </c>
      <c r="V931" s="348" t="str">
        <f>+VLOOKUP(A931,bd_lista!$A$3:$E$590,5,FALSE)</f>
        <v>Gobiernos Autonomos Municipales</v>
      </c>
      <c r="W931" s="445"/>
      <c r="X931" s="245">
        <f>+VLOOKUP(A931,[2]Sheet1!$A$13:$D$744,4,FALSE)</f>
        <v>0</v>
      </c>
      <c r="Y931" s="245" t="e">
        <f>+VLOOKUP(X931,bd_lista!$A$3:$C$590,3,FALSE)</f>
        <v>#N/A</v>
      </c>
      <c r="Z931" s="303"/>
      <c r="AA931" s="304"/>
    </row>
    <row r="932" spans="1:27" customFormat="1" ht="15" hidden="1" customHeight="1">
      <c r="A932" s="32">
        <v>1729</v>
      </c>
      <c r="B932" s="446">
        <f>+A932</f>
        <v>1729</v>
      </c>
      <c r="C932" s="250" t="str">
        <f>+VLOOKUP(A932,bd_lista!$A$3:$C$590,3,FALSE)</f>
        <v>Gobierno Autónomo Municipal de Pucara</v>
      </c>
      <c r="D932" s="442" t="str">
        <f>+C932</f>
        <v>Gobierno Autónomo Municipal de Pucara</v>
      </c>
      <c r="E932" s="245" t="s">
        <v>1311</v>
      </c>
      <c r="F932" s="246">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6">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6">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6">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6">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6">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6">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6">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6">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6">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6">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6">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6">
        <f t="shared" ca="1" si="35"/>
        <v>0</v>
      </c>
      <c r="S932" s="253"/>
      <c r="T932" s="246">
        <f ca="1">+T933</f>
        <v>0</v>
      </c>
      <c r="U932" s="245">
        <f t="shared" si="36"/>
        <v>1</v>
      </c>
      <c r="V932" s="348" t="str">
        <f>+VLOOKUP(A932,bd_lista!$A$3:$E$590,5,FALSE)</f>
        <v>Gobiernos Autonomos Municipales</v>
      </c>
      <c r="W932" s="444" t="str">
        <f>+V932</f>
        <v>Gobiernos Autonomos Municipales</v>
      </c>
      <c r="X932" s="245">
        <f>+VLOOKUP(A932,[2]Sheet1!$A$13:$D$744,4,FALSE)</f>
        <v>0</v>
      </c>
      <c r="Y932" s="245" t="e">
        <f>+VLOOKUP(X932,bd_lista!$A$3:$C$590,3,FALSE)</f>
        <v>#N/A</v>
      </c>
      <c r="Z932" s="305">
        <f>+X932</f>
        <v>0</v>
      </c>
      <c r="AA932" s="306" t="e">
        <f>+Y932</f>
        <v>#N/A</v>
      </c>
    </row>
    <row r="933" spans="1:27" customFormat="1" ht="15" hidden="1" customHeight="1">
      <c r="A933" s="32">
        <v>1729</v>
      </c>
      <c r="B933" s="447"/>
      <c r="C933" s="250" t="str">
        <f>+VLOOKUP(A933,bd_lista!$A$3:$C$590,3,FALSE)</f>
        <v>Gobierno Autónomo Municipal de Pucara</v>
      </c>
      <c r="D933" s="443"/>
      <c r="E933" s="247" t="s">
        <v>1312</v>
      </c>
      <c r="F933" s="248">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8">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8">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8">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8">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8">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8">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8">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8">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8">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8">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8">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8">
        <f t="shared" ca="1" si="35"/>
        <v>0</v>
      </c>
      <c r="S933" s="265">
        <f ca="1">+R932+R933</f>
        <v>0</v>
      </c>
      <c r="T933" s="248">
        <f ca="1">+S933</f>
        <v>0</v>
      </c>
      <c r="U933" s="247">
        <f t="shared" si="36"/>
        <v>2</v>
      </c>
      <c r="V933" s="348" t="str">
        <f>+VLOOKUP(A933,bd_lista!$A$3:$E$590,5,FALSE)</f>
        <v>Gobiernos Autonomos Municipales</v>
      </c>
      <c r="W933" s="445"/>
      <c r="X933" s="245">
        <f>+VLOOKUP(A933,[2]Sheet1!$A$13:$D$744,4,FALSE)</f>
        <v>0</v>
      </c>
      <c r="Y933" s="245" t="e">
        <f>+VLOOKUP(X933,bd_lista!$A$3:$C$590,3,FALSE)</f>
        <v>#N/A</v>
      </c>
      <c r="Z933" s="303"/>
      <c r="AA933" s="304"/>
    </row>
    <row r="934" spans="1:27" customFormat="1" ht="15" hidden="1" customHeight="1">
      <c r="A934" s="32">
        <v>1730</v>
      </c>
      <c r="B934" s="446">
        <f>+A934</f>
        <v>1730</v>
      </c>
      <c r="C934" s="250" t="str">
        <f>+VLOOKUP(A934,bd_lista!$A$3:$C$590,3,FALSE)</f>
        <v>Gobierno Autónomo Municipal de Samaipata</v>
      </c>
      <c r="D934" s="442" t="str">
        <f>+C934</f>
        <v>Gobierno Autónomo Municipal de Samaipata</v>
      </c>
      <c r="E934" s="245" t="s">
        <v>1311</v>
      </c>
      <c r="F934" s="246">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6">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6">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6">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6">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6">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6">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6">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6">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6">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6">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6">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6">
        <f t="shared" ca="1" si="35"/>
        <v>0</v>
      </c>
      <c r="S934" s="253"/>
      <c r="T934" s="246">
        <f ca="1">+T935</f>
        <v>0</v>
      </c>
      <c r="U934" s="245">
        <f t="shared" si="36"/>
        <v>1</v>
      </c>
      <c r="V934" s="348" t="str">
        <f>+VLOOKUP(A934,bd_lista!$A$3:$E$590,5,FALSE)</f>
        <v>Gobiernos Autonomos Municipales</v>
      </c>
      <c r="W934" s="444" t="str">
        <f>+V934</f>
        <v>Gobiernos Autonomos Municipales</v>
      </c>
      <c r="X934" s="245">
        <f>+VLOOKUP(A934,[2]Sheet1!$A$13:$D$744,4,FALSE)</f>
        <v>0</v>
      </c>
      <c r="Y934" s="245" t="e">
        <f>+VLOOKUP(X934,bd_lista!$A$3:$C$590,3,FALSE)</f>
        <v>#N/A</v>
      </c>
      <c r="Z934" s="305">
        <f>+X934</f>
        <v>0</v>
      </c>
      <c r="AA934" s="306" t="e">
        <f>+Y934</f>
        <v>#N/A</v>
      </c>
    </row>
    <row r="935" spans="1:27" customFormat="1" ht="15" hidden="1" customHeight="1">
      <c r="A935" s="32">
        <v>1730</v>
      </c>
      <c r="B935" s="447"/>
      <c r="C935" s="250" t="str">
        <f>+VLOOKUP(A935,bd_lista!$A$3:$C$590,3,FALSE)</f>
        <v>Gobierno Autónomo Municipal de Samaipata</v>
      </c>
      <c r="D935" s="443"/>
      <c r="E935" s="247" t="s">
        <v>1312</v>
      </c>
      <c r="F935" s="248">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8">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8">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8">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8">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8">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8">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8">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8">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8">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8">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8">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8">
        <f t="shared" ca="1" si="35"/>
        <v>0</v>
      </c>
      <c r="S935" s="265">
        <f ca="1">+R934+R935</f>
        <v>0</v>
      </c>
      <c r="T935" s="248">
        <f ca="1">+S935</f>
        <v>0</v>
      </c>
      <c r="U935" s="247">
        <f t="shared" si="36"/>
        <v>2</v>
      </c>
      <c r="V935" s="348" t="str">
        <f>+VLOOKUP(A935,bd_lista!$A$3:$E$590,5,FALSE)</f>
        <v>Gobiernos Autonomos Municipales</v>
      </c>
      <c r="W935" s="445"/>
      <c r="X935" s="245">
        <f>+VLOOKUP(A935,[2]Sheet1!$A$13:$D$744,4,FALSE)</f>
        <v>0</v>
      </c>
      <c r="Y935" s="245" t="e">
        <f>+VLOOKUP(X935,bd_lista!$A$3:$C$590,3,FALSE)</f>
        <v>#N/A</v>
      </c>
      <c r="Z935" s="303"/>
      <c r="AA935" s="304"/>
    </row>
    <row r="936" spans="1:27" customFormat="1" ht="15" hidden="1" customHeight="1">
      <c r="A936" s="32">
        <v>1731</v>
      </c>
      <c r="B936" s="446">
        <f>+A936</f>
        <v>1731</v>
      </c>
      <c r="C936" s="250" t="str">
        <f>+VLOOKUP(A936,bd_lista!$A$3:$C$590,3,FALSE)</f>
        <v>Gobierno Autónomo Municipal de Pampa Grande</v>
      </c>
      <c r="D936" s="442" t="str">
        <f>+C936</f>
        <v>Gobierno Autónomo Municipal de Pampa Grande</v>
      </c>
      <c r="E936" s="245" t="s">
        <v>1311</v>
      </c>
      <c r="F936" s="246">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6">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6">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6">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6">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6">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6">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6">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6">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6">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6">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6">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6">
        <f t="shared" ca="1" si="35"/>
        <v>0</v>
      </c>
      <c r="S936" s="253"/>
      <c r="T936" s="246">
        <f ca="1">+T937</f>
        <v>0</v>
      </c>
      <c r="U936" s="245">
        <f t="shared" si="36"/>
        <v>1</v>
      </c>
      <c r="V936" s="348" t="str">
        <f>+VLOOKUP(A936,bd_lista!$A$3:$E$590,5,FALSE)</f>
        <v>Gobiernos Autonomos Municipales</v>
      </c>
      <c r="W936" s="444" t="str">
        <f>+V936</f>
        <v>Gobiernos Autonomos Municipales</v>
      </c>
      <c r="X936" s="245">
        <f>+VLOOKUP(A936,[2]Sheet1!$A$13:$D$744,4,FALSE)</f>
        <v>0</v>
      </c>
      <c r="Y936" s="245" t="e">
        <f>+VLOOKUP(X936,bd_lista!$A$3:$C$590,3,FALSE)</f>
        <v>#N/A</v>
      </c>
      <c r="Z936" s="305">
        <f>+X936</f>
        <v>0</v>
      </c>
      <c r="AA936" s="306" t="e">
        <f>+Y936</f>
        <v>#N/A</v>
      </c>
    </row>
    <row r="937" spans="1:27" customFormat="1" ht="15" hidden="1" customHeight="1">
      <c r="A937" s="32">
        <v>1731</v>
      </c>
      <c r="B937" s="447"/>
      <c r="C937" s="250" t="str">
        <f>+VLOOKUP(A937,bd_lista!$A$3:$C$590,3,FALSE)</f>
        <v>Gobierno Autónomo Municipal de Pampa Grande</v>
      </c>
      <c r="D937" s="443"/>
      <c r="E937" s="247" t="s">
        <v>1312</v>
      </c>
      <c r="F937" s="248">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8">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8">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8">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8">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8">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8">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8">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8">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8">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8">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8">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8">
        <f t="shared" ca="1" si="35"/>
        <v>0</v>
      </c>
      <c r="S937" s="265">
        <f ca="1">+R936+R937</f>
        <v>0</v>
      </c>
      <c r="T937" s="248">
        <f ca="1">+S937</f>
        <v>0</v>
      </c>
      <c r="U937" s="247">
        <f t="shared" si="36"/>
        <v>2</v>
      </c>
      <c r="V937" s="348" t="str">
        <f>+VLOOKUP(A937,bd_lista!$A$3:$E$590,5,FALSE)</f>
        <v>Gobiernos Autonomos Municipales</v>
      </c>
      <c r="W937" s="445"/>
      <c r="X937" s="245">
        <f>+VLOOKUP(A937,[2]Sheet1!$A$13:$D$744,4,FALSE)</f>
        <v>0</v>
      </c>
      <c r="Y937" s="245" t="e">
        <f>+VLOOKUP(X937,bd_lista!$A$3:$C$590,3,FALSE)</f>
        <v>#N/A</v>
      </c>
      <c r="Z937" s="303"/>
      <c r="AA937" s="304"/>
    </row>
    <row r="938" spans="1:27" customFormat="1" ht="15" hidden="1" customHeight="1">
      <c r="A938" s="32">
        <v>1732</v>
      </c>
      <c r="B938" s="446">
        <f>+A938</f>
        <v>1732</v>
      </c>
      <c r="C938" s="250" t="str">
        <f>+VLOOKUP(A938,bd_lista!$A$3:$C$590,3,FALSE)</f>
        <v>Gobierno Autónomo Municipal de Mairana</v>
      </c>
      <c r="D938" s="442" t="str">
        <f>+C938</f>
        <v>Gobierno Autónomo Municipal de Mairana</v>
      </c>
      <c r="E938" s="245" t="s">
        <v>1311</v>
      </c>
      <c r="F938" s="246">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6">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6">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6">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6">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6">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6">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6">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6">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6">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6">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6">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6">
        <f t="shared" ca="1" si="35"/>
        <v>0</v>
      </c>
      <c r="S938" s="253"/>
      <c r="T938" s="246">
        <f ca="1">+T939</f>
        <v>0</v>
      </c>
      <c r="U938" s="245">
        <f t="shared" si="36"/>
        <v>1</v>
      </c>
      <c r="V938" s="348" t="str">
        <f>+VLOOKUP(A938,bd_lista!$A$3:$E$590,5,FALSE)</f>
        <v>Gobiernos Autonomos Municipales</v>
      </c>
      <c r="W938" s="444" t="str">
        <f>+V938</f>
        <v>Gobiernos Autonomos Municipales</v>
      </c>
      <c r="X938" s="245">
        <f>+VLOOKUP(A938,[2]Sheet1!$A$13:$D$744,4,FALSE)</f>
        <v>0</v>
      </c>
      <c r="Y938" s="245" t="e">
        <f>+VLOOKUP(X938,bd_lista!$A$3:$C$590,3,FALSE)</f>
        <v>#N/A</v>
      </c>
      <c r="Z938" s="305">
        <f>+X938</f>
        <v>0</v>
      </c>
      <c r="AA938" s="306" t="e">
        <f>+Y938</f>
        <v>#N/A</v>
      </c>
    </row>
    <row r="939" spans="1:27" customFormat="1" ht="15" hidden="1" customHeight="1">
      <c r="A939" s="32">
        <v>1732</v>
      </c>
      <c r="B939" s="447"/>
      <c r="C939" s="250" t="str">
        <f>+VLOOKUP(A939,bd_lista!$A$3:$C$590,3,FALSE)</f>
        <v>Gobierno Autónomo Municipal de Mairana</v>
      </c>
      <c r="D939" s="443"/>
      <c r="E939" s="247" t="s">
        <v>1312</v>
      </c>
      <c r="F939" s="248">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8">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8">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8">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8">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8">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8">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8">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8">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8">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8">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8">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8">
        <f t="shared" ca="1" si="35"/>
        <v>0</v>
      </c>
      <c r="S939" s="265">
        <f ca="1">+R938+R939</f>
        <v>0</v>
      </c>
      <c r="T939" s="248">
        <f ca="1">+S939</f>
        <v>0</v>
      </c>
      <c r="U939" s="247">
        <f t="shared" si="36"/>
        <v>2</v>
      </c>
      <c r="V939" s="348" t="str">
        <f>+VLOOKUP(A939,bd_lista!$A$3:$E$590,5,FALSE)</f>
        <v>Gobiernos Autonomos Municipales</v>
      </c>
      <c r="W939" s="445"/>
      <c r="X939" s="245">
        <f>+VLOOKUP(A939,[2]Sheet1!$A$13:$D$744,4,FALSE)</f>
        <v>0</v>
      </c>
      <c r="Y939" s="245" t="e">
        <f>+VLOOKUP(X939,bd_lista!$A$3:$C$590,3,FALSE)</f>
        <v>#N/A</v>
      </c>
      <c r="Z939" s="303"/>
      <c r="AA939" s="304"/>
    </row>
    <row r="940" spans="1:27" customFormat="1" ht="15" hidden="1" customHeight="1">
      <c r="A940" s="32">
        <v>1733</v>
      </c>
      <c r="B940" s="446">
        <f>+A940</f>
        <v>1733</v>
      </c>
      <c r="C940" s="250" t="str">
        <f>+VLOOKUP(A940,bd_lista!$A$3:$C$590,3,FALSE)</f>
        <v>Gobierno Autónomo Municipal de Quirusillas</v>
      </c>
      <c r="D940" s="442" t="str">
        <f>+C940</f>
        <v>Gobierno Autónomo Municipal de Quirusillas</v>
      </c>
      <c r="E940" s="245" t="s">
        <v>1311</v>
      </c>
      <c r="F940" s="246">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6">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6">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6">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6">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6">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6">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6">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6">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6">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6">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6">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6">
        <f t="shared" ca="1" si="35"/>
        <v>0</v>
      </c>
      <c r="S940" s="253"/>
      <c r="T940" s="246">
        <f ca="1">+T941</f>
        <v>0</v>
      </c>
      <c r="U940" s="245">
        <f t="shared" si="36"/>
        <v>1</v>
      </c>
      <c r="V940" s="348" t="str">
        <f>+VLOOKUP(A940,bd_lista!$A$3:$E$590,5,FALSE)</f>
        <v>Gobiernos Autonomos Municipales</v>
      </c>
      <c r="W940" s="444" t="str">
        <f>+V940</f>
        <v>Gobiernos Autonomos Municipales</v>
      </c>
      <c r="X940" s="245">
        <f>+VLOOKUP(A940,[2]Sheet1!$A$13:$D$744,4,FALSE)</f>
        <v>0</v>
      </c>
      <c r="Y940" s="245" t="e">
        <f>+VLOOKUP(X940,bd_lista!$A$3:$C$590,3,FALSE)</f>
        <v>#N/A</v>
      </c>
      <c r="Z940" s="305">
        <f>+X940</f>
        <v>0</v>
      </c>
      <c r="AA940" s="306" t="e">
        <f>+Y940</f>
        <v>#N/A</v>
      </c>
    </row>
    <row r="941" spans="1:27" customFormat="1" ht="15" hidden="1" customHeight="1">
      <c r="A941" s="32">
        <v>1733</v>
      </c>
      <c r="B941" s="447"/>
      <c r="C941" s="250" t="str">
        <f>+VLOOKUP(A941,bd_lista!$A$3:$C$590,3,FALSE)</f>
        <v>Gobierno Autónomo Municipal de Quirusillas</v>
      </c>
      <c r="D941" s="443"/>
      <c r="E941" s="247" t="s">
        <v>1312</v>
      </c>
      <c r="F941" s="248">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8">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8">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8">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8">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8">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8">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8">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8">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8">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8">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8">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8">
        <f t="shared" ca="1" si="35"/>
        <v>0</v>
      </c>
      <c r="S941" s="265">
        <f ca="1">+R940+R941</f>
        <v>0</v>
      </c>
      <c r="T941" s="248">
        <f ca="1">+S941</f>
        <v>0</v>
      </c>
      <c r="U941" s="247">
        <f t="shared" si="36"/>
        <v>2</v>
      </c>
      <c r="V941" s="348" t="str">
        <f>+VLOOKUP(A941,bd_lista!$A$3:$E$590,5,FALSE)</f>
        <v>Gobiernos Autonomos Municipales</v>
      </c>
      <c r="W941" s="445"/>
      <c r="X941" s="245">
        <f>+VLOOKUP(A941,[2]Sheet1!$A$13:$D$744,4,FALSE)</f>
        <v>0</v>
      </c>
      <c r="Y941" s="245" t="e">
        <f>+VLOOKUP(X941,bd_lista!$A$3:$C$590,3,FALSE)</f>
        <v>#N/A</v>
      </c>
      <c r="Z941" s="303"/>
      <c r="AA941" s="304"/>
    </row>
    <row r="942" spans="1:27" customFormat="1" ht="15" hidden="1" customHeight="1">
      <c r="A942" s="32">
        <v>1734</v>
      </c>
      <c r="B942" s="446">
        <f>+A942</f>
        <v>1734</v>
      </c>
      <c r="C942" s="250" t="str">
        <f>+VLOOKUP(A942,bd_lista!$A$3:$C$590,3,FALSE)</f>
        <v>Gobierno Autónomo Municipal de Montero</v>
      </c>
      <c r="D942" s="442" t="str">
        <f>+C942</f>
        <v>Gobierno Autónomo Municipal de Montero</v>
      </c>
      <c r="E942" s="245" t="s">
        <v>1311</v>
      </c>
      <c r="F942" s="246">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6">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6">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6">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6">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6">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6">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6">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6">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6">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6">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6">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6">
        <f t="shared" ca="1" si="35"/>
        <v>0</v>
      </c>
      <c r="S942" s="253"/>
      <c r="T942" s="246">
        <f ca="1">+T943</f>
        <v>0</v>
      </c>
      <c r="U942" s="245">
        <f t="shared" si="36"/>
        <v>1</v>
      </c>
      <c r="V942" s="348" t="str">
        <f>+VLOOKUP(A942,bd_lista!$A$3:$E$590,5,FALSE)</f>
        <v>Gobiernos Autonomos Municipales</v>
      </c>
      <c r="W942" s="444" t="str">
        <f>+V942</f>
        <v>Gobiernos Autonomos Municipales</v>
      </c>
      <c r="X942" s="245">
        <f>+VLOOKUP(A942,[2]Sheet1!$A$13:$D$744,4,FALSE)</f>
        <v>0</v>
      </c>
      <c r="Y942" s="245" t="e">
        <f>+VLOOKUP(X942,bd_lista!$A$3:$C$590,3,FALSE)</f>
        <v>#N/A</v>
      </c>
      <c r="Z942" s="305">
        <f>+X942</f>
        <v>0</v>
      </c>
      <c r="AA942" s="306" t="e">
        <f>+Y942</f>
        <v>#N/A</v>
      </c>
    </row>
    <row r="943" spans="1:27" customFormat="1" ht="15" hidden="1" customHeight="1">
      <c r="A943" s="32">
        <v>1734</v>
      </c>
      <c r="B943" s="447"/>
      <c r="C943" s="250" t="str">
        <f>+VLOOKUP(A943,bd_lista!$A$3:$C$590,3,FALSE)</f>
        <v>Gobierno Autónomo Municipal de Montero</v>
      </c>
      <c r="D943" s="443"/>
      <c r="E943" s="247" t="s">
        <v>1312</v>
      </c>
      <c r="F943" s="248">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8">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8">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8">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8">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8">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8">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8">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8">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8">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8">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8">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8">
        <f t="shared" ca="1" si="35"/>
        <v>0</v>
      </c>
      <c r="S943" s="265">
        <f ca="1">+R942+R943</f>
        <v>0</v>
      </c>
      <c r="T943" s="248">
        <f ca="1">+S943</f>
        <v>0</v>
      </c>
      <c r="U943" s="247">
        <f t="shared" si="36"/>
        <v>2</v>
      </c>
      <c r="V943" s="348" t="str">
        <f>+VLOOKUP(A943,bd_lista!$A$3:$E$590,5,FALSE)</f>
        <v>Gobiernos Autonomos Municipales</v>
      </c>
      <c r="W943" s="445"/>
      <c r="X943" s="245">
        <f>+VLOOKUP(A943,[2]Sheet1!$A$13:$D$744,4,FALSE)</f>
        <v>0</v>
      </c>
      <c r="Y943" s="245" t="e">
        <f>+VLOOKUP(X943,bd_lista!$A$3:$C$590,3,FALSE)</f>
        <v>#N/A</v>
      </c>
      <c r="Z943" s="303"/>
      <c r="AA943" s="304"/>
    </row>
    <row r="944" spans="1:27" customFormat="1" ht="15" hidden="1" customHeight="1">
      <c r="A944" s="32">
        <v>1735</v>
      </c>
      <c r="B944" s="446">
        <f>+A944</f>
        <v>1735</v>
      </c>
      <c r="C944" s="250" t="str">
        <f>+VLOOKUP(A944,bd_lista!$A$3:$C$590,3,FALSE)</f>
        <v>Gobierno Autónomo Municipal de General Agustín Saavedra</v>
      </c>
      <c r="D944" s="442" t="str">
        <f>+C944</f>
        <v>Gobierno Autónomo Municipal de General Agustín Saavedra</v>
      </c>
      <c r="E944" s="245" t="s">
        <v>1311</v>
      </c>
      <c r="F944" s="246">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6">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6">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6">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6">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6">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6">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6">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6">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6">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6">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6">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6">
        <f t="shared" ca="1" si="35"/>
        <v>0</v>
      </c>
      <c r="S944" s="253"/>
      <c r="T944" s="246">
        <f ca="1">+T945</f>
        <v>0</v>
      </c>
      <c r="U944" s="245">
        <f t="shared" si="36"/>
        <v>1</v>
      </c>
      <c r="V944" s="348" t="str">
        <f>+VLOOKUP(A944,bd_lista!$A$3:$E$590,5,FALSE)</f>
        <v>Gobiernos Autonomos Municipales</v>
      </c>
      <c r="W944" s="444" t="str">
        <f>+V944</f>
        <v>Gobiernos Autonomos Municipales</v>
      </c>
      <c r="X944" s="245">
        <f>+VLOOKUP(A944,[2]Sheet1!$A$13:$D$744,4,FALSE)</f>
        <v>0</v>
      </c>
      <c r="Y944" s="245" t="e">
        <f>+VLOOKUP(X944,bd_lista!$A$3:$C$590,3,FALSE)</f>
        <v>#N/A</v>
      </c>
      <c r="Z944" s="305">
        <f>+X944</f>
        <v>0</v>
      </c>
      <c r="AA944" s="306" t="e">
        <f>+Y944</f>
        <v>#N/A</v>
      </c>
    </row>
    <row r="945" spans="1:27" customFormat="1" ht="15" hidden="1" customHeight="1">
      <c r="A945" s="32">
        <v>1735</v>
      </c>
      <c r="B945" s="447"/>
      <c r="C945" s="250" t="str">
        <f>+VLOOKUP(A945,bd_lista!$A$3:$C$590,3,FALSE)</f>
        <v>Gobierno Autónomo Municipal de General Agustín Saavedra</v>
      </c>
      <c r="D945" s="443"/>
      <c r="E945" s="247" t="s">
        <v>1312</v>
      </c>
      <c r="F945" s="248">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8">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8">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8">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8">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8">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8">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8">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8">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8">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8">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8">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8">
        <f t="shared" ca="1" si="35"/>
        <v>0</v>
      </c>
      <c r="S945" s="265">
        <f ca="1">+R944+R945</f>
        <v>0</v>
      </c>
      <c r="T945" s="248">
        <f ca="1">+S945</f>
        <v>0</v>
      </c>
      <c r="U945" s="247">
        <f t="shared" si="36"/>
        <v>2</v>
      </c>
      <c r="V945" s="348" t="str">
        <f>+VLOOKUP(A945,bd_lista!$A$3:$E$590,5,FALSE)</f>
        <v>Gobiernos Autonomos Municipales</v>
      </c>
      <c r="W945" s="445"/>
      <c r="X945" s="245">
        <f>+VLOOKUP(A945,[2]Sheet1!$A$13:$D$744,4,FALSE)</f>
        <v>0</v>
      </c>
      <c r="Y945" s="245" t="e">
        <f>+VLOOKUP(X945,bd_lista!$A$3:$C$590,3,FALSE)</f>
        <v>#N/A</v>
      </c>
      <c r="Z945" s="303"/>
      <c r="AA945" s="304"/>
    </row>
    <row r="946" spans="1:27" customFormat="1" ht="15" hidden="1" customHeight="1">
      <c r="A946" s="32">
        <v>1736</v>
      </c>
      <c r="B946" s="446">
        <f>+A946</f>
        <v>1736</v>
      </c>
      <c r="C946" s="250" t="str">
        <f>+VLOOKUP(A946,bd_lista!$A$3:$C$590,3,FALSE)</f>
        <v>Gobierno Autónomo Municipal de Mineros</v>
      </c>
      <c r="D946" s="442" t="str">
        <f>+C946</f>
        <v>Gobierno Autónomo Municipal de Mineros</v>
      </c>
      <c r="E946" s="245" t="s">
        <v>1311</v>
      </c>
      <c r="F946" s="246">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6">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6">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6">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6">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6">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6">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6">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6">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6">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6">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6">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6">
        <f t="shared" ca="1" si="35"/>
        <v>0</v>
      </c>
      <c r="S946" s="253"/>
      <c r="T946" s="246">
        <f ca="1">+T947</f>
        <v>0</v>
      </c>
      <c r="U946" s="245">
        <f t="shared" si="36"/>
        <v>1</v>
      </c>
      <c r="V946" s="348" t="str">
        <f>+VLOOKUP(A946,bd_lista!$A$3:$E$590,5,FALSE)</f>
        <v>Gobiernos Autonomos Municipales</v>
      </c>
      <c r="W946" s="444" t="str">
        <f>+V946</f>
        <v>Gobiernos Autonomos Municipales</v>
      </c>
      <c r="X946" s="245">
        <f>+VLOOKUP(A946,[2]Sheet1!$A$13:$D$744,4,FALSE)</f>
        <v>0</v>
      </c>
      <c r="Y946" s="245" t="e">
        <f>+VLOOKUP(X946,bd_lista!$A$3:$C$590,3,FALSE)</f>
        <v>#N/A</v>
      </c>
      <c r="Z946" s="305">
        <f>+X946</f>
        <v>0</v>
      </c>
      <c r="AA946" s="306" t="e">
        <f>+Y946</f>
        <v>#N/A</v>
      </c>
    </row>
    <row r="947" spans="1:27" customFormat="1" ht="15" hidden="1" customHeight="1">
      <c r="A947" s="32">
        <v>1736</v>
      </c>
      <c r="B947" s="447"/>
      <c r="C947" s="250" t="str">
        <f>+VLOOKUP(A947,bd_lista!$A$3:$C$590,3,FALSE)</f>
        <v>Gobierno Autónomo Municipal de Mineros</v>
      </c>
      <c r="D947" s="443"/>
      <c r="E947" s="247" t="s">
        <v>1312</v>
      </c>
      <c r="F947" s="248">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8">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8">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8">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8">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8">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8">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8">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8">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8">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8">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8">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8">
        <f t="shared" ca="1" si="35"/>
        <v>0</v>
      </c>
      <c r="S947" s="265">
        <f ca="1">+R946+R947</f>
        <v>0</v>
      </c>
      <c r="T947" s="248">
        <f ca="1">+S947</f>
        <v>0</v>
      </c>
      <c r="U947" s="247">
        <f t="shared" si="36"/>
        <v>2</v>
      </c>
      <c r="V947" s="348" t="str">
        <f>+VLOOKUP(A947,bd_lista!$A$3:$E$590,5,FALSE)</f>
        <v>Gobiernos Autonomos Municipales</v>
      </c>
      <c r="W947" s="445"/>
      <c r="X947" s="245">
        <f>+VLOOKUP(A947,[2]Sheet1!$A$13:$D$744,4,FALSE)</f>
        <v>0</v>
      </c>
      <c r="Y947" s="245" t="e">
        <f>+VLOOKUP(X947,bd_lista!$A$3:$C$590,3,FALSE)</f>
        <v>#N/A</v>
      </c>
      <c r="Z947" s="303"/>
      <c r="AA947" s="304"/>
    </row>
    <row r="948" spans="1:27" customFormat="1" ht="15" hidden="1" customHeight="1">
      <c r="A948" s="32">
        <v>1737</v>
      </c>
      <c r="B948" s="446">
        <f>+A948</f>
        <v>1737</v>
      </c>
      <c r="C948" s="250" t="str">
        <f>+VLOOKUP(A948,bd_lista!$A$3:$C$590,3,FALSE)</f>
        <v>Gobierno Autónomo Municipal de Concepción</v>
      </c>
      <c r="D948" s="442" t="str">
        <f>+C948</f>
        <v>Gobierno Autónomo Municipal de Concepción</v>
      </c>
      <c r="E948" s="245" t="s">
        <v>1311</v>
      </c>
      <c r="F948" s="246">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6">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6">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6">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6">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6">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6">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6">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6">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6">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6">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6">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6">
        <f t="shared" ca="1" si="35"/>
        <v>0</v>
      </c>
      <c r="S948" s="253"/>
      <c r="T948" s="246">
        <f ca="1">+T949</f>
        <v>0</v>
      </c>
      <c r="U948" s="245">
        <f t="shared" si="36"/>
        <v>1</v>
      </c>
      <c r="V948" s="348" t="str">
        <f>+VLOOKUP(A948,bd_lista!$A$3:$E$590,5,FALSE)</f>
        <v>Gobiernos Autonomos Municipales</v>
      </c>
      <c r="W948" s="444" t="str">
        <f>+V948</f>
        <v>Gobiernos Autonomos Municipales</v>
      </c>
      <c r="X948" s="245">
        <f>+VLOOKUP(A948,[2]Sheet1!$A$13:$D$744,4,FALSE)</f>
        <v>0</v>
      </c>
      <c r="Y948" s="245" t="e">
        <f>+VLOOKUP(X948,bd_lista!$A$3:$C$590,3,FALSE)</f>
        <v>#N/A</v>
      </c>
      <c r="Z948" s="305">
        <f>+X948</f>
        <v>0</v>
      </c>
      <c r="AA948" s="306" t="e">
        <f>+Y948</f>
        <v>#N/A</v>
      </c>
    </row>
    <row r="949" spans="1:27" customFormat="1" ht="15" hidden="1" customHeight="1">
      <c r="A949" s="32">
        <v>1737</v>
      </c>
      <c r="B949" s="447"/>
      <c r="C949" s="250" t="str">
        <f>+VLOOKUP(A949,bd_lista!$A$3:$C$590,3,FALSE)</f>
        <v>Gobierno Autónomo Municipal de Concepción</v>
      </c>
      <c r="D949" s="443"/>
      <c r="E949" s="247" t="s">
        <v>1312</v>
      </c>
      <c r="F949" s="248">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8">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8">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8">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8">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8">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8">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8">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8">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8">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8">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8">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8">
        <f t="shared" ca="1" si="35"/>
        <v>0</v>
      </c>
      <c r="S949" s="265">
        <f ca="1">+R948+R949</f>
        <v>0</v>
      </c>
      <c r="T949" s="248">
        <f ca="1">+S949</f>
        <v>0</v>
      </c>
      <c r="U949" s="247">
        <f t="shared" si="36"/>
        <v>2</v>
      </c>
      <c r="V949" s="348" t="str">
        <f>+VLOOKUP(A949,bd_lista!$A$3:$E$590,5,FALSE)</f>
        <v>Gobiernos Autonomos Municipales</v>
      </c>
      <c r="W949" s="445"/>
      <c r="X949" s="245">
        <f>+VLOOKUP(A949,[2]Sheet1!$A$13:$D$744,4,FALSE)</f>
        <v>0</v>
      </c>
      <c r="Y949" s="245" t="e">
        <f>+VLOOKUP(X949,bd_lista!$A$3:$C$590,3,FALSE)</f>
        <v>#N/A</v>
      </c>
      <c r="Z949" s="303"/>
      <c r="AA949" s="304"/>
    </row>
    <row r="950" spans="1:27" customFormat="1" ht="15" hidden="1" customHeight="1">
      <c r="A950" s="32">
        <v>1738</v>
      </c>
      <c r="B950" s="446">
        <f>+A950</f>
        <v>1738</v>
      </c>
      <c r="C950" s="250" t="str">
        <f>+VLOOKUP(A950,bd_lista!$A$3:$C$590,3,FALSE)</f>
        <v>Gobierno Autónomo Municipal de San Javier</v>
      </c>
      <c r="D950" s="442" t="str">
        <f>+C950</f>
        <v>Gobierno Autónomo Municipal de San Javier</v>
      </c>
      <c r="E950" s="245" t="s">
        <v>1311</v>
      </c>
      <c r="F950" s="246">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6">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6">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6">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6">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6">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6">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6">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6">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6">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6">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6">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6">
        <f t="shared" ca="1" si="35"/>
        <v>0</v>
      </c>
      <c r="S950" s="253"/>
      <c r="T950" s="246">
        <f ca="1">+T951</f>
        <v>0</v>
      </c>
      <c r="U950" s="245">
        <f t="shared" si="36"/>
        <v>1</v>
      </c>
      <c r="V950" s="348" t="str">
        <f>+VLOOKUP(A950,bd_lista!$A$3:$E$590,5,FALSE)</f>
        <v>Gobiernos Autonomos Municipales</v>
      </c>
      <c r="W950" s="444" t="str">
        <f>+V950</f>
        <v>Gobiernos Autonomos Municipales</v>
      </c>
      <c r="X950" s="245">
        <f>+VLOOKUP(A950,[2]Sheet1!$A$13:$D$744,4,FALSE)</f>
        <v>0</v>
      </c>
      <c r="Y950" s="245" t="e">
        <f>+VLOOKUP(X950,bd_lista!$A$3:$C$590,3,FALSE)</f>
        <v>#N/A</v>
      </c>
      <c r="Z950" s="305">
        <f>+X950</f>
        <v>0</v>
      </c>
      <c r="AA950" s="306" t="e">
        <f>+Y950</f>
        <v>#N/A</v>
      </c>
    </row>
    <row r="951" spans="1:27" customFormat="1" ht="15" hidden="1" customHeight="1">
      <c r="A951" s="32">
        <v>1738</v>
      </c>
      <c r="B951" s="447"/>
      <c r="C951" s="250" t="str">
        <f>+VLOOKUP(A951,bd_lista!$A$3:$C$590,3,FALSE)</f>
        <v>Gobierno Autónomo Municipal de San Javier</v>
      </c>
      <c r="D951" s="443"/>
      <c r="E951" s="247" t="s">
        <v>1312</v>
      </c>
      <c r="F951" s="248">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8">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8">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8">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8">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8">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8">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8">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8">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8">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8">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8">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8">
        <f t="shared" ca="1" si="35"/>
        <v>0</v>
      </c>
      <c r="S951" s="265">
        <f ca="1">+R950+R951</f>
        <v>0</v>
      </c>
      <c r="T951" s="248">
        <f ca="1">+S951</f>
        <v>0</v>
      </c>
      <c r="U951" s="247">
        <f t="shared" si="36"/>
        <v>2</v>
      </c>
      <c r="V951" s="348" t="str">
        <f>+VLOOKUP(A951,bd_lista!$A$3:$E$590,5,FALSE)</f>
        <v>Gobiernos Autonomos Municipales</v>
      </c>
      <c r="W951" s="445"/>
      <c r="X951" s="245">
        <f>+VLOOKUP(A951,[2]Sheet1!$A$13:$D$744,4,FALSE)</f>
        <v>0</v>
      </c>
      <c r="Y951" s="245" t="e">
        <f>+VLOOKUP(X951,bd_lista!$A$3:$C$590,3,FALSE)</f>
        <v>#N/A</v>
      </c>
      <c r="Z951" s="303"/>
      <c r="AA951" s="304"/>
    </row>
    <row r="952" spans="1:27" customFormat="1" ht="15" hidden="1" customHeight="1">
      <c r="A952" s="32">
        <v>1739</v>
      </c>
      <c r="B952" s="446">
        <f>+A952</f>
        <v>1739</v>
      </c>
      <c r="C952" s="250" t="str">
        <f>+VLOOKUP(A952,bd_lista!$A$3:$C$590,3,FALSE)</f>
        <v>Gobierno Autónomo Municipal de San Julián</v>
      </c>
      <c r="D952" s="442" t="str">
        <f>+C952</f>
        <v>Gobierno Autónomo Municipal de San Julián</v>
      </c>
      <c r="E952" s="245" t="s">
        <v>1311</v>
      </c>
      <c r="F952" s="246">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6">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6">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6">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6">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6">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6">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6">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6">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6">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6">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6">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6">
        <f t="shared" ca="1" si="35"/>
        <v>0</v>
      </c>
      <c r="S952" s="253"/>
      <c r="T952" s="246">
        <f ca="1">+T953</f>
        <v>0</v>
      </c>
      <c r="U952" s="245">
        <f t="shared" si="36"/>
        <v>1</v>
      </c>
      <c r="V952" s="348" t="str">
        <f>+VLOOKUP(A952,bd_lista!$A$3:$E$590,5,FALSE)</f>
        <v>Gobiernos Autonomos Municipales</v>
      </c>
      <c r="W952" s="444" t="str">
        <f>+V952</f>
        <v>Gobiernos Autonomos Municipales</v>
      </c>
      <c r="X952" s="245">
        <f>+VLOOKUP(A952,[2]Sheet1!$A$13:$D$744,4,FALSE)</f>
        <v>0</v>
      </c>
      <c r="Y952" s="245" t="e">
        <f>+VLOOKUP(X952,bd_lista!$A$3:$C$590,3,FALSE)</f>
        <v>#N/A</v>
      </c>
      <c r="Z952" s="305">
        <f>+X952</f>
        <v>0</v>
      </c>
      <c r="AA952" s="306" t="e">
        <f>+Y952</f>
        <v>#N/A</v>
      </c>
    </row>
    <row r="953" spans="1:27" customFormat="1" ht="15" hidden="1" customHeight="1">
      <c r="A953" s="32">
        <v>1739</v>
      </c>
      <c r="B953" s="447"/>
      <c r="C953" s="250" t="str">
        <f>+VLOOKUP(A953,bd_lista!$A$3:$C$590,3,FALSE)</f>
        <v>Gobierno Autónomo Municipal de San Julián</v>
      </c>
      <c r="D953" s="443"/>
      <c r="E953" s="247" t="s">
        <v>1312</v>
      </c>
      <c r="F953" s="248">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8">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8">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8">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8">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8">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8">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8">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8">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8">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8">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8">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8">
        <f t="shared" ca="1" si="35"/>
        <v>0</v>
      </c>
      <c r="S953" s="265">
        <f ca="1">+R952+R953</f>
        <v>0</v>
      </c>
      <c r="T953" s="248">
        <f ca="1">+S953</f>
        <v>0</v>
      </c>
      <c r="U953" s="247">
        <f t="shared" si="36"/>
        <v>2</v>
      </c>
      <c r="V953" s="348" t="str">
        <f>+VLOOKUP(A953,bd_lista!$A$3:$E$590,5,FALSE)</f>
        <v>Gobiernos Autonomos Municipales</v>
      </c>
      <c r="W953" s="445"/>
      <c r="X953" s="245">
        <f>+VLOOKUP(A953,[2]Sheet1!$A$13:$D$744,4,FALSE)</f>
        <v>0</v>
      </c>
      <c r="Y953" s="245" t="e">
        <f>+VLOOKUP(X953,bd_lista!$A$3:$C$590,3,FALSE)</f>
        <v>#N/A</v>
      </c>
      <c r="Z953" s="303"/>
      <c r="AA953" s="304"/>
    </row>
    <row r="954" spans="1:27" customFormat="1" ht="15" hidden="1" customHeight="1">
      <c r="A954" s="32">
        <v>1740</v>
      </c>
      <c r="B954" s="446">
        <f>+A954</f>
        <v>1740</v>
      </c>
      <c r="C954" s="250" t="str">
        <f>+VLOOKUP(A954,bd_lista!$A$3:$C$590,3,FALSE)</f>
        <v>Gobierno Autónomo Municipal de San Matías</v>
      </c>
      <c r="D954" s="442" t="str">
        <f>+C954</f>
        <v>Gobierno Autónomo Municipal de San Matías</v>
      </c>
      <c r="E954" s="245" t="s">
        <v>1311</v>
      </c>
      <c r="F954" s="246">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6">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6">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6">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6">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6">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6">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6">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6">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6">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6">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6">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6">
        <f t="shared" ca="1" si="35"/>
        <v>0</v>
      </c>
      <c r="S954" s="253"/>
      <c r="T954" s="246">
        <f ca="1">+T955</f>
        <v>0</v>
      </c>
      <c r="U954" s="245">
        <f t="shared" si="36"/>
        <v>1</v>
      </c>
      <c r="V954" s="348" t="str">
        <f>+VLOOKUP(A954,bd_lista!$A$3:$E$590,5,FALSE)</f>
        <v>Gobiernos Autonomos Municipales</v>
      </c>
      <c r="W954" s="444" t="str">
        <f>+V954</f>
        <v>Gobiernos Autonomos Municipales</v>
      </c>
      <c r="X954" s="245">
        <f>+VLOOKUP(A954,[2]Sheet1!$A$13:$D$744,4,FALSE)</f>
        <v>0</v>
      </c>
      <c r="Y954" s="245" t="e">
        <f>+VLOOKUP(X954,bd_lista!$A$3:$C$590,3,FALSE)</f>
        <v>#N/A</v>
      </c>
      <c r="Z954" s="305">
        <f>+X954</f>
        <v>0</v>
      </c>
      <c r="AA954" s="306" t="e">
        <f>+Y954</f>
        <v>#N/A</v>
      </c>
    </row>
    <row r="955" spans="1:27" customFormat="1" ht="15" hidden="1" customHeight="1">
      <c r="A955" s="32">
        <v>1740</v>
      </c>
      <c r="B955" s="447"/>
      <c r="C955" s="250" t="str">
        <f>+VLOOKUP(A955,bd_lista!$A$3:$C$590,3,FALSE)</f>
        <v>Gobierno Autónomo Municipal de San Matías</v>
      </c>
      <c r="D955" s="443"/>
      <c r="E955" s="247" t="s">
        <v>1312</v>
      </c>
      <c r="F955" s="248">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8">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8">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8">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8">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8">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8">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8">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8">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8">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6">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6">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8">
        <f t="shared" ca="1" si="35"/>
        <v>0</v>
      </c>
      <c r="S955" s="265">
        <f ca="1">+R954+R955</f>
        <v>0</v>
      </c>
      <c r="T955" s="248">
        <f ca="1">+S955</f>
        <v>0</v>
      </c>
      <c r="U955" s="247">
        <f t="shared" si="36"/>
        <v>2</v>
      </c>
      <c r="V955" s="348" t="str">
        <f>+VLOOKUP(A955,bd_lista!$A$3:$E$590,5,FALSE)</f>
        <v>Gobiernos Autonomos Municipales</v>
      </c>
      <c r="W955" s="445"/>
      <c r="X955" s="245">
        <f>+VLOOKUP(A955,[2]Sheet1!$A$13:$D$744,4,FALSE)</f>
        <v>0</v>
      </c>
      <c r="Y955" s="245" t="e">
        <f>+VLOOKUP(X955,bd_lista!$A$3:$C$590,3,FALSE)</f>
        <v>#N/A</v>
      </c>
      <c r="Z955" s="303"/>
      <c r="AA955" s="304"/>
    </row>
    <row r="956" spans="1:27" customFormat="1" ht="15" hidden="1" customHeight="1">
      <c r="A956" s="32">
        <v>1741</v>
      </c>
      <c r="B956" s="446">
        <f>+A956</f>
        <v>1741</v>
      </c>
      <c r="C956" s="250" t="str">
        <f>+VLOOKUP(A956,bd_lista!$A$3:$C$590,3,FALSE)</f>
        <v>Gobierno Autónomo Municipal de Comarapa</v>
      </c>
      <c r="D956" s="442" t="str">
        <f>+C956</f>
        <v>Gobierno Autónomo Municipal de Comarapa</v>
      </c>
      <c r="E956" s="245" t="s">
        <v>1311</v>
      </c>
      <c r="F956" s="246">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6">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6">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6">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6">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74">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6">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6">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6">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6">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6">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6">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6">
        <f t="shared" ca="1" si="35"/>
        <v>0</v>
      </c>
      <c r="S956" s="253"/>
      <c r="T956" s="246">
        <f ca="1">+T957</f>
        <v>0</v>
      </c>
      <c r="U956" s="245">
        <f t="shared" si="36"/>
        <v>1</v>
      </c>
      <c r="V956" s="348" t="str">
        <f>+VLOOKUP(A956,bd_lista!$A$3:$E$590,5,FALSE)</f>
        <v>Gobiernos Autonomos Municipales</v>
      </c>
      <c r="W956" s="444" t="str">
        <f>+V956</f>
        <v>Gobiernos Autonomos Municipales</v>
      </c>
      <c r="X956" s="245">
        <f>+VLOOKUP(A956,[2]Sheet1!$A$13:$D$744,4,FALSE)</f>
        <v>0</v>
      </c>
      <c r="Y956" s="245" t="e">
        <f>+VLOOKUP(X956,bd_lista!$A$3:$C$590,3,FALSE)</f>
        <v>#N/A</v>
      </c>
      <c r="Z956" s="305">
        <f>+X956</f>
        <v>0</v>
      </c>
      <c r="AA956" s="306" t="e">
        <f>+Y956</f>
        <v>#N/A</v>
      </c>
    </row>
    <row r="957" spans="1:27" customFormat="1" ht="15" hidden="1" customHeight="1">
      <c r="A957" s="32">
        <v>1741</v>
      </c>
      <c r="B957" s="447"/>
      <c r="C957" s="250" t="str">
        <f>+VLOOKUP(A957,bd_lista!$A$3:$C$590,3,FALSE)</f>
        <v>Gobierno Autónomo Municipal de Comarapa</v>
      </c>
      <c r="D957" s="443"/>
      <c r="E957" s="247" t="s">
        <v>1312</v>
      </c>
      <c r="F957" s="248">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8">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8">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8">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8">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8">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8">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8">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8">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8">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8">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8">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8">
        <f t="shared" ca="1" si="35"/>
        <v>0</v>
      </c>
      <c r="S957" s="265">
        <f ca="1">+R956+R957</f>
        <v>0</v>
      </c>
      <c r="T957" s="248">
        <f ca="1">+S957</f>
        <v>0</v>
      </c>
      <c r="U957" s="247">
        <f t="shared" si="36"/>
        <v>2</v>
      </c>
      <c r="V957" s="348" t="str">
        <f>+VLOOKUP(A957,bd_lista!$A$3:$E$590,5,FALSE)</f>
        <v>Gobiernos Autonomos Municipales</v>
      </c>
      <c r="W957" s="445"/>
      <c r="X957" s="245">
        <f>+VLOOKUP(A957,[2]Sheet1!$A$13:$D$744,4,FALSE)</f>
        <v>0</v>
      </c>
      <c r="Y957" s="245" t="e">
        <f>+VLOOKUP(X957,bd_lista!$A$3:$C$590,3,FALSE)</f>
        <v>#N/A</v>
      </c>
      <c r="Z957" s="303"/>
      <c r="AA957" s="304"/>
    </row>
    <row r="958" spans="1:27" customFormat="1" ht="15" hidden="1" customHeight="1">
      <c r="A958" s="32">
        <v>1742</v>
      </c>
      <c r="B958" s="446">
        <f>+A958</f>
        <v>1742</v>
      </c>
      <c r="C958" s="250" t="str">
        <f>+VLOOKUP(A958,bd_lista!$A$3:$C$590,3,FALSE)</f>
        <v>Gobierno Autónomo Municipal de Saipina</v>
      </c>
      <c r="D958" s="442" t="str">
        <f>+C958</f>
        <v>Gobierno Autónomo Municipal de Saipina</v>
      </c>
      <c r="E958" s="245" t="s">
        <v>1311</v>
      </c>
      <c r="F958" s="246">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6">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6">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6">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6">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6">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6">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6">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6">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6">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6">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6">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6">
        <f t="shared" ca="1" si="35"/>
        <v>0</v>
      </c>
      <c r="S958" s="253"/>
      <c r="T958" s="246">
        <f ca="1">+T959</f>
        <v>0</v>
      </c>
      <c r="U958" s="245">
        <f t="shared" si="36"/>
        <v>1</v>
      </c>
      <c r="V958" s="348" t="str">
        <f>+VLOOKUP(A958,bd_lista!$A$3:$E$590,5,FALSE)</f>
        <v>Gobiernos Autonomos Municipales</v>
      </c>
      <c r="W958" s="444" t="str">
        <f>+V958</f>
        <v>Gobiernos Autonomos Municipales</v>
      </c>
      <c r="X958" s="245">
        <f>+VLOOKUP(A958,[2]Sheet1!$A$13:$D$744,4,FALSE)</f>
        <v>0</v>
      </c>
      <c r="Y958" s="245" t="e">
        <f>+VLOOKUP(X958,bd_lista!$A$3:$C$590,3,FALSE)</f>
        <v>#N/A</v>
      </c>
      <c r="Z958" s="305">
        <f>+X958</f>
        <v>0</v>
      </c>
      <c r="AA958" s="306" t="e">
        <f>+Y958</f>
        <v>#N/A</v>
      </c>
    </row>
    <row r="959" spans="1:27" customFormat="1" ht="15" hidden="1" customHeight="1">
      <c r="A959" s="32">
        <v>1742</v>
      </c>
      <c r="B959" s="447"/>
      <c r="C959" s="250" t="str">
        <f>+VLOOKUP(A959,bd_lista!$A$3:$C$590,3,FALSE)</f>
        <v>Gobierno Autónomo Municipal de Saipina</v>
      </c>
      <c r="D959" s="443"/>
      <c r="E959" s="247" t="s">
        <v>1312</v>
      </c>
      <c r="F959" s="248">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8">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8">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8">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8">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8">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8">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8">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8">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8">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8">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8">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8">
        <f t="shared" ca="1" si="35"/>
        <v>0</v>
      </c>
      <c r="S959" s="265">
        <f ca="1">+R958+R959</f>
        <v>0</v>
      </c>
      <c r="T959" s="248">
        <f ca="1">+S959</f>
        <v>0</v>
      </c>
      <c r="U959" s="247">
        <f t="shared" si="36"/>
        <v>2</v>
      </c>
      <c r="V959" s="348" t="str">
        <f>+VLOOKUP(A959,bd_lista!$A$3:$E$590,5,FALSE)</f>
        <v>Gobiernos Autonomos Municipales</v>
      </c>
      <c r="W959" s="445"/>
      <c r="X959" s="245">
        <f>+VLOOKUP(A959,[2]Sheet1!$A$13:$D$744,4,FALSE)</f>
        <v>0</v>
      </c>
      <c r="Y959" s="245" t="e">
        <f>+VLOOKUP(X959,bd_lista!$A$3:$C$590,3,FALSE)</f>
        <v>#N/A</v>
      </c>
      <c r="Z959" s="303"/>
      <c r="AA959" s="304"/>
    </row>
    <row r="960" spans="1:27" customFormat="1" ht="15" hidden="1" customHeight="1">
      <c r="A960" s="32">
        <v>1743</v>
      </c>
      <c r="B960" s="446">
        <f>+A960</f>
        <v>1743</v>
      </c>
      <c r="C960" s="250" t="str">
        <f>+VLOOKUP(A960,bd_lista!$A$3:$C$590,3,FALSE)</f>
        <v>Gobierno Autónomo Municipal de Puerto Suárez</v>
      </c>
      <c r="D960" s="442" t="str">
        <f>+C960</f>
        <v>Gobierno Autónomo Municipal de Puerto Suárez</v>
      </c>
      <c r="E960" s="245" t="s">
        <v>1311</v>
      </c>
      <c r="F960" s="246">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6">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6">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6">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6">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6">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6">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6">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6">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6">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6">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6">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6">
        <f t="shared" ca="1" si="35"/>
        <v>0</v>
      </c>
      <c r="S960" s="253"/>
      <c r="T960" s="246">
        <f ca="1">+T961</f>
        <v>0</v>
      </c>
      <c r="U960" s="245">
        <f t="shared" si="36"/>
        <v>1</v>
      </c>
      <c r="V960" s="348" t="str">
        <f>+VLOOKUP(A960,bd_lista!$A$3:$E$590,5,FALSE)</f>
        <v>Gobiernos Autonomos Municipales</v>
      </c>
      <c r="W960" s="444" t="str">
        <f>+V960</f>
        <v>Gobiernos Autonomos Municipales</v>
      </c>
      <c r="X960" s="245">
        <f>+VLOOKUP(A960,[2]Sheet1!$A$13:$D$744,4,FALSE)</f>
        <v>0</v>
      </c>
      <c r="Y960" s="245" t="e">
        <f>+VLOOKUP(X960,bd_lista!$A$3:$C$590,3,FALSE)</f>
        <v>#N/A</v>
      </c>
      <c r="Z960" s="305">
        <f>+X960</f>
        <v>0</v>
      </c>
      <c r="AA960" s="306" t="e">
        <f>+Y960</f>
        <v>#N/A</v>
      </c>
    </row>
    <row r="961" spans="1:27" customFormat="1" ht="15" hidden="1" customHeight="1">
      <c r="A961" s="32">
        <v>1743</v>
      </c>
      <c r="B961" s="447"/>
      <c r="C961" s="250" t="str">
        <f>+VLOOKUP(A961,bd_lista!$A$3:$C$590,3,FALSE)</f>
        <v>Gobierno Autónomo Municipal de Puerto Suárez</v>
      </c>
      <c r="D961" s="443"/>
      <c r="E961" s="247" t="s">
        <v>1312</v>
      </c>
      <c r="F961" s="248">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8">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8">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8">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8">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8">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8">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8">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8">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8">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8">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8">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8">
        <f t="shared" ca="1" si="35"/>
        <v>0</v>
      </c>
      <c r="S961" s="265">
        <f ca="1">+R960+R961</f>
        <v>0</v>
      </c>
      <c r="T961" s="248">
        <f ca="1">+S961</f>
        <v>0</v>
      </c>
      <c r="U961" s="247">
        <f t="shared" si="36"/>
        <v>2</v>
      </c>
      <c r="V961" s="348" t="str">
        <f>+VLOOKUP(A961,bd_lista!$A$3:$E$590,5,FALSE)</f>
        <v>Gobiernos Autonomos Municipales</v>
      </c>
      <c r="W961" s="445"/>
      <c r="X961" s="245">
        <f>+VLOOKUP(A961,[2]Sheet1!$A$13:$D$744,4,FALSE)</f>
        <v>0</v>
      </c>
      <c r="Y961" s="245" t="e">
        <f>+VLOOKUP(X961,bd_lista!$A$3:$C$590,3,FALSE)</f>
        <v>#N/A</v>
      </c>
      <c r="Z961" s="303"/>
      <c r="AA961" s="304"/>
    </row>
    <row r="962" spans="1:27" customFormat="1" ht="15" hidden="1" customHeight="1">
      <c r="A962" s="32">
        <v>1744</v>
      </c>
      <c r="B962" s="446">
        <f>+A962</f>
        <v>1744</v>
      </c>
      <c r="C962" s="250" t="str">
        <f>+VLOOKUP(A962,bd_lista!$A$3:$C$590,3,FALSE)</f>
        <v>Gobierno Autónomo Municipal de Puerto Quijarro</v>
      </c>
      <c r="D962" s="442" t="str">
        <f>+C962</f>
        <v>Gobierno Autónomo Municipal de Puerto Quijarro</v>
      </c>
      <c r="E962" s="245" t="s">
        <v>1311</v>
      </c>
      <c r="F962" s="246">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6">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6">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6">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6">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6">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6">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6">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6">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6">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6">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6">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6">
        <f t="shared" ca="1" si="35"/>
        <v>0</v>
      </c>
      <c r="S962" s="253"/>
      <c r="T962" s="246">
        <f ca="1">+T963</f>
        <v>0</v>
      </c>
      <c r="U962" s="245">
        <f t="shared" si="36"/>
        <v>1</v>
      </c>
      <c r="V962" s="348" t="str">
        <f>+VLOOKUP(A962,bd_lista!$A$3:$E$590,5,FALSE)</f>
        <v>Gobiernos Autonomos Municipales</v>
      </c>
      <c r="W962" s="444" t="str">
        <f>+V962</f>
        <v>Gobiernos Autonomos Municipales</v>
      </c>
      <c r="X962" s="245">
        <f>+VLOOKUP(A962,[2]Sheet1!$A$13:$D$744,4,FALSE)</f>
        <v>0</v>
      </c>
      <c r="Y962" s="245" t="e">
        <f>+VLOOKUP(X962,bd_lista!$A$3:$C$590,3,FALSE)</f>
        <v>#N/A</v>
      </c>
      <c r="Z962" s="305">
        <f>+X962</f>
        <v>0</v>
      </c>
      <c r="AA962" s="306" t="e">
        <f>+Y962</f>
        <v>#N/A</v>
      </c>
    </row>
    <row r="963" spans="1:27" customFormat="1" ht="15" hidden="1" customHeight="1">
      <c r="A963" s="32">
        <v>1744</v>
      </c>
      <c r="B963" s="447"/>
      <c r="C963" s="250" t="str">
        <f>+VLOOKUP(A963,bd_lista!$A$3:$C$590,3,FALSE)</f>
        <v>Gobierno Autónomo Municipal de Puerto Quijarro</v>
      </c>
      <c r="D963" s="443"/>
      <c r="E963" s="247" t="s">
        <v>1312</v>
      </c>
      <c r="F963" s="248">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8">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8">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8">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8">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8">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8">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8">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8">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8">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8">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8">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8">
        <f t="shared" ca="1" si="35"/>
        <v>0</v>
      </c>
      <c r="S963" s="265">
        <f ca="1">+R962+R963</f>
        <v>0</v>
      </c>
      <c r="T963" s="246">
        <f ca="1">+S963</f>
        <v>0</v>
      </c>
      <c r="U963" s="245">
        <f t="shared" si="36"/>
        <v>2</v>
      </c>
      <c r="V963" s="348" t="str">
        <f>+VLOOKUP(A963,bd_lista!$A$3:$E$590,5,FALSE)</f>
        <v>Gobiernos Autonomos Municipales</v>
      </c>
      <c r="W963" s="445"/>
      <c r="X963" s="245">
        <f>+VLOOKUP(A963,[2]Sheet1!$A$13:$D$744,4,FALSE)</f>
        <v>0</v>
      </c>
      <c r="Y963" s="245" t="e">
        <f>+VLOOKUP(X963,bd_lista!$A$3:$C$590,3,FALSE)</f>
        <v>#N/A</v>
      </c>
      <c r="Z963" s="303"/>
      <c r="AA963" s="304"/>
    </row>
    <row r="964" spans="1:27" customFormat="1" ht="15" hidden="1" customHeight="1">
      <c r="A964" s="32">
        <v>1745</v>
      </c>
      <c r="B964" s="446">
        <f>+A964</f>
        <v>1745</v>
      </c>
      <c r="C964" s="250" t="str">
        <f>+VLOOKUP(A964,bd_lista!$A$3:$C$590,3,FALSE)</f>
        <v>Gobierno Autónomo Municipal de Ascención de Guarayos</v>
      </c>
      <c r="D964" s="442" t="str">
        <f>+C964</f>
        <v>Gobierno Autónomo Municipal de Ascención de Guarayos</v>
      </c>
      <c r="E964" s="245" t="s">
        <v>1311</v>
      </c>
      <c r="F964" s="246">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6">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6">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6">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6">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6">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6">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6">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6">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6">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6">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6">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6">
        <f t="shared" ca="1" si="35"/>
        <v>0</v>
      </c>
      <c r="S964" s="253"/>
      <c r="T964" s="246">
        <f ca="1">+T965</f>
        <v>0</v>
      </c>
      <c r="U964" s="245">
        <f t="shared" si="36"/>
        <v>1</v>
      </c>
      <c r="V964" s="348" t="str">
        <f>+VLOOKUP(A964,bd_lista!$A$3:$E$590,5,FALSE)</f>
        <v>Gobiernos Autonomos Municipales</v>
      </c>
      <c r="W964" s="444" t="str">
        <f>+V964</f>
        <v>Gobiernos Autonomos Municipales</v>
      </c>
      <c r="X964" s="245">
        <f>+VLOOKUP(A964,[2]Sheet1!$A$13:$D$744,4,FALSE)</f>
        <v>0</v>
      </c>
      <c r="Y964" s="245" t="e">
        <f>+VLOOKUP(X964,bd_lista!$A$3:$C$590,3,FALSE)</f>
        <v>#N/A</v>
      </c>
      <c r="Z964" s="305">
        <f>+X964</f>
        <v>0</v>
      </c>
      <c r="AA964" s="306" t="e">
        <f>+Y964</f>
        <v>#N/A</v>
      </c>
    </row>
    <row r="965" spans="1:27" customFormat="1" ht="15" hidden="1" customHeight="1">
      <c r="A965" s="32">
        <v>1745</v>
      </c>
      <c r="B965" s="447"/>
      <c r="C965" s="250" t="str">
        <f>+VLOOKUP(A965,bd_lista!$A$3:$C$590,3,FALSE)</f>
        <v>Gobierno Autónomo Municipal de Ascención de Guarayos</v>
      </c>
      <c r="D965" s="443"/>
      <c r="E965" s="247" t="s">
        <v>1312</v>
      </c>
      <c r="F965" s="248">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8">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8">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8">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8">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8">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8">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8">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8">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8">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8">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8">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8">
        <f t="shared" ca="1" si="35"/>
        <v>0</v>
      </c>
      <c r="S965" s="265">
        <f ca="1">+R964+R965</f>
        <v>0</v>
      </c>
      <c r="T965" s="248">
        <f ca="1">+S965</f>
        <v>0</v>
      </c>
      <c r="U965" s="247">
        <f t="shared" si="36"/>
        <v>2</v>
      </c>
      <c r="V965" s="348" t="str">
        <f>+VLOOKUP(A965,bd_lista!$A$3:$E$590,5,FALSE)</f>
        <v>Gobiernos Autonomos Municipales</v>
      </c>
      <c r="W965" s="445"/>
      <c r="X965" s="245">
        <f>+VLOOKUP(A965,[2]Sheet1!$A$13:$D$744,4,FALSE)</f>
        <v>0</v>
      </c>
      <c r="Y965" s="245" t="e">
        <f>+VLOOKUP(X965,bd_lista!$A$3:$C$590,3,FALSE)</f>
        <v>#N/A</v>
      </c>
      <c r="Z965" s="303"/>
      <c r="AA965" s="304"/>
    </row>
    <row r="966" spans="1:27" customFormat="1" ht="15" hidden="1" customHeight="1">
      <c r="A966" s="32">
        <v>1746</v>
      </c>
      <c r="B966" s="446">
        <f>+A966</f>
        <v>1746</v>
      </c>
      <c r="C966" s="250" t="str">
        <f>+VLOOKUP(A966,bd_lista!$A$3:$C$590,3,FALSE)</f>
        <v>Gobierno Autónomo Municipal de Urubicha</v>
      </c>
      <c r="D966" s="442" t="str">
        <f>+C966</f>
        <v>Gobierno Autónomo Municipal de Urubicha</v>
      </c>
      <c r="E966" s="245" t="s">
        <v>1311</v>
      </c>
      <c r="F966" s="246">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6">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6">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6">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6">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6">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6">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6">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6">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6">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6">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6">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6">
        <f t="shared" ca="1" si="35"/>
        <v>0</v>
      </c>
      <c r="S966" s="253"/>
      <c r="T966" s="246">
        <f ca="1">+T967</f>
        <v>0</v>
      </c>
      <c r="U966" s="245">
        <f t="shared" si="36"/>
        <v>1</v>
      </c>
      <c r="V966" s="348" t="str">
        <f>+VLOOKUP(A966,bd_lista!$A$3:$E$590,5,FALSE)</f>
        <v>Gobiernos Autonomos Municipales</v>
      </c>
      <c r="W966" s="444" t="str">
        <f>+V966</f>
        <v>Gobiernos Autonomos Municipales</v>
      </c>
      <c r="X966" s="245">
        <f>+VLOOKUP(A966,[2]Sheet1!$A$13:$D$744,4,FALSE)</f>
        <v>0</v>
      </c>
      <c r="Y966" s="245" t="e">
        <f>+VLOOKUP(X966,bd_lista!$A$3:$C$590,3,FALSE)</f>
        <v>#N/A</v>
      </c>
      <c r="Z966" s="305">
        <f>+X966</f>
        <v>0</v>
      </c>
      <c r="AA966" s="306" t="e">
        <f>+Y966</f>
        <v>#N/A</v>
      </c>
    </row>
    <row r="967" spans="1:27" customFormat="1" ht="15" hidden="1" customHeight="1">
      <c r="A967" s="32">
        <v>1746</v>
      </c>
      <c r="B967" s="447"/>
      <c r="C967" s="250" t="str">
        <f>+VLOOKUP(A967,bd_lista!$A$3:$C$590,3,FALSE)</f>
        <v>Gobierno Autónomo Municipal de Urubicha</v>
      </c>
      <c r="D967" s="443"/>
      <c r="E967" s="247" t="s">
        <v>1312</v>
      </c>
      <c r="F967" s="248">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8">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8">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8">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8">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8">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8">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8">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8">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8">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8">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8">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8">
        <f t="shared" ca="1" si="35"/>
        <v>0</v>
      </c>
      <c r="S967" s="265">
        <f ca="1">+R966+R967</f>
        <v>0</v>
      </c>
      <c r="T967" s="248">
        <f ca="1">+S967</f>
        <v>0</v>
      </c>
      <c r="U967" s="247">
        <f t="shared" si="36"/>
        <v>2</v>
      </c>
      <c r="V967" s="348" t="str">
        <f>+VLOOKUP(A967,bd_lista!$A$3:$E$590,5,FALSE)</f>
        <v>Gobiernos Autonomos Municipales</v>
      </c>
      <c r="W967" s="445"/>
      <c r="X967" s="245">
        <f>+VLOOKUP(A967,[2]Sheet1!$A$13:$D$744,4,FALSE)</f>
        <v>0</v>
      </c>
      <c r="Y967" s="245" t="e">
        <f>+VLOOKUP(X967,bd_lista!$A$3:$C$590,3,FALSE)</f>
        <v>#N/A</v>
      </c>
      <c r="Z967" s="303"/>
      <c r="AA967" s="304"/>
    </row>
    <row r="968" spans="1:27" customFormat="1" ht="15" hidden="1" customHeight="1">
      <c r="A968" s="32">
        <v>1747</v>
      </c>
      <c r="B968" s="446">
        <f>+A968</f>
        <v>1747</v>
      </c>
      <c r="C968" s="250" t="str">
        <f>+VLOOKUP(A968,bd_lista!$A$3:$C$590,3,FALSE)</f>
        <v>Gobierno Autónomo Municipal de El Puente</v>
      </c>
      <c r="D968" s="442" t="str">
        <f>+C968</f>
        <v>Gobierno Autónomo Municipal de El Puente</v>
      </c>
      <c r="E968" s="245" t="s">
        <v>1311</v>
      </c>
      <c r="F968" s="246">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6">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6">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6">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6">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6">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6">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6">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6">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6">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6">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6">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6">
        <f t="shared" ca="1" si="35"/>
        <v>0</v>
      </c>
      <c r="S968" s="253"/>
      <c r="T968" s="246">
        <f ca="1">+T969</f>
        <v>0</v>
      </c>
      <c r="U968" s="245">
        <f t="shared" si="36"/>
        <v>1</v>
      </c>
      <c r="V968" s="348" t="str">
        <f>+VLOOKUP(A968,bd_lista!$A$3:$E$590,5,FALSE)</f>
        <v>Gobiernos Autonomos Municipales</v>
      </c>
      <c r="W968" s="444" t="str">
        <f>+V968</f>
        <v>Gobiernos Autonomos Municipales</v>
      </c>
      <c r="X968" s="245">
        <f>+VLOOKUP(A968,[2]Sheet1!$A$13:$D$744,4,FALSE)</f>
        <v>0</v>
      </c>
      <c r="Y968" s="245" t="e">
        <f>+VLOOKUP(X968,bd_lista!$A$3:$C$590,3,FALSE)</f>
        <v>#N/A</v>
      </c>
      <c r="Z968" s="305">
        <f>+X968</f>
        <v>0</v>
      </c>
      <c r="AA968" s="306" t="e">
        <f>+Y968</f>
        <v>#N/A</v>
      </c>
    </row>
    <row r="969" spans="1:27" customFormat="1" ht="15" hidden="1" customHeight="1">
      <c r="A969" s="32">
        <v>1747</v>
      </c>
      <c r="B969" s="447"/>
      <c r="C969" s="250" t="str">
        <f>+VLOOKUP(A969,bd_lista!$A$3:$C$590,3,FALSE)</f>
        <v>Gobierno Autónomo Municipal de El Puente</v>
      </c>
      <c r="D969" s="443"/>
      <c r="E969" s="247" t="s">
        <v>1312</v>
      </c>
      <c r="F969" s="248">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8">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8">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8">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8">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8">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8">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8">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8">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8">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8">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8">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8">
        <f t="shared" ca="1" si="35"/>
        <v>0</v>
      </c>
      <c r="S969" s="265">
        <f ca="1">+R968+R969</f>
        <v>0</v>
      </c>
      <c r="T969" s="248">
        <f ca="1">+S969</f>
        <v>0</v>
      </c>
      <c r="U969" s="247">
        <f t="shared" si="36"/>
        <v>2</v>
      </c>
      <c r="V969" s="348" t="str">
        <f>+VLOOKUP(A969,bd_lista!$A$3:$E$590,5,FALSE)</f>
        <v>Gobiernos Autonomos Municipales</v>
      </c>
      <c r="W969" s="445"/>
      <c r="X969" s="245">
        <f>+VLOOKUP(A969,[2]Sheet1!$A$13:$D$744,4,FALSE)</f>
        <v>0</v>
      </c>
      <c r="Y969" s="245" t="e">
        <f>+VLOOKUP(X969,bd_lista!$A$3:$C$590,3,FALSE)</f>
        <v>#N/A</v>
      </c>
      <c r="Z969" s="303"/>
      <c r="AA969" s="304"/>
    </row>
    <row r="970" spans="1:27" customFormat="1" ht="15" hidden="1" customHeight="1">
      <c r="A970" s="32">
        <v>1748</v>
      </c>
      <c r="B970" s="446">
        <f>+A970</f>
        <v>1748</v>
      </c>
      <c r="C970" s="250" t="str">
        <f>+VLOOKUP(A970,bd_lista!$A$3:$C$590,3,FALSE)</f>
        <v>Gobierno Autónomo Municipal de Okinawa Uno</v>
      </c>
      <c r="D970" s="442" t="str">
        <f>+C970</f>
        <v>Gobierno Autónomo Municipal de Okinawa Uno</v>
      </c>
      <c r="E970" s="245" t="s">
        <v>1311</v>
      </c>
      <c r="F970" s="246">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6">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6">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6">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6">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6">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6">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6">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6">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6">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6">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6">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6">
        <f t="shared" ca="1" si="35"/>
        <v>0</v>
      </c>
      <c r="S970" s="253"/>
      <c r="T970" s="246">
        <f ca="1">+T971</f>
        <v>0</v>
      </c>
      <c r="U970" s="245">
        <f t="shared" si="36"/>
        <v>1</v>
      </c>
      <c r="V970" s="348" t="str">
        <f>+VLOOKUP(A970,bd_lista!$A$3:$E$590,5,FALSE)</f>
        <v>Gobiernos Autonomos Municipales</v>
      </c>
      <c r="W970" s="444" t="str">
        <f>+V970</f>
        <v>Gobiernos Autonomos Municipales</v>
      </c>
      <c r="X970" s="245">
        <f>+VLOOKUP(A970,[2]Sheet1!$A$13:$D$744,4,FALSE)</f>
        <v>0</v>
      </c>
      <c r="Y970" s="245" t="e">
        <f>+VLOOKUP(X970,bd_lista!$A$3:$C$590,3,FALSE)</f>
        <v>#N/A</v>
      </c>
      <c r="Z970" s="305">
        <f>+X970</f>
        <v>0</v>
      </c>
      <c r="AA970" s="306" t="e">
        <f>+Y970</f>
        <v>#N/A</v>
      </c>
    </row>
    <row r="971" spans="1:27" customFormat="1" ht="15" hidden="1" customHeight="1">
      <c r="A971" s="32">
        <v>1748</v>
      </c>
      <c r="B971" s="447"/>
      <c r="C971" s="250" t="str">
        <f>+VLOOKUP(A971,bd_lista!$A$3:$C$590,3,FALSE)</f>
        <v>Gobierno Autónomo Municipal de Okinawa Uno</v>
      </c>
      <c r="D971" s="443"/>
      <c r="E971" s="247" t="s">
        <v>1312</v>
      </c>
      <c r="F971" s="248">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8">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8">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8">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8">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8">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8">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8">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8">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8">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8">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8">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8">
        <f t="shared" ca="1" si="35"/>
        <v>0</v>
      </c>
      <c r="S971" s="265">
        <f ca="1">+R970+R971</f>
        <v>0</v>
      </c>
      <c r="T971" s="248">
        <f ca="1">+S971</f>
        <v>0</v>
      </c>
      <c r="U971" s="245">
        <f t="shared" si="36"/>
        <v>2</v>
      </c>
      <c r="V971" s="348" t="str">
        <f>+VLOOKUP(A971,bd_lista!$A$3:$E$590,5,FALSE)</f>
        <v>Gobiernos Autonomos Municipales</v>
      </c>
      <c r="W971" s="445"/>
      <c r="X971" s="245">
        <f>+VLOOKUP(A971,[2]Sheet1!$A$13:$D$744,4,FALSE)</f>
        <v>0</v>
      </c>
      <c r="Y971" s="245" t="e">
        <f>+VLOOKUP(X971,bd_lista!$A$3:$C$590,3,FALSE)</f>
        <v>#N/A</v>
      </c>
      <c r="Z971" s="303"/>
      <c r="AA971" s="304"/>
    </row>
    <row r="972" spans="1:27" customFormat="1" ht="15" hidden="1" customHeight="1">
      <c r="A972" s="32">
        <v>1749</v>
      </c>
      <c r="B972" s="446">
        <f>+A972</f>
        <v>1749</v>
      </c>
      <c r="C972" s="250" t="str">
        <f>+VLOOKUP(A972,bd_lista!$A$3:$C$590,3,FALSE)</f>
        <v>Gobierno Autónomo Municipal de San Antonio de Lomerio</v>
      </c>
      <c r="D972" s="442" t="str">
        <f>+C972</f>
        <v>Gobierno Autónomo Municipal de San Antonio de Lomerio</v>
      </c>
      <c r="E972" s="245" t="s">
        <v>1311</v>
      </c>
      <c r="F972" s="246">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6">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6">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6">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6">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6">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6">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6">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74">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74">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74">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74">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6">
        <f t="shared" ca="1" si="35"/>
        <v>0</v>
      </c>
      <c r="S972" s="253"/>
      <c r="T972" s="246">
        <f ca="1">+T973</f>
        <v>0</v>
      </c>
      <c r="U972" s="245">
        <f t="shared" si="36"/>
        <v>1</v>
      </c>
      <c r="V972" s="348" t="str">
        <f>+VLOOKUP(A972,bd_lista!$A$3:$E$590,5,FALSE)</f>
        <v>Gobiernos Autonomos Municipales</v>
      </c>
      <c r="W972" s="444" t="str">
        <f>+V972</f>
        <v>Gobiernos Autonomos Municipales</v>
      </c>
      <c r="X972" s="245">
        <f>+VLOOKUP(A972,[2]Sheet1!$A$13:$D$744,4,FALSE)</f>
        <v>0</v>
      </c>
      <c r="Y972" s="245" t="e">
        <f>+VLOOKUP(X972,bd_lista!$A$3:$C$590,3,FALSE)</f>
        <v>#N/A</v>
      </c>
      <c r="Z972" s="305">
        <f>+X972</f>
        <v>0</v>
      </c>
      <c r="AA972" s="306" t="e">
        <f>+Y972</f>
        <v>#N/A</v>
      </c>
    </row>
    <row r="973" spans="1:27" customFormat="1" ht="15" hidden="1" customHeight="1">
      <c r="A973" s="32">
        <v>1749</v>
      </c>
      <c r="B973" s="447"/>
      <c r="C973" s="250" t="str">
        <f>+VLOOKUP(A973,bd_lista!$A$3:$C$590,3,FALSE)</f>
        <v>Gobierno Autónomo Municipal de San Antonio de Lomerio</v>
      </c>
      <c r="D973" s="443"/>
      <c r="E973" s="247" t="s">
        <v>1312</v>
      </c>
      <c r="F973" s="248">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8">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8">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8">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8">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8">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8">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8">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8">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8">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8">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8">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8">
        <f t="shared" ca="1" si="35"/>
        <v>0</v>
      </c>
      <c r="S973" s="265">
        <f ca="1">+R972+R973</f>
        <v>0</v>
      </c>
      <c r="T973" s="248">
        <f ca="1">+S973</f>
        <v>0</v>
      </c>
      <c r="U973" s="311">
        <f t="shared" si="36"/>
        <v>2</v>
      </c>
      <c r="V973" s="348" t="str">
        <f>+VLOOKUP(A973,bd_lista!$A$3:$E$590,5,FALSE)</f>
        <v>Gobiernos Autonomos Municipales</v>
      </c>
      <c r="W973" s="445"/>
      <c r="X973" s="245">
        <f>+VLOOKUP(A973,[2]Sheet1!$A$13:$D$744,4,FALSE)</f>
        <v>0</v>
      </c>
      <c r="Y973" s="245" t="e">
        <f>+VLOOKUP(X973,bd_lista!$A$3:$C$590,3,FALSE)</f>
        <v>#N/A</v>
      </c>
      <c r="Z973" s="303"/>
      <c r="AA973" s="304"/>
    </row>
    <row r="974" spans="1:27" customFormat="1" ht="15" hidden="1" customHeight="1">
      <c r="A974" s="32">
        <v>1750</v>
      </c>
      <c r="B974" s="446">
        <f>+A974</f>
        <v>1750</v>
      </c>
      <c r="C974" s="250" t="str">
        <f>+VLOOKUP(A974,bd_lista!$A$3:$C$590,3,FALSE)</f>
        <v>Gobierno Autónomo Municipal de San Ramón</v>
      </c>
      <c r="D974" s="442" t="str">
        <f>+C974</f>
        <v>Gobierno Autónomo Municipal de San Ramón</v>
      </c>
      <c r="E974" s="245" t="s">
        <v>1311</v>
      </c>
      <c r="F974" s="246">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6">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6">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6">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6">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6">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6">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6">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6">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6">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6">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6">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6">
        <f t="shared" ca="1" si="35"/>
        <v>0</v>
      </c>
      <c r="S974" s="253"/>
      <c r="T974" s="246">
        <f ca="1">+T975</f>
        <v>0</v>
      </c>
      <c r="U974" s="281">
        <f t="shared" si="36"/>
        <v>1</v>
      </c>
      <c r="V974" s="348" t="str">
        <f>+VLOOKUP(A974,bd_lista!$A$3:$E$590,5,FALSE)</f>
        <v>Gobiernos Autonomos Municipales</v>
      </c>
      <c r="W974" s="444" t="str">
        <f>+V974</f>
        <v>Gobiernos Autonomos Municipales</v>
      </c>
      <c r="X974" s="245">
        <f>+VLOOKUP(A974,[2]Sheet1!$A$13:$D$744,4,FALSE)</f>
        <v>0</v>
      </c>
      <c r="Y974" s="245" t="e">
        <f>+VLOOKUP(X974,bd_lista!$A$3:$C$590,3,FALSE)</f>
        <v>#N/A</v>
      </c>
      <c r="Z974" s="305">
        <f>+X974</f>
        <v>0</v>
      </c>
      <c r="AA974" s="306" t="e">
        <f>+Y974</f>
        <v>#N/A</v>
      </c>
    </row>
    <row r="975" spans="1:27" customFormat="1" ht="15" hidden="1" customHeight="1">
      <c r="A975" s="32">
        <v>1750</v>
      </c>
      <c r="B975" s="447"/>
      <c r="C975" s="250" t="str">
        <f>+VLOOKUP(A975,bd_lista!$A$3:$C$590,3,FALSE)</f>
        <v>Gobierno Autónomo Municipal de San Ramón</v>
      </c>
      <c r="D975" s="443"/>
      <c r="E975" s="247" t="s">
        <v>1312</v>
      </c>
      <c r="F975" s="248">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8">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8">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8">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8">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8">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8">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8">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8">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8">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8">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8">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8">
        <f t="shared" ca="1" si="35"/>
        <v>0</v>
      </c>
      <c r="S975" s="265">
        <f ca="1">+R974+R975</f>
        <v>0</v>
      </c>
      <c r="T975" s="248">
        <f ca="1">+S975</f>
        <v>0</v>
      </c>
      <c r="U975" s="245">
        <f t="shared" si="36"/>
        <v>2</v>
      </c>
      <c r="V975" s="348" t="str">
        <f>+VLOOKUP(A975,bd_lista!$A$3:$E$590,5,FALSE)</f>
        <v>Gobiernos Autonomos Municipales</v>
      </c>
      <c r="W975" s="445"/>
      <c r="X975" s="245">
        <f>+VLOOKUP(A975,[2]Sheet1!$A$13:$D$744,4,FALSE)</f>
        <v>0</v>
      </c>
      <c r="Y975" s="245" t="e">
        <f>+VLOOKUP(X975,bd_lista!$A$3:$C$590,3,FALSE)</f>
        <v>#N/A</v>
      </c>
      <c r="Z975" s="303"/>
      <c r="AA975" s="304"/>
    </row>
    <row r="976" spans="1:27" customFormat="1" ht="15" hidden="1" customHeight="1">
      <c r="A976" s="32">
        <v>1751</v>
      </c>
      <c r="B976" s="446">
        <f>+A976</f>
        <v>1751</v>
      </c>
      <c r="C976" s="250" t="str">
        <f>+VLOOKUP(A976,bd_lista!$A$3:$C$590,3,FALSE)</f>
        <v>Gobierno Autónomo Municipal de El Carmen Rivero Tórrez</v>
      </c>
      <c r="D976" s="442" t="str">
        <f>+C976</f>
        <v>Gobierno Autónomo Municipal de El Carmen Rivero Tórrez</v>
      </c>
      <c r="E976" s="245" t="s">
        <v>1311</v>
      </c>
      <c r="F976" s="246">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6">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6">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6">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6">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6">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6">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6">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6">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6">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6">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6">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6">
        <f t="shared" ca="1" si="35"/>
        <v>0</v>
      </c>
      <c r="S976" s="253"/>
      <c r="T976" s="246">
        <f ca="1">+T977</f>
        <v>0</v>
      </c>
      <c r="U976" s="281">
        <f t="shared" si="36"/>
        <v>1</v>
      </c>
      <c r="V976" s="348" t="str">
        <f>+VLOOKUP(A976,bd_lista!$A$3:$E$590,5,FALSE)</f>
        <v>Gobiernos Autonomos Municipales</v>
      </c>
      <c r="W976" s="444" t="str">
        <f>+V976</f>
        <v>Gobiernos Autonomos Municipales</v>
      </c>
      <c r="X976" s="245">
        <f>+VLOOKUP(A976,[2]Sheet1!$A$13:$D$744,4,FALSE)</f>
        <v>0</v>
      </c>
      <c r="Y976" s="245" t="e">
        <f>+VLOOKUP(X976,bd_lista!$A$3:$C$590,3,FALSE)</f>
        <v>#N/A</v>
      </c>
      <c r="Z976" s="305">
        <f>+X976</f>
        <v>0</v>
      </c>
      <c r="AA976" s="306" t="e">
        <f>+Y976</f>
        <v>#N/A</v>
      </c>
    </row>
    <row r="977" spans="1:27" customFormat="1" ht="15" hidden="1" customHeight="1">
      <c r="A977" s="32">
        <v>1751</v>
      </c>
      <c r="B977" s="447"/>
      <c r="C977" s="250" t="str">
        <f>+VLOOKUP(A977,bd_lista!$A$3:$C$590,3,FALSE)</f>
        <v>Gobierno Autónomo Municipal de El Carmen Rivero Tórrez</v>
      </c>
      <c r="D977" s="443"/>
      <c r="E977" s="247" t="s">
        <v>1312</v>
      </c>
      <c r="F977" s="248">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8">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8">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8">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8">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8">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8">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8">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8">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8">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8">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8">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8">
        <f t="shared" ca="1" si="35"/>
        <v>0</v>
      </c>
      <c r="S977" s="265">
        <f ca="1">+R976+R977</f>
        <v>0</v>
      </c>
      <c r="T977" s="248">
        <f ca="1">+S977</f>
        <v>0</v>
      </c>
      <c r="U977" s="247">
        <f t="shared" si="36"/>
        <v>2</v>
      </c>
      <c r="V977" s="348" t="str">
        <f>+VLOOKUP(A977,bd_lista!$A$3:$E$590,5,FALSE)</f>
        <v>Gobiernos Autonomos Municipales</v>
      </c>
      <c r="W977" s="445"/>
      <c r="X977" s="245">
        <f>+VLOOKUP(A977,[2]Sheet1!$A$13:$D$744,4,FALSE)</f>
        <v>0</v>
      </c>
      <c r="Y977" s="245" t="e">
        <f>+VLOOKUP(X977,bd_lista!$A$3:$C$590,3,FALSE)</f>
        <v>#N/A</v>
      </c>
      <c r="Z977" s="303"/>
      <c r="AA977" s="304"/>
    </row>
    <row r="978" spans="1:27" customFormat="1" ht="15" hidden="1" customHeight="1">
      <c r="A978" s="32">
        <v>1752</v>
      </c>
      <c r="B978" s="446">
        <f>+A978</f>
        <v>1752</v>
      </c>
      <c r="C978" s="250" t="str">
        <f>+VLOOKUP(A978,bd_lista!$A$3:$C$590,3,FALSE)</f>
        <v>Gobierno Autónomo Municipal de San Juan</v>
      </c>
      <c r="D978" s="442" t="str">
        <f>+C978</f>
        <v>Gobierno Autónomo Municipal de San Juan</v>
      </c>
      <c r="E978" s="245" t="s">
        <v>1311</v>
      </c>
      <c r="F978" s="246">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6">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6">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6">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6">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6">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6">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6">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6">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6">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6">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6">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6">
        <f t="shared" ca="1" si="35"/>
        <v>0</v>
      </c>
      <c r="S978" s="253"/>
      <c r="T978" s="246">
        <f ca="1">+T979</f>
        <v>0</v>
      </c>
      <c r="U978" s="245">
        <f t="shared" si="36"/>
        <v>1</v>
      </c>
      <c r="V978" s="348" t="str">
        <f>+VLOOKUP(A978,bd_lista!$A$3:$E$590,5,FALSE)</f>
        <v>Gobiernos Autonomos Municipales</v>
      </c>
      <c r="W978" s="444" t="str">
        <f>+V978</f>
        <v>Gobiernos Autonomos Municipales</v>
      </c>
      <c r="X978" s="245">
        <f>+VLOOKUP(A978,[2]Sheet1!$A$13:$D$744,4,FALSE)</f>
        <v>0</v>
      </c>
      <c r="Y978" s="245" t="e">
        <f>+VLOOKUP(X978,bd_lista!$A$3:$C$590,3,FALSE)</f>
        <v>#N/A</v>
      </c>
      <c r="Z978" s="305">
        <f>+X978</f>
        <v>0</v>
      </c>
      <c r="AA978" s="306" t="e">
        <f>+Y978</f>
        <v>#N/A</v>
      </c>
    </row>
    <row r="979" spans="1:27" customFormat="1" ht="15" hidden="1" customHeight="1">
      <c r="A979" s="32">
        <v>1752</v>
      </c>
      <c r="B979" s="447"/>
      <c r="C979" s="250" t="str">
        <f>+VLOOKUP(A979,bd_lista!$A$3:$C$590,3,FALSE)</f>
        <v>Gobierno Autónomo Municipal de San Juan</v>
      </c>
      <c r="D979" s="443"/>
      <c r="E979" s="247" t="s">
        <v>1312</v>
      </c>
      <c r="F979" s="248">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8">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8">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8">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8">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8">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8">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8">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6">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6">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6">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6">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6">
        <f t="shared" ca="1" si="35"/>
        <v>0</v>
      </c>
      <c r="S979" s="253">
        <f ca="1">+R978+R979</f>
        <v>0</v>
      </c>
      <c r="T979" s="246">
        <f ca="1">+S979</f>
        <v>0</v>
      </c>
      <c r="U979" s="245">
        <f t="shared" si="36"/>
        <v>2</v>
      </c>
      <c r="V979" s="348" t="str">
        <f>+VLOOKUP(A979,bd_lista!$A$3:$E$590,5,FALSE)</f>
        <v>Gobiernos Autonomos Municipales</v>
      </c>
      <c r="W979" s="445"/>
      <c r="X979" s="245">
        <f>+VLOOKUP(A979,[2]Sheet1!$A$13:$D$744,4,FALSE)</f>
        <v>0</v>
      </c>
      <c r="Y979" s="245" t="e">
        <f>+VLOOKUP(X979,bd_lista!$A$3:$C$590,3,FALSE)</f>
        <v>#N/A</v>
      </c>
      <c r="Z979" s="303"/>
      <c r="AA979" s="304"/>
    </row>
    <row r="980" spans="1:27" customFormat="1" ht="15" hidden="1" customHeight="1">
      <c r="A980" s="32">
        <v>1753</v>
      </c>
      <c r="B980" s="446">
        <f>+A980</f>
        <v>1753</v>
      </c>
      <c r="C980" s="250" t="str">
        <f>+VLOOKUP(A980,bd_lista!$A$3:$C$590,3,FALSE)</f>
        <v>Gobierno Autónomo Municipal de Fernández Alonso</v>
      </c>
      <c r="D980" s="442" t="str">
        <f>+C980</f>
        <v>Gobierno Autónomo Municipal de Fernández Alonso</v>
      </c>
      <c r="E980" s="245" t="s">
        <v>1311</v>
      </c>
      <c r="F980" s="246">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6">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6">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6">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6">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6">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6">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6">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6">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6">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6">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6">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6">
        <f t="shared" ca="1" si="35"/>
        <v>0</v>
      </c>
      <c r="S980" s="253"/>
      <c r="T980" s="246">
        <f ca="1">+T981</f>
        <v>0</v>
      </c>
      <c r="U980" s="245">
        <f t="shared" si="36"/>
        <v>1</v>
      </c>
      <c r="V980" s="348" t="str">
        <f>+VLOOKUP(A980,bd_lista!$A$3:$E$590,5,FALSE)</f>
        <v>Gobiernos Autonomos Municipales</v>
      </c>
      <c r="W980" s="444" t="str">
        <f>+V980</f>
        <v>Gobiernos Autonomos Municipales</v>
      </c>
      <c r="X980" s="245">
        <f>+VLOOKUP(A980,[2]Sheet1!$A$13:$D$744,4,FALSE)</f>
        <v>0</v>
      </c>
      <c r="Y980" s="245" t="e">
        <f>+VLOOKUP(X980,bd_lista!$A$3:$C$590,3,FALSE)</f>
        <v>#N/A</v>
      </c>
      <c r="Z980" s="305">
        <f>+X980</f>
        <v>0</v>
      </c>
      <c r="AA980" s="306" t="e">
        <f>+Y980</f>
        <v>#N/A</v>
      </c>
    </row>
    <row r="981" spans="1:27" customFormat="1" ht="15" hidden="1" customHeight="1">
      <c r="A981" s="32">
        <v>1753</v>
      </c>
      <c r="B981" s="447"/>
      <c r="C981" s="250" t="str">
        <f>+VLOOKUP(A981,bd_lista!$A$3:$C$590,3,FALSE)</f>
        <v>Gobierno Autónomo Municipal de Fernández Alonso</v>
      </c>
      <c r="D981" s="443"/>
      <c r="E981" s="247" t="s">
        <v>1312</v>
      </c>
      <c r="F981" s="248">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8">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8">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8">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8">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8">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8">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8">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8">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8">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8">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8">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8">
        <f t="shared" ca="1" si="35"/>
        <v>0</v>
      </c>
      <c r="S981" s="265">
        <f ca="1">+R980+R981</f>
        <v>0</v>
      </c>
      <c r="T981" s="274">
        <f ca="1">+S981</f>
        <v>0</v>
      </c>
      <c r="U981" s="245">
        <f t="shared" si="36"/>
        <v>2</v>
      </c>
      <c r="V981" s="348" t="str">
        <f>+VLOOKUP(A981,bd_lista!$A$3:$E$590,5,FALSE)</f>
        <v>Gobiernos Autonomos Municipales</v>
      </c>
      <c r="W981" s="445"/>
      <c r="X981" s="245">
        <f>+VLOOKUP(A981,[2]Sheet1!$A$13:$D$744,4,FALSE)</f>
        <v>0</v>
      </c>
      <c r="Y981" s="245" t="e">
        <f>+VLOOKUP(X981,bd_lista!$A$3:$C$590,3,FALSE)</f>
        <v>#N/A</v>
      </c>
      <c r="Z981" s="303"/>
      <c r="AA981" s="304"/>
    </row>
    <row r="982" spans="1:27" customFormat="1" ht="15" hidden="1" customHeight="1">
      <c r="A982" s="32">
        <v>1754</v>
      </c>
      <c r="B982" s="446">
        <f>+A982</f>
        <v>1754</v>
      </c>
      <c r="C982" s="250" t="str">
        <f>+VLOOKUP(A982,bd_lista!$A$3:$C$590,3,FALSE)</f>
        <v>Gobierno Autónomo Municipal de San Pedro</v>
      </c>
      <c r="D982" s="442" t="str">
        <f>+C982</f>
        <v>Gobierno Autónomo Municipal de San Pedro</v>
      </c>
      <c r="E982" s="245" t="s">
        <v>1311</v>
      </c>
      <c r="F982" s="246">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6">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6">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6">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6">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6">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6">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6">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6">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6">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6">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6">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6">
        <f t="shared" ca="1" si="35"/>
        <v>0</v>
      </c>
      <c r="S982" s="253"/>
      <c r="T982" s="246">
        <f ca="1">+T983</f>
        <v>0</v>
      </c>
      <c r="U982" s="245">
        <f t="shared" si="36"/>
        <v>1</v>
      </c>
      <c r="V982" s="348" t="str">
        <f>+VLOOKUP(A982,bd_lista!$A$3:$E$590,5,FALSE)</f>
        <v>Gobiernos Autonomos Municipales</v>
      </c>
      <c r="W982" s="444" t="str">
        <f>+V982</f>
        <v>Gobiernos Autonomos Municipales</v>
      </c>
      <c r="X982" s="245">
        <f>+VLOOKUP(A982,[2]Sheet1!$A$13:$D$744,4,FALSE)</f>
        <v>0</v>
      </c>
      <c r="Y982" s="245" t="e">
        <f>+VLOOKUP(X982,bd_lista!$A$3:$C$590,3,FALSE)</f>
        <v>#N/A</v>
      </c>
      <c r="Z982" s="305">
        <f>+X982</f>
        <v>0</v>
      </c>
      <c r="AA982" s="306" t="e">
        <f>+Y982</f>
        <v>#N/A</v>
      </c>
    </row>
    <row r="983" spans="1:27" customFormat="1" ht="15" hidden="1" customHeight="1">
      <c r="A983" s="32">
        <v>1754</v>
      </c>
      <c r="B983" s="447"/>
      <c r="C983" s="250" t="str">
        <f>+VLOOKUP(A983,bd_lista!$A$3:$C$590,3,FALSE)</f>
        <v>Gobierno Autónomo Municipal de San Pedro</v>
      </c>
      <c r="D983" s="443"/>
      <c r="E983" s="247" t="s">
        <v>1312</v>
      </c>
      <c r="F983" s="246">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6">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6">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6">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6">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6">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8">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8">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6">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6">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6">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6">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6">
        <f t="shared" ca="1" si="35"/>
        <v>0</v>
      </c>
      <c r="S983" s="253">
        <f ca="1">+R982+R983</f>
        <v>0</v>
      </c>
      <c r="T983" s="246">
        <f ca="1">+S983</f>
        <v>0</v>
      </c>
      <c r="U983" s="245">
        <f t="shared" si="36"/>
        <v>2</v>
      </c>
      <c r="V983" s="348" t="str">
        <f>+VLOOKUP(A983,bd_lista!$A$3:$E$590,5,FALSE)</f>
        <v>Gobiernos Autonomos Municipales</v>
      </c>
      <c r="W983" s="445"/>
      <c r="X983" s="245">
        <f>+VLOOKUP(A983,[2]Sheet1!$A$13:$D$744,4,FALSE)</f>
        <v>0</v>
      </c>
      <c r="Y983" s="245" t="e">
        <f>+VLOOKUP(X983,bd_lista!$A$3:$C$590,3,FALSE)</f>
        <v>#N/A</v>
      </c>
      <c r="Z983" s="303"/>
      <c r="AA983" s="304"/>
    </row>
    <row r="984" spans="1:27" customFormat="1" ht="15" hidden="1" customHeight="1">
      <c r="A984" s="32">
        <v>1755</v>
      </c>
      <c r="B984" s="446">
        <f>+A984</f>
        <v>1755</v>
      </c>
      <c r="C984" s="250" t="str">
        <f>+VLOOKUP(A984,bd_lista!$A$3:$C$590,3,FALSE)</f>
        <v>Gobierno Autónomo Municipal de Cuatro Cañadas</v>
      </c>
      <c r="D984" s="442" t="str">
        <f>+C984</f>
        <v>Gobierno Autónomo Municipal de Cuatro Cañadas</v>
      </c>
      <c r="E984" s="245" t="s">
        <v>1311</v>
      </c>
      <c r="F984" s="274">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74">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74">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74">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74">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74">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6">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6">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6">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6">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6">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6">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74">
        <f t="shared" ca="1" si="35"/>
        <v>0</v>
      </c>
      <c r="S984" s="276"/>
      <c r="T984" s="246">
        <f ca="1">+T985</f>
        <v>0</v>
      </c>
      <c r="U984" s="245">
        <f t="shared" si="36"/>
        <v>1</v>
      </c>
      <c r="V984" s="348" t="str">
        <f>+VLOOKUP(A984,bd_lista!$A$3:$E$590,5,FALSE)</f>
        <v>Gobiernos Autonomos Municipales</v>
      </c>
      <c r="W984" s="444" t="str">
        <f>+V984</f>
        <v>Gobiernos Autonomos Municipales</v>
      </c>
      <c r="X984" s="245">
        <f>+VLOOKUP(A984,[2]Sheet1!$A$13:$D$744,4,FALSE)</f>
        <v>0</v>
      </c>
      <c r="Y984" s="245" t="e">
        <f>+VLOOKUP(X984,bd_lista!$A$3:$C$590,3,FALSE)</f>
        <v>#N/A</v>
      </c>
      <c r="Z984" s="305">
        <f>+X984</f>
        <v>0</v>
      </c>
      <c r="AA984" s="306" t="e">
        <f>+Y984</f>
        <v>#N/A</v>
      </c>
    </row>
    <row r="985" spans="1:27" customFormat="1" ht="15" hidden="1" customHeight="1">
      <c r="A985" s="32">
        <v>1755</v>
      </c>
      <c r="B985" s="447"/>
      <c r="C985" s="250" t="str">
        <f>+VLOOKUP(A985,bd_lista!$A$3:$C$590,3,FALSE)</f>
        <v>Gobierno Autónomo Municipal de Cuatro Cañadas</v>
      </c>
      <c r="D985" s="443"/>
      <c r="E985" s="247" t="s">
        <v>1312</v>
      </c>
      <c r="F985" s="248">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8">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8">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8">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8">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8">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8">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8">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8">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8">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8">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8">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8">
        <f t="shared" ca="1" si="35"/>
        <v>0</v>
      </c>
      <c r="S985" s="265">
        <f ca="1">+R984+R985</f>
        <v>0</v>
      </c>
      <c r="T985" s="248">
        <f ca="1">+S985</f>
        <v>0</v>
      </c>
      <c r="U985" s="247">
        <f t="shared" si="36"/>
        <v>2</v>
      </c>
      <c r="V985" s="348" t="str">
        <f>+VLOOKUP(A985,bd_lista!$A$3:$E$590,5,FALSE)</f>
        <v>Gobiernos Autonomos Municipales</v>
      </c>
      <c r="W985" s="445"/>
      <c r="X985" s="245">
        <f>+VLOOKUP(A985,[2]Sheet1!$A$13:$D$744,4,FALSE)</f>
        <v>0</v>
      </c>
      <c r="Y985" s="245" t="e">
        <f>+VLOOKUP(X985,bd_lista!$A$3:$C$590,3,FALSE)</f>
        <v>#N/A</v>
      </c>
      <c r="Z985" s="303"/>
      <c r="AA985" s="304"/>
    </row>
    <row r="986" spans="1:27" customFormat="1" ht="15" hidden="1" customHeight="1">
      <c r="A986" s="32">
        <v>1756</v>
      </c>
      <c r="B986" s="446">
        <f>+A986</f>
        <v>1756</v>
      </c>
      <c r="C986" s="250" t="str">
        <f>+VLOOKUP(A986,bd_lista!$A$3:$C$590,3,FALSE)</f>
        <v>Gobierno Autónomo Municipal de Colpa Bélgica</v>
      </c>
      <c r="D986" s="442" t="str">
        <f>+C986</f>
        <v>Gobierno Autónomo Municipal de Colpa Bélgica</v>
      </c>
      <c r="E986" s="245" t="s">
        <v>1311</v>
      </c>
      <c r="F986" s="246">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6">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6">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6">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6">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6">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6">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6">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6">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6">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6">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6">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6">
        <f t="shared" ca="1" si="35"/>
        <v>0</v>
      </c>
      <c r="S986" s="253"/>
      <c r="T986" s="246">
        <f ca="1">+T987</f>
        <v>0</v>
      </c>
      <c r="U986" s="245">
        <f t="shared" si="36"/>
        <v>1</v>
      </c>
      <c r="V986" s="348" t="str">
        <f>+VLOOKUP(A986,bd_lista!$A$3:$E$590,5,FALSE)</f>
        <v>Gobiernos Autonomos Municipales</v>
      </c>
      <c r="W986" s="444" t="str">
        <f>+V986</f>
        <v>Gobiernos Autonomos Municipales</v>
      </c>
      <c r="X986" s="245">
        <f>+VLOOKUP(A986,[2]Sheet1!$A$13:$D$744,4,FALSE)</f>
        <v>0</v>
      </c>
      <c r="Y986" s="245" t="e">
        <f>+VLOOKUP(X986,bd_lista!$A$3:$C$590,3,FALSE)</f>
        <v>#N/A</v>
      </c>
      <c r="Z986" s="305">
        <f>+X986</f>
        <v>0</v>
      </c>
      <c r="AA986" s="306" t="e">
        <f>+Y986</f>
        <v>#N/A</v>
      </c>
    </row>
    <row r="987" spans="1:27" customFormat="1" ht="15" hidden="1" customHeight="1">
      <c r="A987" s="32">
        <v>1756</v>
      </c>
      <c r="B987" s="447"/>
      <c r="C987" s="250" t="str">
        <f>+VLOOKUP(A987,bd_lista!$A$3:$C$590,3,FALSE)</f>
        <v>Gobierno Autónomo Municipal de Colpa Bélgica</v>
      </c>
      <c r="D987" s="443"/>
      <c r="E987" s="247" t="s">
        <v>1312</v>
      </c>
      <c r="F987" s="246">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6">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6">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6">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6">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6">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6">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6">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6">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6">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6">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6">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6">
        <f t="shared" ca="1" si="35"/>
        <v>0</v>
      </c>
      <c r="S987" s="253">
        <f ca="1">+R986+R987</f>
        <v>0</v>
      </c>
      <c r="T987" s="246">
        <f ca="1">+S987</f>
        <v>0</v>
      </c>
      <c r="U987" s="245">
        <f t="shared" si="36"/>
        <v>2</v>
      </c>
      <c r="V987" s="348" t="str">
        <f>+VLOOKUP(A987,bd_lista!$A$3:$E$590,5,FALSE)</f>
        <v>Gobiernos Autonomos Municipales</v>
      </c>
      <c r="W987" s="445"/>
      <c r="X987" s="245">
        <f>+VLOOKUP(A987,[2]Sheet1!$A$13:$D$744,4,FALSE)</f>
        <v>0</v>
      </c>
      <c r="Y987" s="245" t="e">
        <f>+VLOOKUP(X987,bd_lista!$A$3:$C$590,3,FALSE)</f>
        <v>#N/A</v>
      </c>
      <c r="Z987" s="303"/>
      <c r="AA987" s="304"/>
    </row>
    <row r="988" spans="1:27" customFormat="1" ht="15" hidden="1" customHeight="1">
      <c r="A988" s="32">
        <v>1801</v>
      </c>
      <c r="B988" s="446">
        <f>+A988</f>
        <v>1801</v>
      </c>
      <c r="C988" s="250" t="str">
        <f>+VLOOKUP(A988,bd_lista!$A$3:$C$590,3,FALSE)</f>
        <v>Gobierno Autónomo Municipal de Trinidad</v>
      </c>
      <c r="D988" s="442" t="str">
        <f>+C988</f>
        <v>Gobierno Autónomo Municipal de Trinidad</v>
      </c>
      <c r="E988" s="245" t="s">
        <v>1311</v>
      </c>
      <c r="F988" s="246">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6">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6">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6">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6">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6">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6">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6">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6">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6">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6">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6">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6">
        <f t="shared" ca="1" si="35"/>
        <v>0</v>
      </c>
      <c r="S988" s="253"/>
      <c r="T988" s="246">
        <f ca="1">+T989</f>
        <v>0</v>
      </c>
      <c r="U988" s="245">
        <f t="shared" si="36"/>
        <v>1</v>
      </c>
      <c r="V988" s="348" t="str">
        <f>+VLOOKUP(A988,bd_lista!$A$3:$E$590,5,FALSE)</f>
        <v>Gobiernos Autonomos Municipales</v>
      </c>
      <c r="W988" s="444" t="str">
        <f>+V988</f>
        <v>Gobiernos Autonomos Municipales</v>
      </c>
      <c r="X988" s="245">
        <f>+VLOOKUP(A988,[2]Sheet1!$A$13:$D$744,4,FALSE)</f>
        <v>0</v>
      </c>
      <c r="Y988" s="245" t="e">
        <f>+VLOOKUP(X988,bd_lista!$A$3:$C$590,3,FALSE)</f>
        <v>#N/A</v>
      </c>
      <c r="Z988" s="305">
        <f>+X988</f>
        <v>0</v>
      </c>
      <c r="AA988" s="306" t="e">
        <f>+Y988</f>
        <v>#N/A</v>
      </c>
    </row>
    <row r="989" spans="1:27" customFormat="1" ht="15" hidden="1" customHeight="1">
      <c r="A989" s="32">
        <v>1801</v>
      </c>
      <c r="B989" s="447"/>
      <c r="C989" s="250" t="str">
        <f>+VLOOKUP(A989,bd_lista!$A$3:$C$590,3,FALSE)</f>
        <v>Gobierno Autónomo Municipal de Trinidad</v>
      </c>
      <c r="D989" s="443"/>
      <c r="E989" s="247" t="s">
        <v>1312</v>
      </c>
      <c r="F989" s="248">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8">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8">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8">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8">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8">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8">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8">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8">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8">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8">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8">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8">
        <f t="shared" ca="1" si="35"/>
        <v>0</v>
      </c>
      <c r="S989" s="265">
        <f ca="1">+R988+R989</f>
        <v>0</v>
      </c>
      <c r="T989" s="248">
        <f ca="1">+S989</f>
        <v>0</v>
      </c>
      <c r="U989" s="247">
        <f t="shared" si="36"/>
        <v>2</v>
      </c>
      <c r="V989" s="348" t="str">
        <f>+VLOOKUP(A989,bd_lista!$A$3:$E$590,5,FALSE)</f>
        <v>Gobiernos Autonomos Municipales</v>
      </c>
      <c r="W989" s="445"/>
      <c r="X989" s="245">
        <f>+VLOOKUP(A989,[2]Sheet1!$A$13:$D$744,4,FALSE)</f>
        <v>0</v>
      </c>
      <c r="Y989" s="245" t="e">
        <f>+VLOOKUP(X989,bd_lista!$A$3:$C$590,3,FALSE)</f>
        <v>#N/A</v>
      </c>
      <c r="Z989" s="303"/>
      <c r="AA989" s="304"/>
    </row>
    <row r="990" spans="1:27" customFormat="1" ht="15" hidden="1" customHeight="1">
      <c r="A990" s="32">
        <v>1802</v>
      </c>
      <c r="B990" s="446">
        <f>+A990</f>
        <v>1802</v>
      </c>
      <c r="C990" s="250" t="str">
        <f>+VLOOKUP(A990,bd_lista!$A$3:$C$590,3,FALSE)</f>
        <v>Gobierno Autónomo Municipal de San Javier</v>
      </c>
      <c r="D990" s="442" t="str">
        <f>+C990</f>
        <v>Gobierno Autónomo Municipal de San Javier</v>
      </c>
      <c r="E990" s="245" t="s">
        <v>1311</v>
      </c>
      <c r="F990" s="246">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6">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6">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6">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6">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6">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6">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6">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6">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6">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6">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6">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6">
        <f t="shared" ref="R990:R1053" ca="1" si="37">+SUM(F990:Q990)</f>
        <v>0</v>
      </c>
      <c r="S990" s="253"/>
      <c r="T990" s="246">
        <f ca="1">+T991</f>
        <v>0</v>
      </c>
      <c r="U990" s="245">
        <f t="shared" ref="U990:U1053" si="38">+IF(E990="Débitos",1,2)</f>
        <v>1</v>
      </c>
      <c r="V990" s="348" t="str">
        <f>+VLOOKUP(A990,bd_lista!$A$3:$E$590,5,FALSE)</f>
        <v>Gobiernos Autonomos Municipales</v>
      </c>
      <c r="W990" s="444" t="str">
        <f>+V990</f>
        <v>Gobiernos Autonomos Municipales</v>
      </c>
      <c r="X990" s="245">
        <f>+VLOOKUP(A990,[2]Sheet1!$A$13:$D$744,4,FALSE)</f>
        <v>0</v>
      </c>
      <c r="Y990" s="245" t="e">
        <f>+VLOOKUP(X990,bd_lista!$A$3:$C$590,3,FALSE)</f>
        <v>#N/A</v>
      </c>
      <c r="Z990" s="305">
        <f>+X990</f>
        <v>0</v>
      </c>
      <c r="AA990" s="306" t="e">
        <f>+Y990</f>
        <v>#N/A</v>
      </c>
    </row>
    <row r="991" spans="1:27" customFormat="1" ht="15" hidden="1" customHeight="1">
      <c r="A991" s="32">
        <v>1802</v>
      </c>
      <c r="B991" s="447"/>
      <c r="C991" s="250" t="str">
        <f>+VLOOKUP(A991,bd_lista!$A$3:$C$590,3,FALSE)</f>
        <v>Gobierno Autónomo Municipal de San Javier</v>
      </c>
      <c r="D991" s="443"/>
      <c r="E991" s="247" t="s">
        <v>1312</v>
      </c>
      <c r="F991" s="248">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8">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8">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8">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8">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8">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6">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6">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6">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6">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6">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6">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8">
        <f t="shared" ca="1" si="37"/>
        <v>0</v>
      </c>
      <c r="S991" s="265">
        <f ca="1">+R990+R991</f>
        <v>0</v>
      </c>
      <c r="T991" s="246">
        <f ca="1">+S991</f>
        <v>0</v>
      </c>
      <c r="U991" s="245">
        <f t="shared" si="38"/>
        <v>2</v>
      </c>
      <c r="V991" s="348" t="str">
        <f>+VLOOKUP(A991,bd_lista!$A$3:$E$590,5,FALSE)</f>
        <v>Gobiernos Autonomos Municipales</v>
      </c>
      <c r="W991" s="445"/>
      <c r="X991" s="245">
        <f>+VLOOKUP(A991,[2]Sheet1!$A$13:$D$744,4,FALSE)</f>
        <v>0</v>
      </c>
      <c r="Y991" s="245" t="e">
        <f>+VLOOKUP(X991,bd_lista!$A$3:$C$590,3,FALSE)</f>
        <v>#N/A</v>
      </c>
      <c r="Z991" s="303"/>
      <c r="AA991" s="304"/>
    </row>
    <row r="992" spans="1:27" customFormat="1" ht="15" hidden="1" customHeight="1">
      <c r="A992" s="32">
        <v>1803</v>
      </c>
      <c r="B992" s="446">
        <f>+A992</f>
        <v>1803</v>
      </c>
      <c r="C992" s="250" t="str">
        <f>+VLOOKUP(A992,bd_lista!$A$3:$C$590,3,FALSE)</f>
        <v>Gobierno Autónomo Municipal de Riberalta</v>
      </c>
      <c r="D992" s="442" t="str">
        <f>+C992</f>
        <v>Gobierno Autónomo Municipal de Riberalta</v>
      </c>
      <c r="E992" s="245" t="s">
        <v>1311</v>
      </c>
      <c r="F992" s="246">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6">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6">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6">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6">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6">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6">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6">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6">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6">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6">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6">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6">
        <f t="shared" ca="1" si="37"/>
        <v>0</v>
      </c>
      <c r="S992" s="253"/>
      <c r="T992" s="246">
        <f ca="1">+T993</f>
        <v>0</v>
      </c>
      <c r="U992" s="245">
        <f t="shared" si="38"/>
        <v>1</v>
      </c>
      <c r="V992" s="348" t="str">
        <f>+VLOOKUP(A992,bd_lista!$A$3:$E$590,5,FALSE)</f>
        <v>Gobiernos Autonomos Municipales</v>
      </c>
      <c r="W992" s="444" t="str">
        <f>+V992</f>
        <v>Gobiernos Autonomos Municipales</v>
      </c>
      <c r="X992" s="245">
        <f>+VLOOKUP(A992,[2]Sheet1!$A$13:$D$744,4,FALSE)</f>
        <v>0</v>
      </c>
      <c r="Y992" s="245" t="e">
        <f>+VLOOKUP(X992,bd_lista!$A$3:$C$590,3,FALSE)</f>
        <v>#N/A</v>
      </c>
      <c r="Z992" s="305">
        <f>+X992</f>
        <v>0</v>
      </c>
      <c r="AA992" s="306" t="e">
        <f>+Y992</f>
        <v>#N/A</v>
      </c>
    </row>
    <row r="993" spans="1:27" customFormat="1" ht="15" hidden="1" customHeight="1">
      <c r="A993" s="32">
        <v>1803</v>
      </c>
      <c r="B993" s="447"/>
      <c r="C993" s="250" t="str">
        <f>+VLOOKUP(A993,bd_lista!$A$3:$C$590,3,FALSE)</f>
        <v>Gobierno Autónomo Municipal de Riberalta</v>
      </c>
      <c r="D993" s="443"/>
      <c r="E993" s="247" t="s">
        <v>1312</v>
      </c>
      <c r="F993" s="248">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8">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8">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8">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8">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8">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8">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8">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8">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8">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8">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8">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8">
        <f t="shared" ca="1" si="37"/>
        <v>0</v>
      </c>
      <c r="S993" s="265">
        <f ca="1">+R992+R993</f>
        <v>0</v>
      </c>
      <c r="T993" s="246">
        <f ca="1">+S993</f>
        <v>0</v>
      </c>
      <c r="U993" s="245">
        <f t="shared" si="38"/>
        <v>2</v>
      </c>
      <c r="V993" s="348" t="str">
        <f>+VLOOKUP(A993,bd_lista!$A$3:$E$590,5,FALSE)</f>
        <v>Gobiernos Autonomos Municipales</v>
      </c>
      <c r="W993" s="445"/>
      <c r="X993" s="245">
        <f>+VLOOKUP(A993,[2]Sheet1!$A$13:$D$744,4,FALSE)</f>
        <v>0</v>
      </c>
      <c r="Y993" s="245" t="e">
        <f>+VLOOKUP(X993,bd_lista!$A$3:$C$590,3,FALSE)</f>
        <v>#N/A</v>
      </c>
      <c r="Z993" s="303"/>
      <c r="AA993" s="304"/>
    </row>
    <row r="994" spans="1:27" customFormat="1" ht="15" hidden="1" customHeight="1">
      <c r="A994" s="32">
        <v>1805</v>
      </c>
      <c r="B994" s="446">
        <f>+A994</f>
        <v>1805</v>
      </c>
      <c r="C994" s="250" t="str">
        <f>+VLOOKUP(A994,bd_lista!$A$3:$C$590,3,FALSE)</f>
        <v>Gobierno Autónomo Municipal de Puerto Guayaramerín</v>
      </c>
      <c r="D994" s="442" t="str">
        <f>+C994</f>
        <v>Gobierno Autónomo Municipal de Puerto Guayaramerín</v>
      </c>
      <c r="E994" s="245" t="s">
        <v>1311</v>
      </c>
      <c r="F994" s="246">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6">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6">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6">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6">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6">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6">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6">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6">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6">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6">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6">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6">
        <f t="shared" ca="1" si="37"/>
        <v>0</v>
      </c>
      <c r="S994" s="253"/>
      <c r="T994" s="274">
        <f ca="1">+T995</f>
        <v>0</v>
      </c>
      <c r="U994" s="281">
        <f t="shared" si="38"/>
        <v>1</v>
      </c>
      <c r="V994" s="348" t="str">
        <f>+VLOOKUP(A994,bd_lista!$A$3:$E$590,5,FALSE)</f>
        <v>Gobiernos Autonomos Municipales</v>
      </c>
      <c r="W994" s="444" t="str">
        <f>+V994</f>
        <v>Gobiernos Autonomos Municipales</v>
      </c>
      <c r="X994" s="245">
        <f>+VLOOKUP(A994,[2]Sheet1!$A$13:$D$744,4,FALSE)</f>
        <v>0</v>
      </c>
      <c r="Y994" s="245" t="e">
        <f>+VLOOKUP(X994,bd_lista!$A$3:$C$590,3,FALSE)</f>
        <v>#N/A</v>
      </c>
      <c r="Z994" s="305">
        <f>+X994</f>
        <v>0</v>
      </c>
      <c r="AA994" s="306" t="e">
        <f>+Y994</f>
        <v>#N/A</v>
      </c>
    </row>
    <row r="995" spans="1:27" customFormat="1" ht="15" hidden="1" customHeight="1">
      <c r="A995" s="32">
        <v>1805</v>
      </c>
      <c r="B995" s="447"/>
      <c r="C995" s="250" t="str">
        <f>+VLOOKUP(A995,bd_lista!$A$3:$C$590,3,FALSE)</f>
        <v>Gobierno Autónomo Municipal de Puerto Guayaramerín</v>
      </c>
      <c r="D995" s="443"/>
      <c r="E995" s="247" t="s">
        <v>1312</v>
      </c>
      <c r="F995" s="248">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8">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8">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8">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8">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8">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8">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8">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8">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8">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8">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8">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8">
        <f t="shared" ca="1" si="37"/>
        <v>0</v>
      </c>
      <c r="S995" s="265">
        <f ca="1">+R994+R995</f>
        <v>0</v>
      </c>
      <c r="T995" s="248">
        <f ca="1">+S995</f>
        <v>0</v>
      </c>
      <c r="U995" s="247">
        <f t="shared" si="38"/>
        <v>2</v>
      </c>
      <c r="V995" s="348" t="str">
        <f>+VLOOKUP(A995,bd_lista!$A$3:$E$590,5,FALSE)</f>
        <v>Gobiernos Autonomos Municipales</v>
      </c>
      <c r="W995" s="445"/>
      <c r="X995" s="245">
        <f>+VLOOKUP(A995,[2]Sheet1!$A$13:$D$744,4,FALSE)</f>
        <v>0</v>
      </c>
      <c r="Y995" s="245" t="e">
        <f>+VLOOKUP(X995,bd_lista!$A$3:$C$590,3,FALSE)</f>
        <v>#N/A</v>
      </c>
      <c r="Z995" s="303"/>
      <c r="AA995" s="304"/>
    </row>
    <row r="996" spans="1:27" customFormat="1" ht="15" hidden="1" customHeight="1">
      <c r="A996" s="32">
        <v>1806</v>
      </c>
      <c r="B996" s="446">
        <f>+A996</f>
        <v>1806</v>
      </c>
      <c r="C996" s="250" t="str">
        <f>+VLOOKUP(A996,bd_lista!$A$3:$C$590,3,FALSE)</f>
        <v>Gobierno Autónomo Municipal de Reyes</v>
      </c>
      <c r="D996" s="442" t="str">
        <f>+C996</f>
        <v>Gobierno Autónomo Municipal de Reyes</v>
      </c>
      <c r="E996" s="245" t="s">
        <v>1311</v>
      </c>
      <c r="F996" s="246">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6">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6">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6">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6">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6">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6">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6">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6">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6">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6">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6">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6">
        <f t="shared" ca="1" si="37"/>
        <v>0</v>
      </c>
      <c r="S996" s="253"/>
      <c r="T996" s="246">
        <f ca="1">+T997</f>
        <v>0</v>
      </c>
      <c r="U996" s="245">
        <f t="shared" si="38"/>
        <v>1</v>
      </c>
      <c r="V996" s="348" t="str">
        <f>+VLOOKUP(A996,bd_lista!$A$3:$E$590,5,FALSE)</f>
        <v>Gobiernos Autonomos Municipales</v>
      </c>
      <c r="W996" s="444" t="str">
        <f>+V996</f>
        <v>Gobiernos Autonomos Municipales</v>
      </c>
      <c r="X996" s="245">
        <f>+VLOOKUP(A996,[2]Sheet1!$A$13:$D$744,4,FALSE)</f>
        <v>0</v>
      </c>
      <c r="Y996" s="245" t="e">
        <f>+VLOOKUP(X996,bd_lista!$A$3:$C$590,3,FALSE)</f>
        <v>#N/A</v>
      </c>
      <c r="Z996" s="305">
        <f>+X996</f>
        <v>0</v>
      </c>
      <c r="AA996" s="306" t="e">
        <f>+Y996</f>
        <v>#N/A</v>
      </c>
    </row>
    <row r="997" spans="1:27" customFormat="1" ht="15" hidden="1" customHeight="1">
      <c r="A997" s="32">
        <v>1806</v>
      </c>
      <c r="B997" s="447"/>
      <c r="C997" s="250" t="str">
        <f>+VLOOKUP(A997,bd_lista!$A$3:$C$590,3,FALSE)</f>
        <v>Gobierno Autónomo Municipal de Reyes</v>
      </c>
      <c r="D997" s="443"/>
      <c r="E997" s="247" t="s">
        <v>1312</v>
      </c>
      <c r="F997" s="248">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8">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8">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8">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8">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8">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8">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8">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8">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8">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8">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8">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8">
        <f t="shared" ca="1" si="37"/>
        <v>0</v>
      </c>
      <c r="S997" s="265">
        <f ca="1">+R996+R997</f>
        <v>0</v>
      </c>
      <c r="T997" s="246">
        <f ca="1">+S997</f>
        <v>0</v>
      </c>
      <c r="U997" s="247">
        <f t="shared" si="38"/>
        <v>2</v>
      </c>
      <c r="V997" s="348" t="str">
        <f>+VLOOKUP(A997,bd_lista!$A$3:$E$590,5,FALSE)</f>
        <v>Gobiernos Autonomos Municipales</v>
      </c>
      <c r="W997" s="445"/>
      <c r="X997" s="245">
        <f>+VLOOKUP(A997,[2]Sheet1!$A$13:$D$744,4,FALSE)</f>
        <v>0</v>
      </c>
      <c r="Y997" s="245" t="e">
        <f>+VLOOKUP(X997,bd_lista!$A$3:$C$590,3,FALSE)</f>
        <v>#N/A</v>
      </c>
      <c r="Z997" s="303"/>
      <c r="AA997" s="304"/>
    </row>
    <row r="998" spans="1:27" customFormat="1" ht="15" hidden="1" customHeight="1">
      <c r="A998" s="32">
        <v>1807</v>
      </c>
      <c r="B998" s="446">
        <f>+A998</f>
        <v>1807</v>
      </c>
      <c r="C998" s="250" t="str">
        <f>+VLOOKUP(A998,bd_lista!$A$3:$C$590,3,FALSE)</f>
        <v>Gobierno Autónomo Municipal de Puerto Rurrenabaque</v>
      </c>
      <c r="D998" s="442" t="str">
        <f>+C998</f>
        <v>Gobierno Autónomo Municipal de Puerto Rurrenabaque</v>
      </c>
      <c r="E998" s="245" t="s">
        <v>1311</v>
      </c>
      <c r="F998" s="246">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6">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6">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6">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6">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6">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6">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6">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6">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6">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6">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6">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6">
        <f t="shared" ca="1" si="37"/>
        <v>0</v>
      </c>
      <c r="S998" s="253"/>
      <c r="T998" s="246">
        <f ca="1">+T999</f>
        <v>0</v>
      </c>
      <c r="U998" s="245">
        <f t="shared" si="38"/>
        <v>1</v>
      </c>
      <c r="V998" s="348" t="str">
        <f>+VLOOKUP(A998,bd_lista!$A$3:$E$590,5,FALSE)</f>
        <v>Gobiernos Autonomos Municipales</v>
      </c>
      <c r="W998" s="444" t="str">
        <f>+V998</f>
        <v>Gobiernos Autonomos Municipales</v>
      </c>
      <c r="X998" s="245">
        <f>+VLOOKUP(A998,[2]Sheet1!$A$13:$D$744,4,FALSE)</f>
        <v>0</v>
      </c>
      <c r="Y998" s="245" t="e">
        <f>+VLOOKUP(X998,bd_lista!$A$3:$C$590,3,FALSE)</f>
        <v>#N/A</v>
      </c>
      <c r="Z998" s="305">
        <f>+X998</f>
        <v>0</v>
      </c>
      <c r="AA998" s="306" t="e">
        <f>+Y998</f>
        <v>#N/A</v>
      </c>
    </row>
    <row r="999" spans="1:27" customFormat="1" ht="15" hidden="1" customHeight="1">
      <c r="A999" s="32">
        <v>1807</v>
      </c>
      <c r="B999" s="447"/>
      <c r="C999" s="250" t="str">
        <f>+VLOOKUP(A999,bd_lista!$A$3:$C$590,3,FALSE)</f>
        <v>Gobierno Autónomo Municipal de Puerto Rurrenabaque</v>
      </c>
      <c r="D999" s="443"/>
      <c r="E999" s="247" t="s">
        <v>1312</v>
      </c>
      <c r="F999" s="246">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6">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6">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6">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6">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6">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6">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6">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6">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6">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6">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6">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6">
        <f t="shared" ca="1" si="37"/>
        <v>0</v>
      </c>
      <c r="S999" s="253">
        <f ca="1">+R998+R999</f>
        <v>0</v>
      </c>
      <c r="T999" s="246">
        <f ca="1">+S999</f>
        <v>0</v>
      </c>
      <c r="U999" s="245">
        <f t="shared" si="38"/>
        <v>2</v>
      </c>
      <c r="V999" s="348" t="str">
        <f>+VLOOKUP(A999,bd_lista!$A$3:$E$590,5,FALSE)</f>
        <v>Gobiernos Autonomos Municipales</v>
      </c>
      <c r="W999" s="445"/>
      <c r="X999" s="245">
        <f>+VLOOKUP(A999,[2]Sheet1!$A$13:$D$744,4,FALSE)</f>
        <v>0</v>
      </c>
      <c r="Y999" s="245" t="e">
        <f>+VLOOKUP(X999,bd_lista!$A$3:$C$590,3,FALSE)</f>
        <v>#N/A</v>
      </c>
      <c r="Z999" s="303"/>
      <c r="AA999" s="304"/>
    </row>
    <row r="1000" spans="1:27" customFormat="1" ht="15" hidden="1" customHeight="1">
      <c r="A1000" s="32">
        <v>1808</v>
      </c>
      <c r="B1000" s="446">
        <f>+A1000</f>
        <v>1808</v>
      </c>
      <c r="C1000" s="250" t="str">
        <f>+VLOOKUP(A1000,bd_lista!$A$3:$C$590,3,FALSE)</f>
        <v>Gobierno Autónomo Municipal de San Borja</v>
      </c>
      <c r="D1000" s="442" t="str">
        <f>+C1000</f>
        <v>Gobierno Autónomo Municipal de San Borja</v>
      </c>
      <c r="E1000" s="245" t="s">
        <v>1311</v>
      </c>
      <c r="F1000" s="246">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6">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6">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6">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6">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6">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6">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6">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6">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6">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6">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6">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6">
        <f t="shared" ca="1" si="37"/>
        <v>0</v>
      </c>
      <c r="S1000" s="253"/>
      <c r="T1000" s="246">
        <f ca="1">+T1001</f>
        <v>0</v>
      </c>
      <c r="U1000" s="245">
        <f t="shared" si="38"/>
        <v>1</v>
      </c>
      <c r="V1000" s="348" t="str">
        <f>+VLOOKUP(A1000,bd_lista!$A$3:$E$590,5,FALSE)</f>
        <v>Gobiernos Autonomos Municipales</v>
      </c>
      <c r="W1000" s="444" t="str">
        <f>+V1000</f>
        <v>Gobiernos Autonomos Municipales</v>
      </c>
      <c r="X1000" s="245">
        <f>+VLOOKUP(A1000,[2]Sheet1!$A$13:$D$744,4,FALSE)</f>
        <v>0</v>
      </c>
      <c r="Y1000" s="245" t="e">
        <f>+VLOOKUP(X1000,bd_lista!$A$3:$C$590,3,FALSE)</f>
        <v>#N/A</v>
      </c>
      <c r="Z1000" s="305">
        <f>+X1000</f>
        <v>0</v>
      </c>
      <c r="AA1000" s="306" t="e">
        <f>+Y1000</f>
        <v>#N/A</v>
      </c>
    </row>
    <row r="1001" spans="1:27" customFormat="1" ht="15" hidden="1" customHeight="1">
      <c r="A1001" s="32">
        <v>1808</v>
      </c>
      <c r="B1001" s="447"/>
      <c r="C1001" s="250" t="str">
        <f>+VLOOKUP(A1001,bd_lista!$A$3:$C$590,3,FALSE)</f>
        <v>Gobierno Autónomo Municipal de San Borja</v>
      </c>
      <c r="D1001" s="443"/>
      <c r="E1001" s="247" t="s">
        <v>1312</v>
      </c>
      <c r="F1001" s="246">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6">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6">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6">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6">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6">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6">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6">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6">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6">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6">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6">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6">
        <f t="shared" ca="1" si="37"/>
        <v>0</v>
      </c>
      <c r="S1001" s="253">
        <f ca="1">+R1000+R1001</f>
        <v>0</v>
      </c>
      <c r="T1001" s="246">
        <f ca="1">+S1001</f>
        <v>0</v>
      </c>
      <c r="U1001" s="245">
        <f t="shared" si="38"/>
        <v>2</v>
      </c>
      <c r="V1001" s="348" t="str">
        <f>+VLOOKUP(A1001,bd_lista!$A$3:$E$590,5,FALSE)</f>
        <v>Gobiernos Autonomos Municipales</v>
      </c>
      <c r="W1001" s="445"/>
      <c r="X1001" s="245">
        <f>+VLOOKUP(A1001,[2]Sheet1!$A$13:$D$744,4,FALSE)</f>
        <v>0</v>
      </c>
      <c r="Y1001" s="245" t="e">
        <f>+VLOOKUP(X1001,bd_lista!$A$3:$C$590,3,FALSE)</f>
        <v>#N/A</v>
      </c>
      <c r="Z1001" s="303"/>
      <c r="AA1001" s="304"/>
    </row>
    <row r="1002" spans="1:27" customFormat="1" ht="15" hidden="1" customHeight="1">
      <c r="A1002" s="32">
        <v>1809</v>
      </c>
      <c r="B1002" s="446">
        <f>+A1002</f>
        <v>1809</v>
      </c>
      <c r="C1002" s="250" t="str">
        <f>+VLOOKUP(A1002,bd_lista!$A$3:$C$590,3,FALSE)</f>
        <v>Gobierno Autónomo Municipal de Santa Rosa</v>
      </c>
      <c r="D1002" s="442" t="str">
        <f>+C1002</f>
        <v>Gobierno Autónomo Municipal de Santa Rosa</v>
      </c>
      <c r="E1002" s="245" t="s">
        <v>1311</v>
      </c>
      <c r="F1002" s="246">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6">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6">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6">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6">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6">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6">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6">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6">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6">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6">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6">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6">
        <f t="shared" ca="1" si="37"/>
        <v>0</v>
      </c>
      <c r="S1002" s="253"/>
      <c r="T1002" s="274">
        <f ca="1">+T1003</f>
        <v>0</v>
      </c>
      <c r="U1002" s="245">
        <f t="shared" si="38"/>
        <v>1</v>
      </c>
      <c r="V1002" s="348" t="str">
        <f>+VLOOKUP(A1002,bd_lista!$A$3:$E$590,5,FALSE)</f>
        <v>Gobiernos Autonomos Municipales</v>
      </c>
      <c r="W1002" s="444" t="str">
        <f>+V1002</f>
        <v>Gobiernos Autonomos Municipales</v>
      </c>
      <c r="X1002" s="245">
        <f>+VLOOKUP(A1002,[2]Sheet1!$A$13:$D$744,4,FALSE)</f>
        <v>0</v>
      </c>
      <c r="Y1002" s="245" t="e">
        <f>+VLOOKUP(X1002,bd_lista!$A$3:$C$590,3,FALSE)</f>
        <v>#N/A</v>
      </c>
      <c r="Z1002" s="305">
        <f>+X1002</f>
        <v>0</v>
      </c>
      <c r="AA1002" s="306" t="e">
        <f>+Y1002</f>
        <v>#N/A</v>
      </c>
    </row>
    <row r="1003" spans="1:27" customFormat="1" ht="15" hidden="1" customHeight="1">
      <c r="A1003" s="32">
        <v>1809</v>
      </c>
      <c r="B1003" s="447"/>
      <c r="C1003" s="250" t="str">
        <f>+VLOOKUP(A1003,bd_lista!$A$3:$C$590,3,FALSE)</f>
        <v>Gobierno Autónomo Municipal de Santa Rosa</v>
      </c>
      <c r="D1003" s="443"/>
      <c r="E1003" s="247" t="s">
        <v>1312</v>
      </c>
      <c r="F1003" s="248">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8">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8">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8">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8">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8">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8">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8">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8">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8">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8">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8">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8">
        <f t="shared" ca="1" si="37"/>
        <v>0</v>
      </c>
      <c r="S1003" s="265">
        <f ca="1">+R1002+R1003</f>
        <v>0</v>
      </c>
      <c r="T1003" s="248">
        <f ca="1">+S1003</f>
        <v>0</v>
      </c>
      <c r="U1003" s="247">
        <f t="shared" si="38"/>
        <v>2</v>
      </c>
      <c r="V1003" s="348" t="str">
        <f>+VLOOKUP(A1003,bd_lista!$A$3:$E$590,5,FALSE)</f>
        <v>Gobiernos Autonomos Municipales</v>
      </c>
      <c r="W1003" s="445"/>
      <c r="X1003" s="245">
        <f>+VLOOKUP(A1003,[2]Sheet1!$A$13:$D$744,4,FALSE)</f>
        <v>0</v>
      </c>
      <c r="Y1003" s="245" t="e">
        <f>+VLOOKUP(X1003,bd_lista!$A$3:$C$590,3,FALSE)</f>
        <v>#N/A</v>
      </c>
      <c r="Z1003" s="303"/>
      <c r="AA1003" s="304"/>
    </row>
    <row r="1004" spans="1:27" customFormat="1" ht="15" hidden="1" customHeight="1">
      <c r="A1004" s="32">
        <v>1810</v>
      </c>
      <c r="B1004" s="446">
        <f>+A1004</f>
        <v>1810</v>
      </c>
      <c r="C1004" s="250" t="str">
        <f>+VLOOKUP(A1004,bd_lista!$A$3:$C$590,3,FALSE)</f>
        <v>Gobierno Autónomo Municipal de Santa Ana</v>
      </c>
      <c r="D1004" s="442" t="str">
        <f>+C1004</f>
        <v>Gobierno Autónomo Municipal de Santa Ana</v>
      </c>
      <c r="E1004" s="245" t="s">
        <v>1311</v>
      </c>
      <c r="F1004" s="246">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6">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6">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6">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6">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6">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6">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6">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6">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6">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6">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6">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6">
        <f t="shared" ca="1" si="37"/>
        <v>0</v>
      </c>
      <c r="S1004" s="253"/>
      <c r="T1004" s="246">
        <f ca="1">+T1005</f>
        <v>0</v>
      </c>
      <c r="U1004" s="245">
        <f t="shared" si="38"/>
        <v>1</v>
      </c>
      <c r="V1004" s="348" t="str">
        <f>+VLOOKUP(A1004,bd_lista!$A$3:$E$590,5,FALSE)</f>
        <v>Gobiernos Autonomos Municipales</v>
      </c>
      <c r="W1004" s="444" t="str">
        <f>+V1004</f>
        <v>Gobiernos Autonomos Municipales</v>
      </c>
      <c r="X1004" s="245">
        <f>+VLOOKUP(A1004,[2]Sheet1!$A$13:$D$744,4,FALSE)</f>
        <v>0</v>
      </c>
      <c r="Y1004" s="245" t="e">
        <f>+VLOOKUP(X1004,bd_lista!$A$3:$C$590,3,FALSE)</f>
        <v>#N/A</v>
      </c>
      <c r="Z1004" s="305">
        <f>+X1004</f>
        <v>0</v>
      </c>
      <c r="AA1004" s="306" t="e">
        <f>+Y1004</f>
        <v>#N/A</v>
      </c>
    </row>
    <row r="1005" spans="1:27" customFormat="1" ht="15" hidden="1" customHeight="1">
      <c r="A1005" s="32">
        <v>1810</v>
      </c>
      <c r="B1005" s="447"/>
      <c r="C1005" s="250" t="str">
        <f>+VLOOKUP(A1005,bd_lista!$A$3:$C$590,3,FALSE)</f>
        <v>Gobierno Autónomo Municipal de Santa Ana</v>
      </c>
      <c r="D1005" s="443"/>
      <c r="E1005" s="247" t="s">
        <v>1312</v>
      </c>
      <c r="F1005" s="248">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8">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8">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8">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8">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8">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8">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8">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8">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8">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8">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8">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8">
        <f t="shared" ca="1" si="37"/>
        <v>0</v>
      </c>
      <c r="S1005" s="265">
        <f ca="1">+R1004+R1005</f>
        <v>0</v>
      </c>
      <c r="T1005" s="246">
        <f ca="1">+S1005</f>
        <v>0</v>
      </c>
      <c r="U1005" s="245">
        <f t="shared" si="38"/>
        <v>2</v>
      </c>
      <c r="V1005" s="348" t="str">
        <f>+VLOOKUP(A1005,bd_lista!$A$3:$E$590,5,FALSE)</f>
        <v>Gobiernos Autonomos Municipales</v>
      </c>
      <c r="W1005" s="445"/>
      <c r="X1005" s="245">
        <f>+VLOOKUP(A1005,[2]Sheet1!$A$13:$D$744,4,FALSE)</f>
        <v>0</v>
      </c>
      <c r="Y1005" s="245" t="e">
        <f>+VLOOKUP(X1005,bd_lista!$A$3:$C$590,3,FALSE)</f>
        <v>#N/A</v>
      </c>
      <c r="Z1005" s="303"/>
      <c r="AA1005" s="304"/>
    </row>
    <row r="1006" spans="1:27" customFormat="1" ht="15" hidden="1" customHeight="1">
      <c r="A1006" s="32">
        <v>1811</v>
      </c>
      <c r="B1006" s="446">
        <f>+A1006</f>
        <v>1811</v>
      </c>
      <c r="C1006" s="250" t="str">
        <f>+VLOOKUP(A1006,bd_lista!$A$3:$C$590,3,FALSE)</f>
        <v>Gobierno Autónomo Municipal de San Ignacio</v>
      </c>
      <c r="D1006" s="442" t="str">
        <f>+C1006</f>
        <v>Gobierno Autónomo Municipal de San Ignacio</v>
      </c>
      <c r="E1006" s="245" t="s">
        <v>1311</v>
      </c>
      <c r="F1006" s="246">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6">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6">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6">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6">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6">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6">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6">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6">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6">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6">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6">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6">
        <f t="shared" ca="1" si="37"/>
        <v>0</v>
      </c>
      <c r="S1006" s="253"/>
      <c r="T1006" s="246">
        <f ca="1">+T1007</f>
        <v>0</v>
      </c>
      <c r="U1006" s="245">
        <f t="shared" si="38"/>
        <v>1</v>
      </c>
      <c r="V1006" s="348" t="str">
        <f>+VLOOKUP(A1006,bd_lista!$A$3:$E$590,5,FALSE)</f>
        <v>Gobiernos Autonomos Municipales</v>
      </c>
      <c r="W1006" s="444" t="str">
        <f>+V1006</f>
        <v>Gobiernos Autonomos Municipales</v>
      </c>
      <c r="X1006" s="245">
        <f>+VLOOKUP(A1006,[2]Sheet1!$A$13:$D$744,4,FALSE)</f>
        <v>0</v>
      </c>
      <c r="Y1006" s="245" t="e">
        <f>+VLOOKUP(X1006,bd_lista!$A$3:$C$590,3,FALSE)</f>
        <v>#N/A</v>
      </c>
      <c r="Z1006" s="305">
        <f>+X1006</f>
        <v>0</v>
      </c>
      <c r="AA1006" s="306" t="e">
        <f>+Y1006</f>
        <v>#N/A</v>
      </c>
    </row>
    <row r="1007" spans="1:27" customFormat="1" ht="15" hidden="1" customHeight="1">
      <c r="A1007" s="32">
        <v>1811</v>
      </c>
      <c r="B1007" s="447"/>
      <c r="C1007" s="250" t="str">
        <f>+VLOOKUP(A1007,bd_lista!$A$3:$C$590,3,FALSE)</f>
        <v>Gobierno Autónomo Municipal de San Ignacio</v>
      </c>
      <c r="D1007" s="443"/>
      <c r="E1007" s="247" t="s">
        <v>1312</v>
      </c>
      <c r="F1007" s="248">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8">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8">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8">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8">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8">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8">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8">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8">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8">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8">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8">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8">
        <f t="shared" ca="1" si="37"/>
        <v>0</v>
      </c>
      <c r="S1007" s="265">
        <f ca="1">+R1006+R1007</f>
        <v>0</v>
      </c>
      <c r="T1007" s="248">
        <f ca="1">+S1007</f>
        <v>0</v>
      </c>
      <c r="U1007" s="247">
        <f t="shared" si="38"/>
        <v>2</v>
      </c>
      <c r="V1007" s="348" t="str">
        <f>+VLOOKUP(A1007,bd_lista!$A$3:$E$590,5,FALSE)</f>
        <v>Gobiernos Autonomos Municipales</v>
      </c>
      <c r="W1007" s="445"/>
      <c r="X1007" s="245">
        <f>+VLOOKUP(A1007,[2]Sheet1!$A$13:$D$744,4,FALSE)</f>
        <v>0</v>
      </c>
      <c r="Y1007" s="245" t="e">
        <f>+VLOOKUP(X1007,bd_lista!$A$3:$C$590,3,FALSE)</f>
        <v>#N/A</v>
      </c>
      <c r="Z1007" s="303"/>
      <c r="AA1007" s="304"/>
    </row>
    <row r="1008" spans="1:27" customFormat="1" ht="15" hidden="1" customHeight="1">
      <c r="A1008" s="32">
        <v>1812</v>
      </c>
      <c r="B1008" s="446">
        <f>+A1008</f>
        <v>1812</v>
      </c>
      <c r="C1008" s="250" t="str">
        <f>+VLOOKUP(A1008,bd_lista!$A$3:$C$590,3,FALSE)</f>
        <v>Gobierno Autónomo Municipal de Loreto</v>
      </c>
      <c r="D1008" s="442" t="str">
        <f>+C1008</f>
        <v>Gobierno Autónomo Municipal de Loreto</v>
      </c>
      <c r="E1008" s="245" t="s">
        <v>1311</v>
      </c>
      <c r="F1008" s="246">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6">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6">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6">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6">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6">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6">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6">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6">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6">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6">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6">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6">
        <f t="shared" ca="1" si="37"/>
        <v>0</v>
      </c>
      <c r="S1008" s="253"/>
      <c r="T1008" s="274">
        <f ca="1">+T1009</f>
        <v>0</v>
      </c>
      <c r="U1008" s="281">
        <f t="shared" si="38"/>
        <v>1</v>
      </c>
      <c r="V1008" s="348" t="str">
        <f>+VLOOKUP(A1008,bd_lista!$A$3:$E$590,5,FALSE)</f>
        <v>Gobiernos Autonomos Municipales</v>
      </c>
      <c r="W1008" s="444" t="str">
        <f>+V1008</f>
        <v>Gobiernos Autonomos Municipales</v>
      </c>
      <c r="X1008" s="245">
        <f>+VLOOKUP(A1008,[2]Sheet1!$A$13:$D$744,4,FALSE)</f>
        <v>0</v>
      </c>
      <c r="Y1008" s="245" t="e">
        <f>+VLOOKUP(X1008,bd_lista!$A$3:$C$590,3,FALSE)</f>
        <v>#N/A</v>
      </c>
      <c r="Z1008" s="305">
        <f>+X1008</f>
        <v>0</v>
      </c>
      <c r="AA1008" s="306" t="e">
        <f>+Y1008</f>
        <v>#N/A</v>
      </c>
    </row>
    <row r="1009" spans="1:27" customFormat="1" ht="27" hidden="1" customHeight="1">
      <c r="A1009" s="32">
        <v>1812</v>
      </c>
      <c r="B1009" s="447"/>
      <c r="C1009" s="250" t="str">
        <f>+VLOOKUP(A1009,bd_lista!$A$3:$C$590,3,FALSE)</f>
        <v>Gobierno Autónomo Municipal de Loreto</v>
      </c>
      <c r="D1009" s="443"/>
      <c r="E1009" s="247" t="s">
        <v>1312</v>
      </c>
      <c r="F1009" s="248">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8">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8">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8">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8">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8">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8">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8">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8">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8">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8">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8">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8">
        <f t="shared" ca="1" si="37"/>
        <v>0</v>
      </c>
      <c r="S1009" s="265">
        <f ca="1">+R1008+R1009</f>
        <v>0</v>
      </c>
      <c r="T1009" s="246">
        <f ca="1">+S1009</f>
        <v>0</v>
      </c>
      <c r="U1009" s="245">
        <f t="shared" si="38"/>
        <v>2</v>
      </c>
      <c r="V1009" s="348" t="str">
        <f>+VLOOKUP(A1009,bd_lista!$A$3:$E$590,5,FALSE)</f>
        <v>Gobiernos Autonomos Municipales</v>
      </c>
      <c r="W1009" s="445"/>
      <c r="X1009" s="245">
        <f>+VLOOKUP(A1009,[2]Sheet1!$A$13:$D$744,4,FALSE)</f>
        <v>0</v>
      </c>
      <c r="Y1009" s="245" t="e">
        <f>+VLOOKUP(X1009,bd_lista!$A$3:$C$590,3,FALSE)</f>
        <v>#N/A</v>
      </c>
      <c r="Z1009" s="303"/>
      <c r="AA1009" s="304"/>
    </row>
    <row r="1010" spans="1:27" customFormat="1" ht="15" hidden="1" customHeight="1">
      <c r="A1010" s="32">
        <v>1813</v>
      </c>
      <c r="B1010" s="446">
        <f>+A1010</f>
        <v>1813</v>
      </c>
      <c r="C1010" s="250" t="str">
        <f>+VLOOKUP(A1010,bd_lista!$A$3:$C$590,3,FALSE)</f>
        <v>Gobierno Autónomo Municipal de San Andrés</v>
      </c>
      <c r="D1010" s="442" t="str">
        <f>+C1010</f>
        <v>Gobierno Autónomo Municipal de San Andrés</v>
      </c>
      <c r="E1010" s="245" t="s">
        <v>1311</v>
      </c>
      <c r="F1010" s="246">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6">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6">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6">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6">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6">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6">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6">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6">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6">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6">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6">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6">
        <f t="shared" ca="1" si="37"/>
        <v>0</v>
      </c>
      <c r="S1010" s="253"/>
      <c r="T1010" s="246">
        <f ca="1">+T1011</f>
        <v>0</v>
      </c>
      <c r="U1010" s="245">
        <f t="shared" si="38"/>
        <v>1</v>
      </c>
      <c r="V1010" s="348" t="str">
        <f>+VLOOKUP(A1010,bd_lista!$A$3:$E$590,5,FALSE)</f>
        <v>Gobiernos Autonomos Municipales</v>
      </c>
      <c r="W1010" s="444" t="str">
        <f>+V1010</f>
        <v>Gobiernos Autonomos Municipales</v>
      </c>
      <c r="X1010" s="245">
        <f>+VLOOKUP(A1010,[2]Sheet1!$A$13:$D$744,4,FALSE)</f>
        <v>0</v>
      </c>
      <c r="Y1010" s="245" t="e">
        <f>+VLOOKUP(X1010,bd_lista!$A$3:$C$590,3,FALSE)</f>
        <v>#N/A</v>
      </c>
      <c r="Z1010" s="305">
        <f>+X1010</f>
        <v>0</v>
      </c>
      <c r="AA1010" s="306" t="e">
        <f>+Y1010</f>
        <v>#N/A</v>
      </c>
    </row>
    <row r="1011" spans="1:27" customFormat="1" ht="15" hidden="1" customHeight="1">
      <c r="A1011" s="32">
        <v>1813</v>
      </c>
      <c r="B1011" s="447"/>
      <c r="C1011" s="250" t="str">
        <f>+VLOOKUP(A1011,bd_lista!$A$3:$C$590,3,FALSE)</f>
        <v>Gobierno Autónomo Municipal de San Andrés</v>
      </c>
      <c r="D1011" s="443"/>
      <c r="E1011" s="247" t="s">
        <v>1312</v>
      </c>
      <c r="F1011" s="246">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6">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6">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6">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6">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6">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6">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6">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6">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6">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6">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6">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6">
        <f t="shared" ca="1" si="37"/>
        <v>0</v>
      </c>
      <c r="S1011" s="253">
        <f ca="1">+R1010+R1011</f>
        <v>0</v>
      </c>
      <c r="T1011" s="246">
        <f ca="1">+S1011</f>
        <v>0</v>
      </c>
      <c r="U1011" s="245">
        <f t="shared" si="38"/>
        <v>2</v>
      </c>
      <c r="V1011" s="348" t="str">
        <f>+VLOOKUP(A1011,bd_lista!$A$3:$E$590,5,FALSE)</f>
        <v>Gobiernos Autonomos Municipales</v>
      </c>
      <c r="W1011" s="445"/>
      <c r="X1011" s="245">
        <f>+VLOOKUP(A1011,[2]Sheet1!$A$13:$D$744,4,FALSE)</f>
        <v>0</v>
      </c>
      <c r="Y1011" s="245" t="e">
        <f>+VLOOKUP(X1011,bd_lista!$A$3:$C$590,3,FALSE)</f>
        <v>#N/A</v>
      </c>
      <c r="Z1011" s="303"/>
      <c r="AA1011" s="304"/>
    </row>
    <row r="1012" spans="1:27" customFormat="1" ht="15" hidden="1" customHeight="1">
      <c r="A1012" s="32">
        <v>1814</v>
      </c>
      <c r="B1012" s="446">
        <f>+A1012</f>
        <v>1814</v>
      </c>
      <c r="C1012" s="250" t="str">
        <f>+VLOOKUP(A1012,bd_lista!$A$3:$C$590,3,FALSE)</f>
        <v>Gobierno Autónomo Municipal de San Joaquín</v>
      </c>
      <c r="D1012" s="442" t="str">
        <f>+C1012</f>
        <v>Gobierno Autónomo Municipal de San Joaquín</v>
      </c>
      <c r="E1012" s="245" t="s">
        <v>1311</v>
      </c>
      <c r="F1012" s="246">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6">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6">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6">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6">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6">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6">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6">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6">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6">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6">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6">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6">
        <f t="shared" ca="1" si="37"/>
        <v>0</v>
      </c>
      <c r="S1012" s="253"/>
      <c r="T1012" s="246">
        <f ca="1">+T1013</f>
        <v>0</v>
      </c>
      <c r="U1012" s="245">
        <f t="shared" si="38"/>
        <v>1</v>
      </c>
      <c r="V1012" s="348" t="str">
        <f>+VLOOKUP(A1012,bd_lista!$A$3:$E$590,5,FALSE)</f>
        <v>Gobiernos Autonomos Municipales</v>
      </c>
      <c r="W1012" s="444" t="str">
        <f>+V1012</f>
        <v>Gobiernos Autonomos Municipales</v>
      </c>
      <c r="X1012" s="245">
        <f>+VLOOKUP(A1012,[2]Sheet1!$A$13:$D$744,4,FALSE)</f>
        <v>0</v>
      </c>
      <c r="Y1012" s="245" t="e">
        <f>+VLOOKUP(X1012,bd_lista!$A$3:$C$590,3,FALSE)</f>
        <v>#N/A</v>
      </c>
      <c r="Z1012" s="305">
        <f>+X1012</f>
        <v>0</v>
      </c>
      <c r="AA1012" s="306" t="e">
        <f>+Y1012</f>
        <v>#N/A</v>
      </c>
    </row>
    <row r="1013" spans="1:27" customFormat="1" ht="15" hidden="1" customHeight="1">
      <c r="A1013" s="32">
        <v>1814</v>
      </c>
      <c r="B1013" s="447"/>
      <c r="C1013" s="250" t="str">
        <f>+VLOOKUP(A1013,bd_lista!$A$3:$C$590,3,FALSE)</f>
        <v>Gobierno Autónomo Municipal de San Joaquín</v>
      </c>
      <c r="D1013" s="443"/>
      <c r="E1013" s="247" t="s">
        <v>1312</v>
      </c>
      <c r="F1013" s="246">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6">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6">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6">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6">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6">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6">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6">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6">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6">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6">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6">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6">
        <f t="shared" ca="1" si="37"/>
        <v>0</v>
      </c>
      <c r="S1013" s="253">
        <f ca="1">+R1012+R1013</f>
        <v>0</v>
      </c>
      <c r="T1013" s="246">
        <f ca="1">+S1013</f>
        <v>0</v>
      </c>
      <c r="U1013" s="245">
        <f t="shared" si="38"/>
        <v>2</v>
      </c>
      <c r="V1013" s="348" t="str">
        <f>+VLOOKUP(A1013,bd_lista!$A$3:$E$590,5,FALSE)</f>
        <v>Gobiernos Autonomos Municipales</v>
      </c>
      <c r="W1013" s="445"/>
      <c r="X1013" s="245">
        <f>+VLOOKUP(A1013,[2]Sheet1!$A$13:$D$744,4,FALSE)</f>
        <v>0</v>
      </c>
      <c r="Y1013" s="245" t="e">
        <f>+VLOOKUP(X1013,bd_lista!$A$3:$C$590,3,FALSE)</f>
        <v>#N/A</v>
      </c>
      <c r="Z1013" s="303"/>
      <c r="AA1013" s="304"/>
    </row>
    <row r="1014" spans="1:27" customFormat="1" ht="15" hidden="1" customHeight="1">
      <c r="A1014" s="32">
        <v>1815</v>
      </c>
      <c r="B1014" s="446">
        <f>+A1014</f>
        <v>1815</v>
      </c>
      <c r="C1014" s="250" t="str">
        <f>+VLOOKUP(A1014,bd_lista!$A$3:$C$590,3,FALSE)</f>
        <v>Gobierno Autónomo Municipal de San Ramón</v>
      </c>
      <c r="D1014" s="442" t="str">
        <f>+C1014</f>
        <v>Gobierno Autónomo Municipal de San Ramón</v>
      </c>
      <c r="E1014" s="245" t="s">
        <v>1311</v>
      </c>
      <c r="F1014" s="246">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6">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6">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6">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6">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6">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6">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6">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6">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6">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6">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6">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6">
        <f t="shared" ca="1" si="37"/>
        <v>0</v>
      </c>
      <c r="S1014" s="253"/>
      <c r="T1014" s="274">
        <f ca="1">+T1015</f>
        <v>0</v>
      </c>
      <c r="U1014" s="281">
        <f t="shared" si="38"/>
        <v>1</v>
      </c>
      <c r="V1014" s="348" t="str">
        <f>+VLOOKUP(A1014,bd_lista!$A$3:$E$590,5,FALSE)</f>
        <v>Gobiernos Autonomos Municipales</v>
      </c>
      <c r="W1014" s="444" t="str">
        <f>+V1014</f>
        <v>Gobiernos Autonomos Municipales</v>
      </c>
      <c r="X1014" s="245">
        <f>+VLOOKUP(A1014,[2]Sheet1!$A$13:$D$744,4,FALSE)</f>
        <v>0</v>
      </c>
      <c r="Y1014" s="245" t="e">
        <f>+VLOOKUP(X1014,bd_lista!$A$3:$C$590,3,FALSE)</f>
        <v>#N/A</v>
      </c>
      <c r="Z1014" s="305">
        <f>+X1014</f>
        <v>0</v>
      </c>
      <c r="AA1014" s="306" t="e">
        <f>+Y1014</f>
        <v>#N/A</v>
      </c>
    </row>
    <row r="1015" spans="1:27" customFormat="1" ht="15" hidden="1" customHeight="1">
      <c r="A1015" s="32">
        <v>1815</v>
      </c>
      <c r="B1015" s="447"/>
      <c r="C1015" s="250" t="str">
        <f>+VLOOKUP(A1015,bd_lista!$A$3:$C$590,3,FALSE)</f>
        <v>Gobierno Autónomo Municipal de San Ramón</v>
      </c>
      <c r="D1015" s="443"/>
      <c r="E1015" s="247" t="s">
        <v>1312</v>
      </c>
      <c r="F1015" s="248">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8">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8">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8">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8">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8">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8">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8">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8">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8">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8">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8">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8">
        <f t="shared" ca="1" si="37"/>
        <v>0</v>
      </c>
      <c r="S1015" s="253">
        <f ca="1">+R1014+R1015</f>
        <v>0</v>
      </c>
      <c r="T1015" s="248">
        <f ca="1">+S1015</f>
        <v>0</v>
      </c>
      <c r="U1015" s="247">
        <f t="shared" si="38"/>
        <v>2</v>
      </c>
      <c r="V1015" s="348" t="str">
        <f>+VLOOKUP(A1015,bd_lista!$A$3:$E$590,5,FALSE)</f>
        <v>Gobiernos Autonomos Municipales</v>
      </c>
      <c r="W1015" s="445"/>
      <c r="X1015" s="245">
        <f>+VLOOKUP(A1015,[2]Sheet1!$A$13:$D$744,4,FALSE)</f>
        <v>0</v>
      </c>
      <c r="Y1015" s="245" t="e">
        <f>+VLOOKUP(X1015,bd_lista!$A$3:$C$590,3,FALSE)</f>
        <v>#N/A</v>
      </c>
      <c r="Z1015" s="303"/>
      <c r="AA1015" s="304"/>
    </row>
    <row r="1016" spans="1:27" customFormat="1" ht="15" hidden="1" customHeight="1">
      <c r="A1016" s="32">
        <v>1816</v>
      </c>
      <c r="B1016" s="446">
        <f>+A1016</f>
        <v>1816</v>
      </c>
      <c r="C1016" s="250" t="str">
        <f>+VLOOKUP(A1016,bd_lista!$A$3:$C$590,3,FALSE)</f>
        <v>Gobierno Autónomo Municipal de Puerto Síles</v>
      </c>
      <c r="D1016" s="442" t="str">
        <f>+C1016</f>
        <v>Gobierno Autónomo Municipal de Puerto Síles</v>
      </c>
      <c r="E1016" s="245" t="s">
        <v>1311</v>
      </c>
      <c r="F1016" s="246">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6">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6">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6">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6">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6">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6">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6">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6">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6">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6">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6">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6">
        <f t="shared" ca="1" si="37"/>
        <v>0</v>
      </c>
      <c r="S1016" s="276"/>
      <c r="T1016" s="246">
        <f ca="1">+T1017</f>
        <v>0</v>
      </c>
      <c r="U1016" s="245">
        <f t="shared" si="38"/>
        <v>1</v>
      </c>
      <c r="V1016" s="348" t="str">
        <f>+VLOOKUP(A1016,bd_lista!$A$3:$E$590,5,FALSE)</f>
        <v>Gobiernos Autonomos Municipales</v>
      </c>
      <c r="W1016" s="444" t="str">
        <f>+V1016</f>
        <v>Gobiernos Autonomos Municipales</v>
      </c>
      <c r="X1016" s="245">
        <f>+VLOOKUP(A1016,[2]Sheet1!$A$13:$D$744,4,FALSE)</f>
        <v>0</v>
      </c>
      <c r="Y1016" s="245" t="e">
        <f>+VLOOKUP(X1016,bd_lista!$A$3:$C$590,3,FALSE)</f>
        <v>#N/A</v>
      </c>
      <c r="Z1016" s="305">
        <f>+X1016</f>
        <v>0</v>
      </c>
      <c r="AA1016" s="306" t="e">
        <f>+Y1016</f>
        <v>#N/A</v>
      </c>
    </row>
    <row r="1017" spans="1:27" customFormat="1" ht="15" hidden="1" customHeight="1">
      <c r="A1017" s="32">
        <v>1816</v>
      </c>
      <c r="B1017" s="447"/>
      <c r="C1017" s="250" t="str">
        <f>+VLOOKUP(A1017,bd_lista!$A$3:$C$590,3,FALSE)</f>
        <v>Gobierno Autónomo Municipal de Puerto Síles</v>
      </c>
      <c r="D1017" s="443"/>
      <c r="E1017" s="247" t="s">
        <v>1312</v>
      </c>
      <c r="F1017" s="248">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8">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8">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8">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8">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8">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8">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8">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8">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8">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8">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8">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8">
        <f t="shared" ca="1" si="37"/>
        <v>0</v>
      </c>
      <c r="S1017" s="265">
        <f ca="1">+R1016+R1017</f>
        <v>0</v>
      </c>
      <c r="T1017" s="248">
        <f ca="1">+S1017</f>
        <v>0</v>
      </c>
      <c r="U1017" s="247">
        <f t="shared" si="38"/>
        <v>2</v>
      </c>
      <c r="V1017" s="348" t="str">
        <f>+VLOOKUP(A1017,bd_lista!$A$3:$E$590,5,FALSE)</f>
        <v>Gobiernos Autonomos Municipales</v>
      </c>
      <c r="W1017" s="445"/>
      <c r="X1017" s="245">
        <f>+VLOOKUP(A1017,[2]Sheet1!$A$13:$D$744,4,FALSE)</f>
        <v>0</v>
      </c>
      <c r="Y1017" s="245" t="e">
        <f>+VLOOKUP(X1017,bd_lista!$A$3:$C$590,3,FALSE)</f>
        <v>#N/A</v>
      </c>
      <c r="Z1017" s="303"/>
      <c r="AA1017" s="304"/>
    </row>
    <row r="1018" spans="1:27" customFormat="1" ht="15" hidden="1" customHeight="1">
      <c r="A1018" s="32">
        <v>1817</v>
      </c>
      <c r="B1018" s="446">
        <f>+A1018</f>
        <v>1817</v>
      </c>
      <c r="C1018" s="250" t="str">
        <f>+VLOOKUP(A1018,bd_lista!$A$3:$C$590,3,FALSE)</f>
        <v>Gobierno Autónomo Municipal de Magdalena</v>
      </c>
      <c r="D1018" s="442" t="str">
        <f>+C1018</f>
        <v>Gobierno Autónomo Municipal de Magdalena</v>
      </c>
      <c r="E1018" s="245" t="s">
        <v>1311</v>
      </c>
      <c r="F1018" s="246">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6">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6">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6">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6">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6">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6">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6">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6">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6">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6">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6">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6">
        <f t="shared" ca="1" si="37"/>
        <v>0</v>
      </c>
      <c r="S1018" s="253"/>
      <c r="T1018" s="246">
        <f ca="1">+T1019</f>
        <v>0</v>
      </c>
      <c r="U1018" s="245">
        <f t="shared" si="38"/>
        <v>1</v>
      </c>
      <c r="V1018" s="348" t="str">
        <f>+VLOOKUP(A1018,bd_lista!$A$3:$E$590,5,FALSE)</f>
        <v>Gobiernos Autonomos Municipales</v>
      </c>
      <c r="W1018" s="444" t="str">
        <f>+V1018</f>
        <v>Gobiernos Autonomos Municipales</v>
      </c>
      <c r="X1018" s="245">
        <f>+VLOOKUP(A1018,[2]Sheet1!$A$13:$D$744,4,FALSE)</f>
        <v>0</v>
      </c>
      <c r="Y1018" s="245" t="e">
        <f>+VLOOKUP(X1018,bd_lista!$A$3:$C$590,3,FALSE)</f>
        <v>#N/A</v>
      </c>
      <c r="Z1018" s="305">
        <f>+X1018</f>
        <v>0</v>
      </c>
      <c r="AA1018" s="306" t="e">
        <f>+Y1018</f>
        <v>#N/A</v>
      </c>
    </row>
    <row r="1019" spans="1:27" customFormat="1" ht="15" hidden="1" customHeight="1">
      <c r="A1019" s="32">
        <v>1817</v>
      </c>
      <c r="B1019" s="447"/>
      <c r="C1019" s="250" t="str">
        <f>+VLOOKUP(A1019,bd_lista!$A$3:$C$590,3,FALSE)</f>
        <v>Gobierno Autónomo Municipal de Magdalena</v>
      </c>
      <c r="D1019" s="443"/>
      <c r="E1019" s="247" t="s">
        <v>1312</v>
      </c>
      <c r="F1019" s="248">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8">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8">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8">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8">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8">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8">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8">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8">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8">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8">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8">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8">
        <f t="shared" ca="1" si="37"/>
        <v>0</v>
      </c>
      <c r="S1019" s="265">
        <f ca="1">+R1018+R1019</f>
        <v>0</v>
      </c>
      <c r="T1019" s="248">
        <f ca="1">+S1019</f>
        <v>0</v>
      </c>
      <c r="U1019" s="247">
        <f t="shared" si="38"/>
        <v>2</v>
      </c>
      <c r="V1019" s="348" t="str">
        <f>+VLOOKUP(A1019,bd_lista!$A$3:$E$590,5,FALSE)</f>
        <v>Gobiernos Autonomos Municipales</v>
      </c>
      <c r="W1019" s="445"/>
      <c r="X1019" s="245">
        <f>+VLOOKUP(A1019,[2]Sheet1!$A$13:$D$744,4,FALSE)</f>
        <v>0</v>
      </c>
      <c r="Y1019" s="245" t="e">
        <f>+VLOOKUP(X1019,bd_lista!$A$3:$C$590,3,FALSE)</f>
        <v>#N/A</v>
      </c>
      <c r="Z1019" s="303"/>
      <c r="AA1019" s="304"/>
    </row>
    <row r="1020" spans="1:27" customFormat="1" ht="15" hidden="1" customHeight="1">
      <c r="A1020" s="32">
        <v>1818</v>
      </c>
      <c r="B1020" s="446">
        <f>+A1020</f>
        <v>1818</v>
      </c>
      <c r="C1020" s="250" t="str">
        <f>+VLOOKUP(A1020,bd_lista!$A$3:$C$590,3,FALSE)</f>
        <v>Gobierno Autónomo Municipal de Baures</v>
      </c>
      <c r="D1020" s="442" t="str">
        <f>+C1020</f>
        <v>Gobierno Autónomo Municipal de Baures</v>
      </c>
      <c r="E1020" s="245" t="s">
        <v>1311</v>
      </c>
      <c r="F1020" s="246">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6">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6">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6">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6">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6">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6">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6">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6">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6">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6">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6">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6">
        <f t="shared" ca="1" si="37"/>
        <v>0</v>
      </c>
      <c r="S1020" s="253"/>
      <c r="T1020" s="246">
        <f ca="1">+T1021</f>
        <v>0</v>
      </c>
      <c r="U1020" s="245">
        <f t="shared" si="38"/>
        <v>1</v>
      </c>
      <c r="V1020" s="348" t="str">
        <f>+VLOOKUP(A1020,bd_lista!$A$3:$E$590,5,FALSE)</f>
        <v>Gobiernos Autonomos Municipales</v>
      </c>
      <c r="W1020" s="444" t="str">
        <f>+V1020</f>
        <v>Gobiernos Autonomos Municipales</v>
      </c>
      <c r="X1020" s="245">
        <f>+VLOOKUP(A1020,[2]Sheet1!$A$13:$D$744,4,FALSE)</f>
        <v>0</v>
      </c>
      <c r="Y1020" s="245" t="e">
        <f>+VLOOKUP(X1020,bd_lista!$A$3:$C$590,3,FALSE)</f>
        <v>#N/A</v>
      </c>
      <c r="Z1020" s="305">
        <f>+X1020</f>
        <v>0</v>
      </c>
      <c r="AA1020" s="306" t="e">
        <f>+Y1020</f>
        <v>#N/A</v>
      </c>
    </row>
    <row r="1021" spans="1:27" customFormat="1" ht="15" hidden="1" customHeight="1">
      <c r="A1021" s="32">
        <v>1818</v>
      </c>
      <c r="B1021" s="447"/>
      <c r="C1021" s="250" t="str">
        <f>+VLOOKUP(A1021,bd_lista!$A$3:$C$590,3,FALSE)</f>
        <v>Gobierno Autónomo Municipal de Baures</v>
      </c>
      <c r="D1021" s="443"/>
      <c r="E1021" s="247" t="s">
        <v>1312</v>
      </c>
      <c r="F1021" s="246">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6">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6">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6">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6">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6">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6">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6">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6">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6">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6">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6">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6">
        <f t="shared" ca="1" si="37"/>
        <v>0</v>
      </c>
      <c r="S1021" s="253">
        <f ca="1">+R1020+R1021</f>
        <v>0</v>
      </c>
      <c r="T1021" s="246">
        <f ca="1">+S1021</f>
        <v>0</v>
      </c>
      <c r="U1021" s="245">
        <f t="shared" si="38"/>
        <v>2</v>
      </c>
      <c r="V1021" s="348" t="str">
        <f>+VLOOKUP(A1021,bd_lista!$A$3:$E$590,5,FALSE)</f>
        <v>Gobiernos Autonomos Municipales</v>
      </c>
      <c r="W1021" s="445"/>
      <c r="X1021" s="245">
        <f>+VLOOKUP(A1021,[2]Sheet1!$A$13:$D$744,4,FALSE)</f>
        <v>0</v>
      </c>
      <c r="Y1021" s="245" t="e">
        <f>+VLOOKUP(X1021,bd_lista!$A$3:$C$590,3,FALSE)</f>
        <v>#N/A</v>
      </c>
      <c r="Z1021" s="303"/>
      <c r="AA1021" s="304"/>
    </row>
    <row r="1022" spans="1:27" customFormat="1" ht="15" hidden="1" customHeight="1">
      <c r="A1022" s="32">
        <v>1819</v>
      </c>
      <c r="B1022" s="446">
        <f>+A1022</f>
        <v>1819</v>
      </c>
      <c r="C1022" s="250" t="str">
        <f>+VLOOKUP(A1022,bd_lista!$A$3:$C$590,3,FALSE)</f>
        <v>Gobierno Autónomo Municipal de Huacaraje</v>
      </c>
      <c r="D1022" s="442" t="str">
        <f>+C1022</f>
        <v>Gobierno Autónomo Municipal de Huacaraje</v>
      </c>
      <c r="E1022" s="245" t="s">
        <v>1311</v>
      </c>
      <c r="F1022" s="246">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6">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6">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6">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6">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6">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6">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6">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6">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6">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6">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6">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6">
        <f t="shared" ca="1" si="37"/>
        <v>0</v>
      </c>
      <c r="S1022" s="253"/>
      <c r="T1022" s="246">
        <f ca="1">+T1023</f>
        <v>0</v>
      </c>
      <c r="U1022" s="245">
        <f t="shared" si="38"/>
        <v>1</v>
      </c>
      <c r="V1022" s="348" t="str">
        <f>+VLOOKUP(A1022,bd_lista!$A$3:$E$590,5,FALSE)</f>
        <v>Gobiernos Autonomos Municipales</v>
      </c>
      <c r="W1022" s="444" t="str">
        <f>+V1022</f>
        <v>Gobiernos Autonomos Municipales</v>
      </c>
      <c r="X1022" s="245">
        <f>+VLOOKUP(A1022,[2]Sheet1!$A$13:$D$744,4,FALSE)</f>
        <v>0</v>
      </c>
      <c r="Y1022" s="245" t="e">
        <f>+VLOOKUP(X1022,bd_lista!$A$3:$C$590,3,FALSE)</f>
        <v>#N/A</v>
      </c>
      <c r="Z1022" s="305">
        <f>+X1022</f>
        <v>0</v>
      </c>
      <c r="AA1022" s="306" t="e">
        <f>+Y1022</f>
        <v>#N/A</v>
      </c>
    </row>
    <row r="1023" spans="1:27" customFormat="1" ht="15" hidden="1" customHeight="1">
      <c r="A1023" s="32">
        <v>1819</v>
      </c>
      <c r="B1023" s="447"/>
      <c r="C1023" s="250" t="str">
        <f>+VLOOKUP(A1023,bd_lista!$A$3:$C$590,3,FALSE)</f>
        <v>Gobierno Autónomo Municipal de Huacaraje</v>
      </c>
      <c r="D1023" s="443"/>
      <c r="E1023" s="247" t="s">
        <v>1312</v>
      </c>
      <c r="F1023" s="246">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6">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6">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6">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6">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6">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6">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6">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6">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6">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6">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6">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6">
        <f t="shared" ca="1" si="37"/>
        <v>0</v>
      </c>
      <c r="S1023" s="253">
        <f ca="1">+R1022+R1023</f>
        <v>0</v>
      </c>
      <c r="T1023" s="246">
        <f ca="1">+S1023</f>
        <v>0</v>
      </c>
      <c r="U1023" s="245">
        <f t="shared" si="38"/>
        <v>2</v>
      </c>
      <c r="V1023" s="348" t="str">
        <f>+VLOOKUP(A1023,bd_lista!$A$3:$E$590,5,FALSE)</f>
        <v>Gobiernos Autonomos Municipales</v>
      </c>
      <c r="W1023" s="445"/>
      <c r="X1023" s="245">
        <f>+VLOOKUP(A1023,[2]Sheet1!$A$13:$D$744,4,FALSE)</f>
        <v>0</v>
      </c>
      <c r="Y1023" s="245" t="e">
        <f>+VLOOKUP(X1023,bd_lista!$A$3:$C$590,3,FALSE)</f>
        <v>#N/A</v>
      </c>
      <c r="Z1023" s="303"/>
      <c r="AA1023" s="304"/>
    </row>
    <row r="1024" spans="1:27" customFormat="1" ht="15" hidden="1" customHeight="1">
      <c r="A1024" s="32">
        <v>1820</v>
      </c>
      <c r="B1024" s="446">
        <f>+A1024</f>
        <v>1820</v>
      </c>
      <c r="C1024" s="250" t="str">
        <f>+VLOOKUP(A1024,bd_lista!$A$3:$C$590,3,FALSE)</f>
        <v>Gobierno Autónomo Municipal de Exaltación</v>
      </c>
      <c r="D1024" s="442" t="str">
        <f>+C1024</f>
        <v>Gobierno Autónomo Municipal de Exaltación</v>
      </c>
      <c r="E1024" s="245" t="s">
        <v>1311</v>
      </c>
      <c r="F1024" s="246">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6">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6">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6">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6">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6">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6">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6">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6">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6">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6">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6">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6">
        <f t="shared" ca="1" si="37"/>
        <v>0</v>
      </c>
      <c r="S1024" s="253"/>
      <c r="T1024" s="246">
        <f ca="1">+T1025</f>
        <v>0</v>
      </c>
      <c r="U1024" s="245">
        <f t="shared" si="38"/>
        <v>1</v>
      </c>
      <c r="V1024" s="348" t="str">
        <f>+VLOOKUP(A1024,bd_lista!$A$3:$E$590,5,FALSE)</f>
        <v>Gobiernos Autonomos Municipales</v>
      </c>
      <c r="W1024" s="444" t="str">
        <f>+V1024</f>
        <v>Gobiernos Autonomos Municipales</v>
      </c>
      <c r="X1024" s="245">
        <f>+VLOOKUP(A1024,[2]Sheet1!$A$13:$D$744,4,FALSE)</f>
        <v>0</v>
      </c>
      <c r="Y1024" s="245" t="e">
        <f>+VLOOKUP(X1024,bd_lista!$A$3:$C$590,3,FALSE)</f>
        <v>#N/A</v>
      </c>
      <c r="Z1024" s="305">
        <f>+X1024</f>
        <v>0</v>
      </c>
      <c r="AA1024" s="306" t="e">
        <f>+Y1024</f>
        <v>#N/A</v>
      </c>
    </row>
    <row r="1025" spans="1:27" customFormat="1" ht="15" hidden="1" customHeight="1">
      <c r="A1025" s="32">
        <v>1820</v>
      </c>
      <c r="B1025" s="447"/>
      <c r="C1025" s="250" t="str">
        <f>+VLOOKUP(A1025,bd_lista!$A$3:$C$590,3,FALSE)</f>
        <v>Gobierno Autónomo Municipal de Exaltación</v>
      </c>
      <c r="D1025" s="443"/>
      <c r="E1025" s="247" t="s">
        <v>1312</v>
      </c>
      <c r="F1025" s="248">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8">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8">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8">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8">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8">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8">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8">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8">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8">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8">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8">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8">
        <f t="shared" ca="1" si="37"/>
        <v>0</v>
      </c>
      <c r="S1025" s="265">
        <f ca="1">+R1024+R1025</f>
        <v>0</v>
      </c>
      <c r="T1025" s="246">
        <f ca="1">+S1025</f>
        <v>0</v>
      </c>
      <c r="U1025" s="247">
        <f t="shared" si="38"/>
        <v>2</v>
      </c>
      <c r="V1025" s="348" t="str">
        <f>+VLOOKUP(A1025,bd_lista!$A$3:$E$590,5,FALSE)</f>
        <v>Gobiernos Autonomos Municipales</v>
      </c>
      <c r="W1025" s="445"/>
      <c r="X1025" s="245">
        <f>+VLOOKUP(A1025,[2]Sheet1!$A$13:$D$744,4,FALSE)</f>
        <v>0</v>
      </c>
      <c r="Y1025" s="245" t="e">
        <f>+VLOOKUP(X1025,bd_lista!$A$3:$C$590,3,FALSE)</f>
        <v>#N/A</v>
      </c>
      <c r="Z1025" s="303"/>
      <c r="AA1025" s="304"/>
    </row>
    <row r="1026" spans="1:27" customFormat="1" ht="15" hidden="1" customHeight="1">
      <c r="A1026" s="32">
        <v>1901</v>
      </c>
      <c r="B1026" s="446">
        <f>+A1026</f>
        <v>1901</v>
      </c>
      <c r="C1026" s="250" t="str">
        <f>+VLOOKUP(A1026,bd_lista!$A$3:$C$590,3,FALSE)</f>
        <v>Gobierno Autónomo Municipal de Cobija</v>
      </c>
      <c r="D1026" s="442" t="str">
        <f>+C1026</f>
        <v>Gobierno Autónomo Municipal de Cobija</v>
      </c>
      <c r="E1026" s="245" t="s">
        <v>1311</v>
      </c>
      <c r="F1026" s="246">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6">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6">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6">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6">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6">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6">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6">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6">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6">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6">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6">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6">
        <f t="shared" ca="1" si="37"/>
        <v>0</v>
      </c>
      <c r="S1026" s="253"/>
      <c r="T1026" s="274">
        <f ca="1">+T1027</f>
        <v>0</v>
      </c>
      <c r="U1026" s="245">
        <f t="shared" si="38"/>
        <v>1</v>
      </c>
      <c r="V1026" s="348" t="str">
        <f>+VLOOKUP(A1026,bd_lista!$A$3:$E$590,5,FALSE)</f>
        <v>Gobiernos Autonomos Municipales</v>
      </c>
      <c r="W1026" s="444" t="str">
        <f>+V1026</f>
        <v>Gobiernos Autonomos Municipales</v>
      </c>
      <c r="X1026" s="245">
        <f>+VLOOKUP(A1026,[2]Sheet1!$A$13:$D$744,4,FALSE)</f>
        <v>0</v>
      </c>
      <c r="Y1026" s="245" t="e">
        <f>+VLOOKUP(X1026,bd_lista!$A$3:$C$590,3,FALSE)</f>
        <v>#N/A</v>
      </c>
      <c r="Z1026" s="305">
        <f>+X1026</f>
        <v>0</v>
      </c>
      <c r="AA1026" s="306" t="e">
        <f>+Y1026</f>
        <v>#N/A</v>
      </c>
    </row>
    <row r="1027" spans="1:27" customFormat="1" ht="15" hidden="1" customHeight="1">
      <c r="A1027" s="32">
        <v>1901</v>
      </c>
      <c r="B1027" s="447"/>
      <c r="C1027" s="250" t="str">
        <f>+VLOOKUP(A1027,bd_lista!$A$3:$C$590,3,FALSE)</f>
        <v>Gobierno Autónomo Municipal de Cobija</v>
      </c>
      <c r="D1027" s="443"/>
      <c r="E1027" s="247" t="s">
        <v>1312</v>
      </c>
      <c r="F1027" s="248">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8">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8">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8">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8">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8">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8">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8">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8">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8">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8">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8">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8">
        <f t="shared" ca="1" si="37"/>
        <v>0</v>
      </c>
      <c r="S1027" s="253">
        <f ca="1">+R1026+R1027</f>
        <v>0</v>
      </c>
      <c r="T1027" s="246">
        <f ca="1">+S1027</f>
        <v>0</v>
      </c>
      <c r="U1027" s="247">
        <f t="shared" si="38"/>
        <v>2</v>
      </c>
      <c r="V1027" s="348" t="str">
        <f>+VLOOKUP(A1027,bd_lista!$A$3:$E$590,5,FALSE)</f>
        <v>Gobiernos Autonomos Municipales</v>
      </c>
      <c r="W1027" s="445"/>
      <c r="X1027" s="245">
        <f>+VLOOKUP(A1027,[2]Sheet1!$A$13:$D$744,4,FALSE)</f>
        <v>0</v>
      </c>
      <c r="Y1027" s="245" t="e">
        <f>+VLOOKUP(X1027,bd_lista!$A$3:$C$590,3,FALSE)</f>
        <v>#N/A</v>
      </c>
      <c r="Z1027" s="303"/>
      <c r="AA1027" s="304"/>
    </row>
    <row r="1028" spans="1:27" customFormat="1" ht="27" hidden="1" customHeight="1">
      <c r="A1028" s="32">
        <v>1902</v>
      </c>
      <c r="B1028" s="446">
        <f>+A1028</f>
        <v>1902</v>
      </c>
      <c r="C1028" s="250" t="str">
        <f>+VLOOKUP(A1028,bd_lista!$A$3:$C$590,3,FALSE)</f>
        <v>Gobierno Autónomo Municipal de Porvenir</v>
      </c>
      <c r="D1028" s="442" t="str">
        <f>+C1028</f>
        <v>Gobierno Autónomo Municipal de Porvenir</v>
      </c>
      <c r="E1028" s="245" t="s">
        <v>1311</v>
      </c>
      <c r="F1028" s="246">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6">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6">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6">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6">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6">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6">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6">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6">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6">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6">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6">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6">
        <f t="shared" ca="1" si="37"/>
        <v>0</v>
      </c>
      <c r="S1028" s="253"/>
      <c r="T1028" s="246">
        <f ca="1">+T1029</f>
        <v>0</v>
      </c>
      <c r="U1028" s="245">
        <f t="shared" si="38"/>
        <v>1</v>
      </c>
      <c r="V1028" s="348" t="str">
        <f>+VLOOKUP(A1028,bd_lista!$A$3:$E$590,5,FALSE)</f>
        <v>Gobiernos Autonomos Municipales</v>
      </c>
      <c r="W1028" s="444" t="str">
        <f>+V1028</f>
        <v>Gobiernos Autonomos Municipales</v>
      </c>
      <c r="X1028" s="245">
        <f>+VLOOKUP(A1028,[2]Sheet1!$A$13:$D$744,4,FALSE)</f>
        <v>0</v>
      </c>
      <c r="Y1028" s="245" t="e">
        <f>+VLOOKUP(X1028,bd_lista!$A$3:$C$590,3,FALSE)</f>
        <v>#N/A</v>
      </c>
      <c r="Z1028" s="305">
        <f>+X1028</f>
        <v>0</v>
      </c>
      <c r="AA1028" s="306" t="e">
        <f>+Y1028</f>
        <v>#N/A</v>
      </c>
    </row>
    <row r="1029" spans="1:27" customFormat="1" ht="27" hidden="1" customHeight="1">
      <c r="A1029" s="32">
        <v>1902</v>
      </c>
      <c r="B1029" s="447"/>
      <c r="C1029" s="250" t="str">
        <f>+VLOOKUP(A1029,bd_lista!$A$3:$C$590,3,FALSE)</f>
        <v>Gobierno Autónomo Municipal de Porvenir</v>
      </c>
      <c r="D1029" s="443"/>
      <c r="E1029" s="247" t="s">
        <v>1312</v>
      </c>
      <c r="F1029" s="246">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6">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6">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6">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6">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6">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6">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6">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6">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6">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6">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6">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6">
        <f t="shared" ca="1" si="37"/>
        <v>0</v>
      </c>
      <c r="S1029" s="253">
        <f ca="1">+R1028+R1029</f>
        <v>0</v>
      </c>
      <c r="T1029" s="246">
        <f ca="1">+S1029</f>
        <v>0</v>
      </c>
      <c r="U1029" s="245">
        <f t="shared" si="38"/>
        <v>2</v>
      </c>
      <c r="V1029" s="348" t="str">
        <f>+VLOOKUP(A1029,bd_lista!$A$3:$E$590,5,FALSE)</f>
        <v>Gobiernos Autonomos Municipales</v>
      </c>
      <c r="W1029" s="445"/>
      <c r="X1029" s="245">
        <f>+VLOOKUP(A1029,[2]Sheet1!$A$13:$D$744,4,FALSE)</f>
        <v>0</v>
      </c>
      <c r="Y1029" s="245" t="e">
        <f>+VLOOKUP(X1029,bd_lista!$A$3:$C$590,3,FALSE)</f>
        <v>#N/A</v>
      </c>
      <c r="Z1029" s="303"/>
      <c r="AA1029" s="304"/>
    </row>
    <row r="1030" spans="1:27" customFormat="1" ht="15" hidden="1" customHeight="1">
      <c r="A1030" s="32">
        <v>1903</v>
      </c>
      <c r="B1030" s="446">
        <f>+A1030</f>
        <v>1903</v>
      </c>
      <c r="C1030" s="250" t="str">
        <f>+VLOOKUP(A1030,bd_lista!$A$3:$C$590,3,FALSE)</f>
        <v>Gobierno Autónomo Municipal de Bolpebra</v>
      </c>
      <c r="D1030" s="442" t="str">
        <f>+C1030</f>
        <v>Gobierno Autónomo Municipal de Bolpebra</v>
      </c>
      <c r="E1030" s="245" t="s">
        <v>1311</v>
      </c>
      <c r="F1030" s="246">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6">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6">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6">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6">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6">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6">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6">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6">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6">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6">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6">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6">
        <f t="shared" ca="1" si="37"/>
        <v>0</v>
      </c>
      <c r="S1030" s="253"/>
      <c r="T1030" s="246">
        <f ca="1">+T1031</f>
        <v>0</v>
      </c>
      <c r="U1030" s="245">
        <f t="shared" si="38"/>
        <v>1</v>
      </c>
      <c r="V1030" s="348" t="str">
        <f>+VLOOKUP(A1030,bd_lista!$A$3:$E$590,5,FALSE)</f>
        <v>Gobiernos Autonomos Municipales</v>
      </c>
      <c r="W1030" s="444" t="str">
        <f>+V1030</f>
        <v>Gobiernos Autonomos Municipales</v>
      </c>
      <c r="X1030" s="245">
        <f>+VLOOKUP(A1030,[2]Sheet1!$A$13:$D$744,4,FALSE)</f>
        <v>0</v>
      </c>
      <c r="Y1030" s="245" t="e">
        <f>+VLOOKUP(X1030,bd_lista!$A$3:$C$590,3,FALSE)</f>
        <v>#N/A</v>
      </c>
      <c r="Z1030" s="305">
        <f>+X1030</f>
        <v>0</v>
      </c>
      <c r="AA1030" s="306" t="e">
        <f>+Y1030</f>
        <v>#N/A</v>
      </c>
    </row>
    <row r="1031" spans="1:27" customFormat="1" ht="15" hidden="1" customHeight="1">
      <c r="A1031" s="32">
        <v>1903</v>
      </c>
      <c r="B1031" s="447"/>
      <c r="C1031" s="250" t="str">
        <f>+VLOOKUP(A1031,bd_lista!$A$3:$C$590,3,FALSE)</f>
        <v>Gobierno Autónomo Municipal de Bolpebra</v>
      </c>
      <c r="D1031" s="443"/>
      <c r="E1031" s="247" t="s">
        <v>1312</v>
      </c>
      <c r="F1031" s="248">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8">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8">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8">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8">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8">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8">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8">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8">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8">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8">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8">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8">
        <f t="shared" ca="1" si="37"/>
        <v>0</v>
      </c>
      <c r="S1031" s="253">
        <f ca="1">+R1030+R1031</f>
        <v>0</v>
      </c>
      <c r="T1031" s="246">
        <f ca="1">+S1031</f>
        <v>0</v>
      </c>
      <c r="U1031" s="245">
        <f t="shared" si="38"/>
        <v>2</v>
      </c>
      <c r="V1031" s="348" t="str">
        <f>+VLOOKUP(A1031,bd_lista!$A$3:$E$590,5,FALSE)</f>
        <v>Gobiernos Autonomos Municipales</v>
      </c>
      <c r="W1031" s="445"/>
      <c r="X1031" s="245">
        <f>+VLOOKUP(A1031,[2]Sheet1!$A$13:$D$744,4,FALSE)</f>
        <v>0</v>
      </c>
      <c r="Y1031" s="245" t="e">
        <f>+VLOOKUP(X1031,bd_lista!$A$3:$C$590,3,FALSE)</f>
        <v>#N/A</v>
      </c>
      <c r="Z1031" s="303"/>
      <c r="AA1031" s="304"/>
    </row>
    <row r="1032" spans="1:27" customFormat="1" ht="15" hidden="1" customHeight="1">
      <c r="A1032" s="32">
        <v>1904</v>
      </c>
      <c r="B1032" s="446">
        <f>+A1032</f>
        <v>1904</v>
      </c>
      <c r="C1032" s="250" t="str">
        <f>+VLOOKUP(A1032,bd_lista!$A$3:$C$590,3,FALSE)</f>
        <v>Gobierno Autónomo Municipal de Bella Flor</v>
      </c>
      <c r="D1032" s="442" t="str">
        <f>+C1032</f>
        <v>Gobierno Autónomo Municipal de Bella Flor</v>
      </c>
      <c r="E1032" s="245" t="s">
        <v>1311</v>
      </c>
      <c r="F1032" s="246">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6">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6">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6">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6">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6">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6">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6">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6">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6">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6">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6">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6">
        <f t="shared" ca="1" si="37"/>
        <v>0</v>
      </c>
      <c r="S1032" s="253"/>
      <c r="T1032" s="246">
        <f ca="1">+T1033</f>
        <v>0</v>
      </c>
      <c r="U1032" s="245">
        <f t="shared" si="38"/>
        <v>1</v>
      </c>
      <c r="V1032" s="348" t="str">
        <f>+VLOOKUP(A1032,bd_lista!$A$3:$E$590,5,FALSE)</f>
        <v>Gobiernos Autonomos Municipales</v>
      </c>
      <c r="W1032" s="444" t="str">
        <f>+V1032</f>
        <v>Gobiernos Autonomos Municipales</v>
      </c>
      <c r="X1032" s="245">
        <f>+VLOOKUP(A1032,[2]Sheet1!$A$13:$D$744,4,FALSE)</f>
        <v>0</v>
      </c>
      <c r="Y1032" s="245" t="e">
        <f>+VLOOKUP(X1032,bd_lista!$A$3:$C$590,3,FALSE)</f>
        <v>#N/A</v>
      </c>
      <c r="Z1032" s="305">
        <f>+X1032</f>
        <v>0</v>
      </c>
      <c r="AA1032" s="306" t="e">
        <f>+Y1032</f>
        <v>#N/A</v>
      </c>
    </row>
    <row r="1033" spans="1:27" customFormat="1" ht="15" hidden="1" customHeight="1">
      <c r="A1033" s="32">
        <v>1904</v>
      </c>
      <c r="B1033" s="447"/>
      <c r="C1033" s="250" t="str">
        <f>+VLOOKUP(A1033,bd_lista!$A$3:$C$590,3,FALSE)</f>
        <v>Gobierno Autónomo Municipal de Bella Flor</v>
      </c>
      <c r="D1033" s="443"/>
      <c r="E1033" s="247" t="s">
        <v>1312</v>
      </c>
      <c r="F1033" s="246">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6">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6">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6">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6">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6">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6">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6">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6">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6">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6">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6">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6">
        <f t="shared" ca="1" si="37"/>
        <v>0</v>
      </c>
      <c r="S1033" s="253">
        <f ca="1">+R1032+R1033</f>
        <v>0</v>
      </c>
      <c r="T1033" s="246">
        <f ca="1">+S1033</f>
        <v>0</v>
      </c>
      <c r="U1033" s="245">
        <f t="shared" si="38"/>
        <v>2</v>
      </c>
      <c r="V1033" s="348" t="str">
        <f>+VLOOKUP(A1033,bd_lista!$A$3:$E$590,5,FALSE)</f>
        <v>Gobiernos Autonomos Municipales</v>
      </c>
      <c r="W1033" s="445"/>
      <c r="X1033" s="245">
        <f>+VLOOKUP(A1033,[2]Sheet1!$A$13:$D$744,4,FALSE)</f>
        <v>0</v>
      </c>
      <c r="Y1033" s="245" t="e">
        <f>+VLOOKUP(X1033,bd_lista!$A$3:$C$590,3,FALSE)</f>
        <v>#N/A</v>
      </c>
      <c r="Z1033" s="303"/>
      <c r="AA1033" s="304"/>
    </row>
    <row r="1034" spans="1:27" customFormat="1" ht="15" hidden="1" customHeight="1">
      <c r="A1034" s="32">
        <v>1905</v>
      </c>
      <c r="B1034" s="446">
        <f>+A1034</f>
        <v>1905</v>
      </c>
      <c r="C1034" s="250" t="str">
        <f>+VLOOKUP(A1034,bd_lista!$A$3:$C$590,3,FALSE)</f>
        <v>Gobierno Autónomo Municipal de Puerto Rico</v>
      </c>
      <c r="D1034" s="442" t="str">
        <f>+C1034</f>
        <v>Gobierno Autónomo Municipal de Puerto Rico</v>
      </c>
      <c r="E1034" s="245" t="s">
        <v>1311</v>
      </c>
      <c r="F1034" s="246">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6">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6">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6">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6">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6">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6">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6">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6">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6">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6">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6">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6">
        <f t="shared" ca="1" si="37"/>
        <v>0</v>
      </c>
      <c r="S1034" s="253"/>
      <c r="T1034" s="246">
        <f ca="1">+T1035</f>
        <v>0</v>
      </c>
      <c r="U1034" s="245">
        <f t="shared" si="38"/>
        <v>1</v>
      </c>
      <c r="V1034" s="348" t="str">
        <f>+VLOOKUP(A1034,bd_lista!$A$3:$E$590,5,FALSE)</f>
        <v>Gobiernos Autonomos Municipales</v>
      </c>
      <c r="W1034" s="444" t="str">
        <f>+V1034</f>
        <v>Gobiernos Autonomos Municipales</v>
      </c>
      <c r="X1034" s="245">
        <f>+VLOOKUP(A1034,[2]Sheet1!$A$13:$D$744,4,FALSE)</f>
        <v>0</v>
      </c>
      <c r="Y1034" s="245" t="e">
        <f>+VLOOKUP(X1034,bd_lista!$A$3:$C$590,3,FALSE)</f>
        <v>#N/A</v>
      </c>
      <c r="Z1034" s="305">
        <f>+X1034</f>
        <v>0</v>
      </c>
      <c r="AA1034" s="306" t="e">
        <f>+Y1034</f>
        <v>#N/A</v>
      </c>
    </row>
    <row r="1035" spans="1:27" customFormat="1" ht="15" hidden="1" customHeight="1">
      <c r="A1035" s="32">
        <v>1905</v>
      </c>
      <c r="B1035" s="447"/>
      <c r="C1035" s="250" t="str">
        <f>+VLOOKUP(A1035,bd_lista!$A$3:$C$590,3,FALSE)</f>
        <v>Gobierno Autónomo Municipal de Puerto Rico</v>
      </c>
      <c r="D1035" s="443"/>
      <c r="E1035" s="247" t="s">
        <v>1312</v>
      </c>
      <c r="F1035" s="246">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6">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6">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6">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6">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6">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6">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6">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6">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6">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6">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6">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6">
        <f t="shared" ca="1" si="37"/>
        <v>0</v>
      </c>
      <c r="S1035" s="253">
        <f ca="1">+R1034+R1035</f>
        <v>0</v>
      </c>
      <c r="T1035" s="246">
        <f ca="1">+S1035</f>
        <v>0</v>
      </c>
      <c r="U1035" s="245">
        <f t="shared" si="38"/>
        <v>2</v>
      </c>
      <c r="V1035" s="348" t="str">
        <f>+VLOOKUP(A1035,bd_lista!$A$3:$E$590,5,FALSE)</f>
        <v>Gobiernos Autonomos Municipales</v>
      </c>
      <c r="W1035" s="445"/>
      <c r="X1035" s="245">
        <f>+VLOOKUP(A1035,[2]Sheet1!$A$13:$D$744,4,FALSE)</f>
        <v>0</v>
      </c>
      <c r="Y1035" s="245" t="e">
        <f>+VLOOKUP(X1035,bd_lista!$A$3:$C$590,3,FALSE)</f>
        <v>#N/A</v>
      </c>
      <c r="Z1035" s="303"/>
      <c r="AA1035" s="304"/>
    </row>
    <row r="1036" spans="1:27" customFormat="1" ht="27" hidden="1" customHeight="1">
      <c r="A1036" s="32">
        <v>1906</v>
      </c>
      <c r="B1036" s="446">
        <f>+A1036</f>
        <v>1906</v>
      </c>
      <c r="C1036" s="250" t="str">
        <f>+VLOOKUP(A1036,bd_lista!$A$3:$C$590,3,FALSE)</f>
        <v>Gobierno Autónomo Municipal de San Pedro</v>
      </c>
      <c r="D1036" s="442" t="str">
        <f>+C1036</f>
        <v>Gobierno Autónomo Municipal de San Pedro</v>
      </c>
      <c r="E1036" s="245" t="s">
        <v>1311</v>
      </c>
      <c r="F1036" s="246">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6">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6">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6">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6">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6">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6">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6">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6">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6">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6">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6">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6">
        <f t="shared" ca="1" si="37"/>
        <v>0</v>
      </c>
      <c r="S1036" s="253"/>
      <c r="T1036" s="246">
        <f ca="1">+T1037</f>
        <v>0</v>
      </c>
      <c r="U1036" s="245">
        <f t="shared" si="38"/>
        <v>1</v>
      </c>
      <c r="V1036" s="348" t="str">
        <f>+VLOOKUP(A1036,bd_lista!$A$3:$E$590,5,FALSE)</f>
        <v>Gobiernos Autonomos Municipales</v>
      </c>
      <c r="W1036" s="444" t="str">
        <f>+V1036</f>
        <v>Gobiernos Autonomos Municipales</v>
      </c>
      <c r="X1036" s="245">
        <f>+VLOOKUP(A1036,[2]Sheet1!$A$13:$D$744,4,FALSE)</f>
        <v>0</v>
      </c>
      <c r="Y1036" s="245" t="e">
        <f>+VLOOKUP(X1036,bd_lista!$A$3:$C$590,3,FALSE)</f>
        <v>#N/A</v>
      </c>
      <c r="Z1036" s="305">
        <f>+X1036</f>
        <v>0</v>
      </c>
      <c r="AA1036" s="306" t="e">
        <f>+Y1036</f>
        <v>#N/A</v>
      </c>
    </row>
    <row r="1037" spans="1:27" customFormat="1" ht="27" hidden="1" customHeight="1">
      <c r="A1037" s="32">
        <v>1906</v>
      </c>
      <c r="B1037" s="447"/>
      <c r="C1037" s="250" t="str">
        <f>+VLOOKUP(A1037,bd_lista!$A$3:$C$590,3,FALSE)</f>
        <v>Gobierno Autónomo Municipal de San Pedro</v>
      </c>
      <c r="D1037" s="443"/>
      <c r="E1037" s="247" t="s">
        <v>1312</v>
      </c>
      <c r="F1037" s="246">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6">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6">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6">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6">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6">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6">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6">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6">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6">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6">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6">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6">
        <f t="shared" ca="1" si="37"/>
        <v>0</v>
      </c>
      <c r="S1037" s="253">
        <f ca="1">+R1036+R1037</f>
        <v>0</v>
      </c>
      <c r="T1037" s="246">
        <f ca="1">+S1037</f>
        <v>0</v>
      </c>
      <c r="U1037" s="245">
        <f t="shared" si="38"/>
        <v>2</v>
      </c>
      <c r="V1037" s="348" t="str">
        <f>+VLOOKUP(A1037,bd_lista!$A$3:$E$590,5,FALSE)</f>
        <v>Gobiernos Autonomos Municipales</v>
      </c>
      <c r="W1037" s="445"/>
      <c r="X1037" s="245">
        <f>+VLOOKUP(A1037,[2]Sheet1!$A$13:$D$744,4,FALSE)</f>
        <v>0</v>
      </c>
      <c r="Y1037" s="245" t="e">
        <f>+VLOOKUP(X1037,bd_lista!$A$3:$C$590,3,FALSE)</f>
        <v>#N/A</v>
      </c>
      <c r="Z1037" s="303"/>
      <c r="AA1037" s="304"/>
    </row>
    <row r="1038" spans="1:27" customFormat="1" ht="15" hidden="1" customHeight="1">
      <c r="A1038" s="32">
        <v>1907</v>
      </c>
      <c r="B1038" s="446">
        <f>+A1038</f>
        <v>1907</v>
      </c>
      <c r="C1038" s="250" t="str">
        <f>+VLOOKUP(A1038,bd_lista!$A$3:$C$590,3,FALSE)</f>
        <v>Gobierno Autónomo Municipal de Filadelfia</v>
      </c>
      <c r="D1038" s="442" t="str">
        <f>+C1038</f>
        <v>Gobierno Autónomo Municipal de Filadelfia</v>
      </c>
      <c r="E1038" s="245" t="s">
        <v>1311</v>
      </c>
      <c r="F1038" s="246">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6">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6">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6">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6">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6">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6">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6">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6">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6">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6">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6">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6">
        <f t="shared" ca="1" si="37"/>
        <v>0</v>
      </c>
      <c r="S1038" s="276"/>
      <c r="T1038" s="274">
        <f ca="1">+T1039</f>
        <v>0</v>
      </c>
      <c r="U1038" s="245">
        <f t="shared" si="38"/>
        <v>1</v>
      </c>
      <c r="V1038" s="348" t="str">
        <f>+VLOOKUP(A1038,bd_lista!$A$3:$E$590,5,FALSE)</f>
        <v>Gobiernos Autonomos Municipales</v>
      </c>
      <c r="W1038" s="444" t="str">
        <f>+V1038</f>
        <v>Gobiernos Autonomos Municipales</v>
      </c>
      <c r="X1038" s="245">
        <f>+VLOOKUP(A1038,[2]Sheet1!$A$13:$D$744,4,FALSE)</f>
        <v>0</v>
      </c>
      <c r="Y1038" s="245" t="e">
        <f>+VLOOKUP(X1038,bd_lista!$A$3:$C$590,3,FALSE)</f>
        <v>#N/A</v>
      </c>
      <c r="Z1038" s="305">
        <f>+X1038</f>
        <v>0</v>
      </c>
      <c r="AA1038" s="306" t="e">
        <f>+Y1038</f>
        <v>#N/A</v>
      </c>
    </row>
    <row r="1039" spans="1:27" customFormat="1" ht="15" hidden="1" customHeight="1">
      <c r="A1039" s="32">
        <v>1907</v>
      </c>
      <c r="B1039" s="447"/>
      <c r="C1039" s="250" t="str">
        <f>+VLOOKUP(A1039,bd_lista!$A$3:$C$590,3,FALSE)</f>
        <v>Gobierno Autónomo Municipal de Filadelfia</v>
      </c>
      <c r="D1039" s="443"/>
      <c r="E1039" s="247" t="s">
        <v>1312</v>
      </c>
      <c r="F1039" s="248">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8">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8">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8">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8">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8">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8">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8">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8">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8">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8">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8">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8">
        <f t="shared" ca="1" si="37"/>
        <v>0</v>
      </c>
      <c r="S1039" s="253">
        <f ca="1">+R1038+R1039</f>
        <v>0</v>
      </c>
      <c r="T1039" s="248">
        <f ca="1">+S1039</f>
        <v>0</v>
      </c>
      <c r="U1039" s="245">
        <f t="shared" si="38"/>
        <v>2</v>
      </c>
      <c r="V1039" s="348" t="str">
        <f>+VLOOKUP(A1039,bd_lista!$A$3:$E$590,5,FALSE)</f>
        <v>Gobiernos Autonomos Municipales</v>
      </c>
      <c r="W1039" s="445"/>
      <c r="X1039" s="245">
        <f>+VLOOKUP(A1039,[2]Sheet1!$A$13:$D$744,4,FALSE)</f>
        <v>0</v>
      </c>
      <c r="Y1039" s="245" t="e">
        <f>+VLOOKUP(X1039,bd_lista!$A$3:$C$590,3,FALSE)</f>
        <v>#N/A</v>
      </c>
      <c r="Z1039" s="303"/>
      <c r="AA1039" s="304"/>
    </row>
    <row r="1040" spans="1:27" customFormat="1" ht="27" hidden="1" customHeight="1">
      <c r="A1040" s="32">
        <v>1908</v>
      </c>
      <c r="B1040" s="446">
        <f>+A1040</f>
        <v>1908</v>
      </c>
      <c r="C1040" s="250" t="str">
        <f>+VLOOKUP(A1040,bd_lista!$A$3:$C$590,3,FALSE)</f>
        <v>Gobierno Autónomo Municipal de Puerto Gonzalo Moreno</v>
      </c>
      <c r="D1040" s="442" t="str">
        <f>+C1040</f>
        <v>Gobierno Autónomo Municipal de Puerto Gonzalo Moreno</v>
      </c>
      <c r="E1040" s="245" t="s">
        <v>1311</v>
      </c>
      <c r="F1040" s="246">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6">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6">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6">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6">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6">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6">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6">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6">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6">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6">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6">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6">
        <f t="shared" ca="1" si="37"/>
        <v>0</v>
      </c>
      <c r="S1040" s="253"/>
      <c r="T1040" s="246">
        <f ca="1">+T1041</f>
        <v>0</v>
      </c>
      <c r="U1040" s="245">
        <f t="shared" si="38"/>
        <v>1</v>
      </c>
      <c r="V1040" s="348" t="str">
        <f>+VLOOKUP(A1040,bd_lista!$A$3:$E$590,5,FALSE)</f>
        <v>Gobiernos Autonomos Municipales</v>
      </c>
      <c r="W1040" s="444" t="str">
        <f>+V1040</f>
        <v>Gobiernos Autonomos Municipales</v>
      </c>
      <c r="X1040" s="245">
        <f>+VLOOKUP(A1040,[2]Sheet1!$A$13:$D$744,4,FALSE)</f>
        <v>0</v>
      </c>
      <c r="Y1040" s="245" t="e">
        <f>+VLOOKUP(X1040,bd_lista!$A$3:$C$590,3,FALSE)</f>
        <v>#N/A</v>
      </c>
      <c r="Z1040" s="305">
        <f>+X1040</f>
        <v>0</v>
      </c>
      <c r="AA1040" s="306" t="e">
        <f>+Y1040</f>
        <v>#N/A</v>
      </c>
    </row>
    <row r="1041" spans="1:27" customFormat="1" ht="27" hidden="1" customHeight="1">
      <c r="A1041" s="32">
        <v>1908</v>
      </c>
      <c r="B1041" s="447"/>
      <c r="C1041" s="250" t="str">
        <f>+VLOOKUP(A1041,bd_lista!$A$3:$C$590,3,FALSE)</f>
        <v>Gobierno Autónomo Municipal de Puerto Gonzalo Moreno</v>
      </c>
      <c r="D1041" s="443"/>
      <c r="E1041" s="247" t="s">
        <v>1312</v>
      </c>
      <c r="F1041" s="246">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6">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6">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6">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6">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6">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6">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6">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6">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6">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6">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6">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6">
        <f t="shared" ca="1" si="37"/>
        <v>0</v>
      </c>
      <c r="S1041" s="253">
        <f ca="1">+R1040+R1041</f>
        <v>0</v>
      </c>
      <c r="T1041" s="246">
        <f ca="1">+S1041</f>
        <v>0</v>
      </c>
      <c r="U1041" s="245">
        <f t="shared" si="38"/>
        <v>2</v>
      </c>
      <c r="V1041" s="348" t="str">
        <f>+VLOOKUP(A1041,bd_lista!$A$3:$E$590,5,FALSE)</f>
        <v>Gobiernos Autonomos Municipales</v>
      </c>
      <c r="W1041" s="445"/>
      <c r="X1041" s="245">
        <f>+VLOOKUP(A1041,[2]Sheet1!$A$13:$D$744,4,FALSE)</f>
        <v>0</v>
      </c>
      <c r="Y1041" s="245" t="e">
        <f>+VLOOKUP(X1041,bd_lista!$A$3:$C$590,3,FALSE)</f>
        <v>#N/A</v>
      </c>
      <c r="Z1041" s="303"/>
      <c r="AA1041" s="304"/>
    </row>
    <row r="1042" spans="1:27" customFormat="1" ht="15" hidden="1" customHeight="1">
      <c r="A1042" s="32">
        <v>1909</v>
      </c>
      <c r="B1042" s="446">
        <f>+A1042</f>
        <v>1909</v>
      </c>
      <c r="C1042" s="250" t="str">
        <f>+VLOOKUP(A1042,bd_lista!$A$3:$C$590,3,FALSE)</f>
        <v>Gobierno Autónomo Municipal de San Lorenzo</v>
      </c>
      <c r="D1042" s="442" t="str">
        <f>+C1042</f>
        <v>Gobierno Autónomo Municipal de San Lorenzo</v>
      </c>
      <c r="E1042" s="245" t="s">
        <v>1311</v>
      </c>
      <c r="F1042" s="246">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6">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6">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6">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6">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6">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6">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6">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6">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6">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6">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6">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6">
        <f t="shared" ca="1" si="37"/>
        <v>0</v>
      </c>
      <c r="S1042" s="253"/>
      <c r="T1042" s="246">
        <f ca="1">+T1043</f>
        <v>0</v>
      </c>
      <c r="U1042" s="245">
        <f t="shared" si="38"/>
        <v>1</v>
      </c>
      <c r="V1042" s="348" t="str">
        <f>+VLOOKUP(A1042,bd_lista!$A$3:$E$590,5,FALSE)</f>
        <v>Gobiernos Autonomos Municipales</v>
      </c>
      <c r="W1042" s="444" t="str">
        <f>+V1042</f>
        <v>Gobiernos Autonomos Municipales</v>
      </c>
      <c r="X1042" s="245">
        <f>+VLOOKUP(A1042,[2]Sheet1!$A$13:$D$744,4,FALSE)</f>
        <v>0</v>
      </c>
      <c r="Y1042" s="245" t="e">
        <f>+VLOOKUP(X1042,bd_lista!$A$3:$C$590,3,FALSE)</f>
        <v>#N/A</v>
      </c>
      <c r="Z1042" s="305">
        <f>+X1042</f>
        <v>0</v>
      </c>
      <c r="AA1042" s="306" t="e">
        <f>+Y1042</f>
        <v>#N/A</v>
      </c>
    </row>
    <row r="1043" spans="1:27" customFormat="1" ht="15" hidden="1" customHeight="1">
      <c r="A1043" s="32">
        <v>1909</v>
      </c>
      <c r="B1043" s="447"/>
      <c r="C1043" s="250" t="str">
        <f>+VLOOKUP(A1043,bd_lista!$A$3:$C$590,3,FALSE)</f>
        <v>Gobierno Autónomo Municipal de San Lorenzo</v>
      </c>
      <c r="D1043" s="443"/>
      <c r="E1043" s="247" t="s">
        <v>1312</v>
      </c>
      <c r="F1043" s="246">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6">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6">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6">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6">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6">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6">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6">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6">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6">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6">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6">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6">
        <f t="shared" ca="1" si="37"/>
        <v>0</v>
      </c>
      <c r="S1043" s="253">
        <f ca="1">+R1042+R1043</f>
        <v>0</v>
      </c>
      <c r="T1043" s="246">
        <f ca="1">+S1043</f>
        <v>0</v>
      </c>
      <c r="U1043" s="245">
        <f t="shared" si="38"/>
        <v>2</v>
      </c>
      <c r="V1043" s="348" t="str">
        <f>+VLOOKUP(A1043,bd_lista!$A$3:$E$590,5,FALSE)</f>
        <v>Gobiernos Autonomos Municipales</v>
      </c>
      <c r="W1043" s="445"/>
      <c r="X1043" s="245">
        <f>+VLOOKUP(A1043,[2]Sheet1!$A$13:$D$744,4,FALSE)</f>
        <v>0</v>
      </c>
      <c r="Y1043" s="245" t="e">
        <f>+VLOOKUP(X1043,bd_lista!$A$3:$C$590,3,FALSE)</f>
        <v>#N/A</v>
      </c>
      <c r="Z1043" s="303"/>
      <c r="AA1043" s="304"/>
    </row>
    <row r="1044" spans="1:27" customFormat="1" ht="15" hidden="1" customHeight="1">
      <c r="A1044" s="32">
        <v>1910</v>
      </c>
      <c r="B1044" s="446">
        <f>+A1044</f>
        <v>1910</v>
      </c>
      <c r="C1044" s="250" t="str">
        <f>+VLOOKUP(A1044,bd_lista!$A$3:$C$590,3,FALSE)</f>
        <v>Gobierno Autónomo Municipal de Sena</v>
      </c>
      <c r="D1044" s="442" t="str">
        <f>+C1044</f>
        <v>Gobierno Autónomo Municipal de Sena</v>
      </c>
      <c r="E1044" s="245" t="s">
        <v>1311</v>
      </c>
      <c r="F1044" s="246">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6">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6">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6">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6">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6">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6">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6">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6">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6">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6">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6">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6">
        <f t="shared" ca="1" si="37"/>
        <v>0</v>
      </c>
      <c r="S1044" s="253"/>
      <c r="T1044" s="246">
        <f ca="1">+T1045</f>
        <v>0</v>
      </c>
      <c r="U1044" s="245">
        <f t="shared" si="38"/>
        <v>1</v>
      </c>
      <c r="V1044" s="348" t="str">
        <f>+VLOOKUP(A1044,bd_lista!$A$3:$E$590,5,FALSE)</f>
        <v>Gobiernos Autonomos Municipales</v>
      </c>
      <c r="W1044" s="444" t="str">
        <f>+V1044</f>
        <v>Gobiernos Autonomos Municipales</v>
      </c>
      <c r="X1044" s="245">
        <f>+VLOOKUP(A1044,[2]Sheet1!$A$13:$D$744,4,FALSE)</f>
        <v>0</v>
      </c>
      <c r="Y1044" s="245" t="e">
        <f>+VLOOKUP(X1044,bd_lista!$A$3:$C$590,3,FALSE)</f>
        <v>#N/A</v>
      </c>
      <c r="Z1044" s="305">
        <f>+X1044</f>
        <v>0</v>
      </c>
      <c r="AA1044" s="306" t="e">
        <f>+Y1044</f>
        <v>#N/A</v>
      </c>
    </row>
    <row r="1045" spans="1:27" customFormat="1" ht="15" hidden="1" customHeight="1">
      <c r="A1045" s="32">
        <v>1910</v>
      </c>
      <c r="B1045" s="447"/>
      <c r="C1045" s="250" t="str">
        <f>+VLOOKUP(A1045,bd_lista!$A$3:$C$590,3,FALSE)</f>
        <v>Gobierno Autónomo Municipal de Sena</v>
      </c>
      <c r="D1045" s="443"/>
      <c r="E1045" s="247" t="s">
        <v>1312</v>
      </c>
      <c r="F1045" s="246">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6">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6">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6">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6">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6">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6">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6">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6">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6">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6">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6">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6">
        <f t="shared" ca="1" si="37"/>
        <v>0</v>
      </c>
      <c r="S1045" s="253">
        <f ca="1">+R1044+R1045</f>
        <v>0</v>
      </c>
      <c r="T1045" s="246">
        <f ca="1">+S1045</f>
        <v>0</v>
      </c>
      <c r="U1045" s="245">
        <f t="shared" si="38"/>
        <v>2</v>
      </c>
      <c r="V1045" s="348" t="str">
        <f>+VLOOKUP(A1045,bd_lista!$A$3:$E$590,5,FALSE)</f>
        <v>Gobiernos Autonomos Municipales</v>
      </c>
      <c r="W1045" s="445"/>
      <c r="X1045" s="245">
        <f>+VLOOKUP(A1045,[2]Sheet1!$A$13:$D$744,4,FALSE)</f>
        <v>0</v>
      </c>
      <c r="Y1045" s="245" t="e">
        <f>+VLOOKUP(X1045,bd_lista!$A$3:$C$590,3,FALSE)</f>
        <v>#N/A</v>
      </c>
      <c r="Z1045" s="303"/>
      <c r="AA1045" s="304"/>
    </row>
    <row r="1046" spans="1:27" customFormat="1" ht="15" hidden="1" customHeight="1">
      <c r="A1046" s="32">
        <v>1911</v>
      </c>
      <c r="B1046" s="446">
        <f>+A1046</f>
        <v>1911</v>
      </c>
      <c r="C1046" s="250" t="str">
        <f>+VLOOKUP(A1046,bd_lista!$A$3:$C$590,3,FALSE)</f>
        <v>Gobierno Autónomo Municipal de Santa Rosa del Abuná</v>
      </c>
      <c r="D1046" s="442" t="str">
        <f>+C1046</f>
        <v>Gobierno Autónomo Municipal de Santa Rosa del Abuná</v>
      </c>
      <c r="E1046" s="245" t="s">
        <v>1311</v>
      </c>
      <c r="F1046" s="246">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6">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6">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6">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6">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6">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6">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6">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6">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6">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6">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6">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6">
        <f t="shared" ca="1" si="37"/>
        <v>0</v>
      </c>
      <c r="S1046" s="253"/>
      <c r="T1046" s="246">
        <f ca="1">+T1047</f>
        <v>0</v>
      </c>
      <c r="U1046" s="245">
        <f t="shared" si="38"/>
        <v>1</v>
      </c>
      <c r="V1046" s="348" t="str">
        <f>+VLOOKUP(A1046,bd_lista!$A$3:$E$590,5,FALSE)</f>
        <v>Gobiernos Autonomos Municipales</v>
      </c>
      <c r="W1046" s="444" t="str">
        <f>+V1046</f>
        <v>Gobiernos Autonomos Municipales</v>
      </c>
      <c r="X1046" s="245">
        <f>+VLOOKUP(A1046,[2]Sheet1!$A$13:$D$744,4,FALSE)</f>
        <v>0</v>
      </c>
      <c r="Y1046" s="245" t="e">
        <f>+VLOOKUP(X1046,bd_lista!$A$3:$C$590,3,FALSE)</f>
        <v>#N/A</v>
      </c>
      <c r="Z1046" s="305">
        <f>+X1046</f>
        <v>0</v>
      </c>
      <c r="AA1046" s="306" t="e">
        <f>+Y1046</f>
        <v>#N/A</v>
      </c>
    </row>
    <row r="1047" spans="1:27" customFormat="1" ht="15" hidden="1" customHeight="1">
      <c r="A1047" s="32">
        <v>1911</v>
      </c>
      <c r="B1047" s="447"/>
      <c r="C1047" s="250" t="str">
        <f>+VLOOKUP(A1047,bd_lista!$A$3:$C$590,3,FALSE)</f>
        <v>Gobierno Autónomo Municipal de Santa Rosa del Abuná</v>
      </c>
      <c r="D1047" s="443"/>
      <c r="E1047" s="247" t="s">
        <v>1312</v>
      </c>
      <c r="F1047" s="246">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6">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6">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6">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6">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6">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6">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6">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6">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6">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6">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6">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6">
        <f t="shared" ca="1" si="37"/>
        <v>0</v>
      </c>
      <c r="S1047" s="253">
        <f ca="1">+R1046+R1047</f>
        <v>0</v>
      </c>
      <c r="T1047" s="246">
        <f ca="1">+S1047</f>
        <v>0</v>
      </c>
      <c r="U1047" s="245">
        <f t="shared" si="38"/>
        <v>2</v>
      </c>
      <c r="V1047" s="348" t="str">
        <f>+VLOOKUP(A1047,bd_lista!$A$3:$E$590,5,FALSE)</f>
        <v>Gobiernos Autonomos Municipales</v>
      </c>
      <c r="W1047" s="445"/>
      <c r="X1047" s="245">
        <f>+VLOOKUP(A1047,[2]Sheet1!$A$13:$D$744,4,FALSE)</f>
        <v>0</v>
      </c>
      <c r="Y1047" s="245" t="e">
        <f>+VLOOKUP(X1047,bd_lista!$A$3:$C$590,3,FALSE)</f>
        <v>#N/A</v>
      </c>
      <c r="Z1047" s="303"/>
      <c r="AA1047" s="304"/>
    </row>
    <row r="1048" spans="1:27" customFormat="1" ht="15" hidden="1" customHeight="1">
      <c r="A1048" s="32">
        <v>1912</v>
      </c>
      <c r="B1048" s="446">
        <f>+A1048</f>
        <v>1912</v>
      </c>
      <c r="C1048" s="250" t="str">
        <f>+VLOOKUP(A1048,bd_lista!$A$3:$C$590,3,FALSE)</f>
        <v>Gobierno Autónomo Municipal de Ingavi (Humaita)</v>
      </c>
      <c r="D1048" s="442" t="str">
        <f>+C1048</f>
        <v>Gobierno Autónomo Municipal de Ingavi (Humaita)</v>
      </c>
      <c r="E1048" s="245" t="s">
        <v>1311</v>
      </c>
      <c r="F1048" s="246">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6">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6">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6">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6">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6">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6">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6">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6">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6">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6">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6">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6">
        <f t="shared" ca="1" si="37"/>
        <v>0</v>
      </c>
      <c r="S1048" s="253"/>
      <c r="T1048" s="246">
        <f ca="1">+T1049</f>
        <v>0</v>
      </c>
      <c r="U1048" s="245">
        <f t="shared" si="38"/>
        <v>1</v>
      </c>
      <c r="V1048" s="348" t="str">
        <f>+VLOOKUP(A1048,bd_lista!$A$3:$E$590,5,FALSE)</f>
        <v>Gobiernos Autonomos Municipales</v>
      </c>
      <c r="W1048" s="444" t="str">
        <f>+V1048</f>
        <v>Gobiernos Autonomos Municipales</v>
      </c>
      <c r="X1048" s="245">
        <f>+VLOOKUP(A1048,[2]Sheet1!$A$13:$D$744,4,FALSE)</f>
        <v>0</v>
      </c>
      <c r="Y1048" s="245" t="e">
        <f>+VLOOKUP(X1048,bd_lista!$A$3:$C$590,3,FALSE)</f>
        <v>#N/A</v>
      </c>
      <c r="Z1048" s="305">
        <f>+X1048</f>
        <v>0</v>
      </c>
      <c r="AA1048" s="306" t="e">
        <f>+Y1048</f>
        <v>#N/A</v>
      </c>
    </row>
    <row r="1049" spans="1:27" customFormat="1" ht="15" hidden="1" customHeight="1">
      <c r="A1049" s="32">
        <v>1912</v>
      </c>
      <c r="B1049" s="447"/>
      <c r="C1049" s="250" t="str">
        <f>+VLOOKUP(A1049,bd_lista!$A$3:$C$590,3,FALSE)</f>
        <v>Gobierno Autónomo Municipal de Ingavi (Humaita)</v>
      </c>
      <c r="D1049" s="443"/>
      <c r="E1049" s="247" t="s">
        <v>1312</v>
      </c>
      <c r="F1049" s="246">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6">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6">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6">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6">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6">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6">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6">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6">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6">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6">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6">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6">
        <f t="shared" ca="1" si="37"/>
        <v>0</v>
      </c>
      <c r="S1049" s="253">
        <f ca="1">+R1048+R1049</f>
        <v>0</v>
      </c>
      <c r="T1049" s="246">
        <f ca="1">+S1049</f>
        <v>0</v>
      </c>
      <c r="U1049" s="245">
        <f t="shared" si="38"/>
        <v>2</v>
      </c>
      <c r="V1049" s="348" t="str">
        <f>+VLOOKUP(A1049,bd_lista!$A$3:$E$590,5,FALSE)</f>
        <v>Gobiernos Autonomos Municipales</v>
      </c>
      <c r="W1049" s="445"/>
      <c r="X1049" s="245">
        <f>+VLOOKUP(A1049,[2]Sheet1!$A$13:$D$744,4,FALSE)</f>
        <v>0</v>
      </c>
      <c r="Y1049" s="245" t="e">
        <f>+VLOOKUP(X1049,bd_lista!$A$3:$C$590,3,FALSE)</f>
        <v>#N/A</v>
      </c>
      <c r="Z1049" s="303"/>
      <c r="AA1049" s="304"/>
    </row>
    <row r="1050" spans="1:27" customFormat="1" ht="15" hidden="1" customHeight="1">
      <c r="A1050" s="32">
        <v>1913</v>
      </c>
      <c r="B1050" s="446">
        <f>+A1050</f>
        <v>1913</v>
      </c>
      <c r="C1050" s="250" t="str">
        <f>+VLOOKUP(A1050,bd_lista!$A$3:$C$590,3,FALSE)</f>
        <v>Gobierno Autónomo Municipal de Nueva Esperanza</v>
      </c>
      <c r="D1050" s="442" t="str">
        <f>+C1050</f>
        <v>Gobierno Autónomo Municipal de Nueva Esperanza</v>
      </c>
      <c r="E1050" s="245" t="s">
        <v>1311</v>
      </c>
      <c r="F1050" s="246">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6">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6">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6">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6">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6">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6">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6">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6">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6">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6">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6">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6">
        <f t="shared" ca="1" si="37"/>
        <v>0</v>
      </c>
      <c r="S1050" s="253"/>
      <c r="T1050" s="246">
        <f ca="1">+T1051</f>
        <v>0</v>
      </c>
      <c r="U1050" s="245">
        <f t="shared" si="38"/>
        <v>1</v>
      </c>
      <c r="V1050" s="348" t="str">
        <f>+VLOOKUP(A1050,bd_lista!$A$3:$E$590,5,FALSE)</f>
        <v>Gobiernos Autonomos Municipales</v>
      </c>
      <c r="W1050" s="444" t="str">
        <f>+V1050</f>
        <v>Gobiernos Autonomos Municipales</v>
      </c>
      <c r="X1050" s="245">
        <f>+VLOOKUP(A1050,[2]Sheet1!$A$13:$D$744,4,FALSE)</f>
        <v>0</v>
      </c>
      <c r="Y1050" s="245" t="e">
        <f>+VLOOKUP(X1050,bd_lista!$A$3:$C$590,3,FALSE)</f>
        <v>#N/A</v>
      </c>
      <c r="Z1050" s="305">
        <f>+X1050</f>
        <v>0</v>
      </c>
      <c r="AA1050" s="306" t="e">
        <f>+Y1050</f>
        <v>#N/A</v>
      </c>
    </row>
    <row r="1051" spans="1:27" customFormat="1" ht="15" hidden="1" customHeight="1">
      <c r="A1051" s="32">
        <v>1913</v>
      </c>
      <c r="B1051" s="447"/>
      <c r="C1051" s="250" t="str">
        <f>+VLOOKUP(A1051,bd_lista!$A$3:$C$590,3,FALSE)</f>
        <v>Gobierno Autónomo Municipal de Nueva Esperanza</v>
      </c>
      <c r="D1051" s="443"/>
      <c r="E1051" s="247" t="s">
        <v>1312</v>
      </c>
      <c r="F1051" s="246">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6">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6">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6">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6">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6">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6">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6">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6">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6">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6">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6">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6">
        <f t="shared" ca="1" si="37"/>
        <v>0</v>
      </c>
      <c r="S1051" s="253">
        <f ca="1">+R1050+R1051</f>
        <v>0</v>
      </c>
      <c r="T1051" s="246">
        <f ca="1">+S1051</f>
        <v>0</v>
      </c>
      <c r="U1051" s="245">
        <f t="shared" si="38"/>
        <v>2</v>
      </c>
      <c r="V1051" s="348" t="str">
        <f>+VLOOKUP(A1051,bd_lista!$A$3:$E$590,5,FALSE)</f>
        <v>Gobiernos Autonomos Municipales</v>
      </c>
      <c r="W1051" s="445"/>
      <c r="X1051" s="245">
        <f>+VLOOKUP(A1051,[2]Sheet1!$A$13:$D$744,4,FALSE)</f>
        <v>0</v>
      </c>
      <c r="Y1051" s="245" t="e">
        <f>+VLOOKUP(X1051,bd_lista!$A$3:$C$590,3,FALSE)</f>
        <v>#N/A</v>
      </c>
      <c r="Z1051" s="303"/>
      <c r="AA1051" s="304"/>
    </row>
    <row r="1052" spans="1:27" customFormat="1" ht="15" hidden="1" customHeight="1">
      <c r="A1052" s="32">
        <v>1914</v>
      </c>
      <c r="B1052" s="446">
        <f>+A1052</f>
        <v>1914</v>
      </c>
      <c r="C1052" s="250" t="str">
        <f>+VLOOKUP(A1052,bd_lista!$A$3:$C$590,3,FALSE)</f>
        <v>Gobierno Autónomo Municipal de Villa Nueva (Loma Alta)</v>
      </c>
      <c r="D1052" s="442" t="str">
        <f>+C1052</f>
        <v>Gobierno Autónomo Municipal de Villa Nueva (Loma Alta)</v>
      </c>
      <c r="E1052" s="245" t="s">
        <v>1311</v>
      </c>
      <c r="F1052" s="246">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6">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6">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6">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6">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6">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6">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6">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6">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6">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6">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6">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6">
        <f t="shared" ca="1" si="37"/>
        <v>0</v>
      </c>
      <c r="S1052" s="253"/>
      <c r="T1052" s="246">
        <f ca="1">+T1053</f>
        <v>0</v>
      </c>
      <c r="U1052" s="245">
        <f t="shared" si="38"/>
        <v>1</v>
      </c>
      <c r="V1052" s="348" t="str">
        <f>+VLOOKUP(A1052,bd_lista!$A$3:$E$590,5,FALSE)</f>
        <v>Gobiernos Autonomos Municipales</v>
      </c>
      <c r="W1052" s="444" t="str">
        <f>+V1052</f>
        <v>Gobiernos Autonomos Municipales</v>
      </c>
      <c r="X1052" s="245">
        <f>+VLOOKUP(A1052,[2]Sheet1!$A$13:$D$744,4,FALSE)</f>
        <v>0</v>
      </c>
      <c r="Y1052" s="245" t="e">
        <f>+VLOOKUP(X1052,bd_lista!$A$3:$C$590,3,FALSE)</f>
        <v>#N/A</v>
      </c>
      <c r="Z1052" s="305">
        <f>+X1052</f>
        <v>0</v>
      </c>
      <c r="AA1052" s="306" t="e">
        <f>+Y1052</f>
        <v>#N/A</v>
      </c>
    </row>
    <row r="1053" spans="1:27" customFormat="1" ht="15" hidden="1" customHeight="1">
      <c r="A1053" s="32">
        <v>1914</v>
      </c>
      <c r="B1053" s="447"/>
      <c r="C1053" s="250" t="str">
        <f>+VLOOKUP(A1053,bd_lista!$A$3:$C$590,3,FALSE)</f>
        <v>Gobierno Autónomo Municipal de Villa Nueva (Loma Alta)</v>
      </c>
      <c r="D1053" s="443"/>
      <c r="E1053" s="247" t="s">
        <v>1312</v>
      </c>
      <c r="F1053" s="246">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6">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6">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6">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6">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6">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6">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6">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6">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6">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6">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6">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6">
        <f t="shared" ca="1" si="37"/>
        <v>0</v>
      </c>
      <c r="S1053" s="253">
        <f ca="1">+R1052+R1053</f>
        <v>0</v>
      </c>
      <c r="T1053" s="246">
        <f ca="1">+S1053</f>
        <v>0</v>
      </c>
      <c r="U1053" s="245">
        <f t="shared" si="38"/>
        <v>2</v>
      </c>
      <c r="V1053" s="348" t="str">
        <f>+VLOOKUP(A1053,bd_lista!$A$3:$E$590,5,FALSE)</f>
        <v>Gobiernos Autonomos Municipales</v>
      </c>
      <c r="W1053" s="445"/>
      <c r="X1053" s="245">
        <f>+VLOOKUP(A1053,[2]Sheet1!$A$13:$D$744,4,FALSE)</f>
        <v>0</v>
      </c>
      <c r="Y1053" s="245" t="e">
        <f>+VLOOKUP(X1053,bd_lista!$A$3:$C$590,3,FALSE)</f>
        <v>#N/A</v>
      </c>
      <c r="Z1053" s="303"/>
      <c r="AA1053" s="304"/>
    </row>
    <row r="1054" spans="1:27" customFormat="1" ht="15" hidden="1" customHeight="1">
      <c r="A1054" s="32">
        <v>3301</v>
      </c>
      <c r="B1054" s="446">
        <f>+A1054</f>
        <v>3301</v>
      </c>
      <c r="C1054" s="250" t="str">
        <f>+VLOOKUP(A1054,bd_lista!$A$3:$C$590,3,FALSE)</f>
        <v>Gobierno Autónomo Indígena Originario Campesino del Territorio de Raqaypampa</v>
      </c>
      <c r="D1054" s="442" t="str">
        <f>+C1054</f>
        <v>Gobierno Autónomo Indígena Originario Campesino del Territorio de Raqaypampa</v>
      </c>
      <c r="E1054" s="245" t="s">
        <v>1311</v>
      </c>
      <c r="F1054" s="246">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6">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6">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6">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6">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6">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6">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6">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6">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6">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6">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6">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6">
        <f t="shared" ref="R1054:R1117" ca="1" si="39">+SUM(F1054:Q1054)</f>
        <v>0</v>
      </c>
      <c r="S1054" s="253"/>
      <c r="T1054" s="246">
        <f ca="1">+T1055</f>
        <v>0</v>
      </c>
      <c r="U1054" s="245">
        <f t="shared" ref="U1054:U1117" si="40">+IF(E1054="Débitos",1,2)</f>
        <v>1</v>
      </c>
      <c r="V1054" s="348" t="str">
        <f>+VLOOKUP(A1054,bd_lista!$A$3:$E$590,5,FALSE)</f>
        <v>Gobiernos Autónomos Indígenas Originarias Campesinas</v>
      </c>
      <c r="W1054" s="444" t="str">
        <f>+V1054</f>
        <v>Gobiernos Autónomos Indígenas Originarias Campesinas</v>
      </c>
      <c r="X1054" s="245">
        <f>+VLOOKUP(A1054,[2]Sheet1!$A$13:$D$744,4,FALSE)</f>
        <v>0</v>
      </c>
      <c r="Y1054" s="245" t="e">
        <f>+VLOOKUP(X1054,bd_lista!$A$3:$C$590,3,FALSE)</f>
        <v>#N/A</v>
      </c>
      <c r="Z1054" s="305">
        <f>+X1054</f>
        <v>0</v>
      </c>
      <c r="AA1054" s="306" t="e">
        <f>+Y1054</f>
        <v>#N/A</v>
      </c>
    </row>
    <row r="1055" spans="1:27" customFormat="1" ht="15" hidden="1" customHeight="1">
      <c r="A1055" s="32">
        <v>3301</v>
      </c>
      <c r="B1055" s="447"/>
      <c r="C1055" s="250" t="str">
        <f>+VLOOKUP(A1055,bd_lista!$A$3:$C$590,3,FALSE)</f>
        <v>Gobierno Autónomo Indígena Originario Campesino del Territorio de Raqaypampa</v>
      </c>
      <c r="D1055" s="443"/>
      <c r="E1055" s="247" t="s">
        <v>1312</v>
      </c>
      <c r="F1055" s="246">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6">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6">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6">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6">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6">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6">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6">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6">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6">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6">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6">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6">
        <f t="shared" ca="1" si="39"/>
        <v>0</v>
      </c>
      <c r="S1055" s="253">
        <f ca="1">+R1054+R1055</f>
        <v>0</v>
      </c>
      <c r="T1055" s="246">
        <f ca="1">+S1055</f>
        <v>0</v>
      </c>
      <c r="U1055" s="245">
        <f t="shared" si="40"/>
        <v>2</v>
      </c>
      <c r="V1055" s="348" t="str">
        <f>+VLOOKUP(A1055,bd_lista!$A$3:$E$590,5,FALSE)</f>
        <v>Gobiernos Autónomos Indígenas Originarias Campesinas</v>
      </c>
      <c r="W1055" s="445"/>
      <c r="X1055" s="245">
        <f>+VLOOKUP(A1055,[2]Sheet1!$A$13:$D$744,4,FALSE)</f>
        <v>0</v>
      </c>
      <c r="Y1055" s="245" t="e">
        <f>+VLOOKUP(X1055,bd_lista!$A$3:$C$590,3,FALSE)</f>
        <v>#N/A</v>
      </c>
      <c r="Z1055" s="303"/>
      <c r="AA1055" s="304"/>
    </row>
    <row r="1056" spans="1:27" customFormat="1" ht="15" hidden="1" customHeight="1">
      <c r="A1056" s="32">
        <v>3401</v>
      </c>
      <c r="B1056" s="446">
        <f>+A1056</f>
        <v>3401</v>
      </c>
      <c r="C1056" s="250" t="str">
        <f>+VLOOKUP(A1056,bd_lista!$A$3:$C$590,3,FALSE)</f>
        <v>GAIOC de la Nación Originaria Uru Chipaya</v>
      </c>
      <c r="D1056" s="442" t="str">
        <f>+C1056</f>
        <v>GAIOC de la Nación Originaria Uru Chipaya</v>
      </c>
      <c r="E1056" s="245" t="s">
        <v>1311</v>
      </c>
      <c r="F1056" s="246">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6">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6">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6">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6">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6">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6">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6">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6">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6">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6">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6">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6">
        <f t="shared" ca="1" si="39"/>
        <v>0</v>
      </c>
      <c r="S1056" s="253"/>
      <c r="T1056" s="246">
        <f ca="1">+T1057</f>
        <v>0</v>
      </c>
      <c r="U1056" s="245">
        <f t="shared" si="40"/>
        <v>1</v>
      </c>
      <c r="V1056" s="348" t="str">
        <f>+VLOOKUP(A1056,bd_lista!$A$3:$E$590,5,FALSE)</f>
        <v>Gobiernos Autónomos Indígenas Originarias Campesinas</v>
      </c>
      <c r="W1056" s="444" t="str">
        <f>+V1056</f>
        <v>Gobiernos Autónomos Indígenas Originarias Campesinas</v>
      </c>
      <c r="X1056" s="245">
        <f>+VLOOKUP(A1056,[2]Sheet1!$A$13:$D$744,4,FALSE)</f>
        <v>0</v>
      </c>
      <c r="Y1056" s="245" t="e">
        <f>+VLOOKUP(X1056,bd_lista!$A$3:$C$590,3,FALSE)</f>
        <v>#N/A</v>
      </c>
      <c r="Z1056" s="305">
        <f>+X1056</f>
        <v>0</v>
      </c>
      <c r="AA1056" s="306" t="e">
        <f>+Y1056</f>
        <v>#N/A</v>
      </c>
    </row>
    <row r="1057" spans="1:27" customFormat="1" ht="15" hidden="1" customHeight="1">
      <c r="A1057" s="32">
        <v>3401</v>
      </c>
      <c r="B1057" s="447"/>
      <c r="C1057" s="250" t="str">
        <f>+VLOOKUP(A1057,bd_lista!$A$3:$C$590,3,FALSE)</f>
        <v>GAIOC de la Nación Originaria Uru Chipaya</v>
      </c>
      <c r="D1057" s="443"/>
      <c r="E1057" s="247" t="s">
        <v>1312</v>
      </c>
      <c r="F1057" s="246">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6">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6">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6">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6">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6">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6">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6">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6">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6">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6">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6">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6">
        <f t="shared" ca="1" si="39"/>
        <v>0</v>
      </c>
      <c r="S1057" s="253">
        <f ca="1">+R1056+R1057</f>
        <v>0</v>
      </c>
      <c r="T1057" s="246">
        <f ca="1">+S1057</f>
        <v>0</v>
      </c>
      <c r="U1057" s="245">
        <f t="shared" si="40"/>
        <v>2</v>
      </c>
      <c r="V1057" s="348" t="str">
        <f>+VLOOKUP(A1057,bd_lista!$A$3:$E$590,5,FALSE)</f>
        <v>Gobiernos Autónomos Indígenas Originarias Campesinas</v>
      </c>
      <c r="W1057" s="445"/>
      <c r="X1057" s="245">
        <f>+VLOOKUP(A1057,[2]Sheet1!$A$13:$D$744,4,FALSE)</f>
        <v>0</v>
      </c>
      <c r="Y1057" s="245" t="e">
        <f>+VLOOKUP(X1057,bd_lista!$A$3:$C$590,3,FALSE)</f>
        <v>#N/A</v>
      </c>
      <c r="Z1057" s="303"/>
      <c r="AA1057" s="304"/>
    </row>
    <row r="1058" spans="1:27" customFormat="1" ht="15" customHeight="1">
      <c r="A1058" s="32">
        <v>573</v>
      </c>
      <c r="B1058" s="446">
        <f>+A1058</f>
        <v>573</v>
      </c>
      <c r="C1058" s="250" t="str">
        <f>+VLOOKUP(A1058,bd_lista!$A$3:$C$590,3,FALSE)</f>
        <v>Empresa Siderúrgica del Mutún</v>
      </c>
      <c r="D1058" s="442" t="str">
        <f>+C1058</f>
        <v>Empresa Siderúrgica del Mutún</v>
      </c>
      <c r="E1058" s="245" t="s">
        <v>1311</v>
      </c>
      <c r="F1058" s="246">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6">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6">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50</v>
      </c>
      <c r="I1058" s="246">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6">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6">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6">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6">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6">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6">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6">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6">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6">
        <f t="shared" ca="1" si="39"/>
        <v>50</v>
      </c>
      <c r="S1058" s="342"/>
      <c r="T1058" s="246">
        <f ca="1">+T1059</f>
        <v>7592017.9699999997</v>
      </c>
      <c r="U1058" s="281">
        <f t="shared" si="40"/>
        <v>1</v>
      </c>
      <c r="V1058" s="250" t="str">
        <f>+VLOOKUP(A1058,bd_lista!$A$3:$E$590,5,FALSE)</f>
        <v>Empresas Nacionales</v>
      </c>
      <c r="W1058" s="444" t="str">
        <f>+V1058</f>
        <v>Empresas Nacionales</v>
      </c>
      <c r="X1058" s="245">
        <f>+VLOOKUP(A1058,[2]Sheet1!$A$13:$D$744,4,FALSE)</f>
        <v>76</v>
      </c>
      <c r="Y1058" s="245" t="str">
        <f>+VLOOKUP(X1058,bd_lista!$A$3:$C$590,3,FALSE)</f>
        <v>Ministerio de Minería y Metalurgia</v>
      </c>
      <c r="Z1058" s="305">
        <f>+X1058</f>
        <v>76</v>
      </c>
      <c r="AA1058" s="334" t="str">
        <f>+Y1058</f>
        <v>Ministerio de Minería y Metalurgia</v>
      </c>
    </row>
    <row r="1059" spans="1:27" customFormat="1" ht="27" customHeight="1">
      <c r="A1059" s="32">
        <v>573</v>
      </c>
      <c r="B1059" s="447"/>
      <c r="C1059" s="250" t="str">
        <f>+VLOOKUP(A1059,bd_lista!$A$3:$C$590,3,FALSE)</f>
        <v>Empresa Siderúrgica del Mutún</v>
      </c>
      <c r="D1059" s="443"/>
      <c r="E1059" s="247" t="s">
        <v>1312</v>
      </c>
      <c r="F1059" s="248">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8">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8">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7591967.9699999997</v>
      </c>
      <c r="I1059" s="248">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8">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8">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8">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8">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8">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8">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8">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8">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8">
        <f t="shared" ca="1" si="39"/>
        <v>7591967.9699999997</v>
      </c>
      <c r="S1059" s="268">
        <f ca="1">+R1058+R1059</f>
        <v>7592017.9699999997</v>
      </c>
      <c r="T1059" s="248">
        <f ca="1">+S1059</f>
        <v>7592017.9699999997</v>
      </c>
      <c r="U1059" s="247">
        <f t="shared" si="40"/>
        <v>2</v>
      </c>
      <c r="V1059" s="348" t="str">
        <f>+VLOOKUP(A1059,bd_lista!$A$3:$E$590,5,FALSE)</f>
        <v>Empresas Nacionales</v>
      </c>
      <c r="W1059" s="445"/>
      <c r="X1059" s="245">
        <f>+VLOOKUP(A1059,[2]Sheet1!$A$13:$D$744,4,FALSE)</f>
        <v>76</v>
      </c>
      <c r="Y1059" s="245" t="str">
        <f>+VLOOKUP(X1059,bd_lista!$A$3:$C$590,3,FALSE)</f>
        <v>Ministerio de Minería y Metalurgia</v>
      </c>
      <c r="Z1059" s="303"/>
      <c r="AA1059" s="336"/>
    </row>
    <row r="1060" spans="1:27" customFormat="1" ht="15" hidden="1" customHeight="1">
      <c r="A1060" s="32">
        <v>951</v>
      </c>
      <c r="B1060" s="446">
        <f>+A1060</f>
        <v>951</v>
      </c>
      <c r="C1060" s="250" t="str">
        <f>+VLOOKUP(A1060,bd_lista!$A$3:$C$590,3,FALSE)</f>
        <v>Banco Central de Bolivia</v>
      </c>
      <c r="D1060" s="442" t="str">
        <f>+C1060</f>
        <v>Banco Central de Bolivia</v>
      </c>
      <c r="E1060" s="245" t="s">
        <v>1311</v>
      </c>
      <c r="F1060" s="246">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6">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6">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6">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6">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6">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6">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6">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6">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6">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6">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6">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6">
        <f t="shared" ca="1" si="39"/>
        <v>0</v>
      </c>
      <c r="S1060" s="253"/>
      <c r="T1060" s="246">
        <f ca="1">+T1061</f>
        <v>2116.5300000000002</v>
      </c>
      <c r="U1060" s="245">
        <f t="shared" si="40"/>
        <v>1</v>
      </c>
      <c r="V1060" s="348" t="str">
        <f>+VLOOKUP(A1060,bd_lista!$A$3:$E$590,5,FALSE)</f>
        <v>INSTITUCIONES FINANCIERAS BANCARIAS</v>
      </c>
      <c r="W1060" s="444" t="str">
        <f>+V1060</f>
        <v>INSTITUCIONES FINANCIERAS BANCARIAS</v>
      </c>
      <c r="X1060" s="245">
        <f>+VLOOKUP(A1060,[2]Sheet1!$A$13:$D$744,4,FALSE)</f>
        <v>35</v>
      </c>
      <c r="Y1060" s="245" t="str">
        <f>+VLOOKUP(X1060,bd_lista!$A$3:$C$590,3,FALSE)</f>
        <v>Ministerio de Economía y Finanzas Públicas</v>
      </c>
      <c r="Z1060" s="305">
        <f>+X1060</f>
        <v>35</v>
      </c>
      <c r="AA1060" s="306" t="str">
        <f>+Y1060</f>
        <v>Ministerio de Economía y Finanzas Públicas</v>
      </c>
    </row>
    <row r="1061" spans="1:27" customFormat="1" ht="15" hidden="1" customHeight="1">
      <c r="A1061" s="32">
        <v>951</v>
      </c>
      <c r="B1061" s="447"/>
      <c r="C1061" s="250" t="str">
        <f>+VLOOKUP(A1061,bd_lista!$A$3:$C$590,3,FALSE)</f>
        <v>Banco Central de Bolivia</v>
      </c>
      <c r="D1061" s="443"/>
      <c r="E1061" s="247" t="s">
        <v>1312</v>
      </c>
      <c r="F1061" s="246">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6">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656.62</v>
      </c>
      <c r="H1061" s="246">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1459.91</v>
      </c>
      <c r="I1061" s="246">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6">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6">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6">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6">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6">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6">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6">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6">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6">
        <f t="shared" ca="1" si="39"/>
        <v>2116.5300000000002</v>
      </c>
      <c r="S1061" s="253">
        <f ca="1">+R1060+R1061</f>
        <v>2116.5300000000002</v>
      </c>
      <c r="T1061" s="246">
        <f ca="1">+S1061</f>
        <v>2116.5300000000002</v>
      </c>
      <c r="U1061" s="245">
        <f t="shared" si="40"/>
        <v>2</v>
      </c>
      <c r="V1061" s="348" t="str">
        <f>+VLOOKUP(A1061,bd_lista!$A$3:$E$590,5,FALSE)</f>
        <v>INSTITUCIONES FINANCIERAS BANCARIAS</v>
      </c>
      <c r="W1061" s="445"/>
      <c r="X1061" s="245">
        <f>+VLOOKUP(A1061,[2]Sheet1!$A$13:$D$744,4,FALSE)</f>
        <v>35</v>
      </c>
      <c r="Y1061" s="245" t="str">
        <f>+VLOOKUP(X1061,bd_lista!$A$3:$C$590,3,FALSE)</f>
        <v>Ministerio de Economía y Finanzas Públicas</v>
      </c>
      <c r="Z1061" s="303"/>
      <c r="AA1061" s="304"/>
    </row>
    <row r="1062" spans="1:27" customFormat="1" ht="27" hidden="1" customHeight="1">
      <c r="A1062" s="32">
        <v>904</v>
      </c>
      <c r="B1062" s="446">
        <f>+A1062</f>
        <v>904</v>
      </c>
      <c r="C1062" s="250" t="str">
        <f>+VLOOKUP(A1062,bd_lista!$A$3:$C$590,3,FALSE)</f>
        <v>Gobierno Autónomo Departamental de Oruro</v>
      </c>
      <c r="D1062" s="442" t="str">
        <f>+C1062</f>
        <v>Gobierno Autónomo Departamental de Oruro</v>
      </c>
      <c r="E1062" s="245" t="s">
        <v>1311</v>
      </c>
      <c r="F1062" s="246">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6">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6">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6">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6">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6">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6">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6">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6">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6">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6">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6">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6">
        <f t="shared" ca="1" si="39"/>
        <v>0</v>
      </c>
      <c r="S1062" s="253"/>
      <c r="T1062" s="246">
        <f ca="1">+T1063</f>
        <v>0</v>
      </c>
      <c r="U1062" s="245">
        <f t="shared" si="40"/>
        <v>1</v>
      </c>
      <c r="V1062" s="348" t="str">
        <f>+VLOOKUP(A1062,bd_lista!$A$3:$E$590,5,FALSE)</f>
        <v>Gobiernos Autónomos Departamentales</v>
      </c>
      <c r="W1062" s="444" t="str">
        <f>+V1062</f>
        <v>Gobiernos Autónomos Departamentales</v>
      </c>
      <c r="X1062" s="245">
        <f>+VLOOKUP(A1062,[2]Sheet1!$A$13:$D$744,4,FALSE)</f>
        <v>0</v>
      </c>
      <c r="Y1062" s="245" t="e">
        <f>+VLOOKUP(X1062,bd_lista!$A$3:$C$590,3,FALSE)</f>
        <v>#N/A</v>
      </c>
      <c r="Z1062" s="305">
        <f>+X1062</f>
        <v>0</v>
      </c>
      <c r="AA1062" s="306" t="e">
        <f>+Y1062</f>
        <v>#N/A</v>
      </c>
    </row>
    <row r="1063" spans="1:27" customFormat="1" ht="27" hidden="1" customHeight="1">
      <c r="A1063" s="32">
        <v>904</v>
      </c>
      <c r="B1063" s="447"/>
      <c r="C1063" s="250" t="str">
        <f>+VLOOKUP(A1063,bd_lista!$A$3:$C$590,3,FALSE)</f>
        <v>Gobierno Autónomo Departamental de Oruro</v>
      </c>
      <c r="D1063" s="443"/>
      <c r="E1063" s="247" t="s">
        <v>1312</v>
      </c>
      <c r="F1063" s="246">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6">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6">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6">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6">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6">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6">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6">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6">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6">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6">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6">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6">
        <f t="shared" ca="1" si="39"/>
        <v>0</v>
      </c>
      <c r="S1063" s="253">
        <f ca="1">+R1062+R1063</f>
        <v>0</v>
      </c>
      <c r="T1063" s="246">
        <f ca="1">+S1063</f>
        <v>0</v>
      </c>
      <c r="U1063" s="245">
        <f t="shared" si="40"/>
        <v>2</v>
      </c>
      <c r="V1063" s="348" t="str">
        <f>+VLOOKUP(A1063,bd_lista!$A$3:$E$590,5,FALSE)</f>
        <v>Gobiernos Autónomos Departamentales</v>
      </c>
      <c r="W1063" s="445"/>
      <c r="X1063" s="245">
        <f>+VLOOKUP(A1063,[2]Sheet1!$A$13:$D$744,4,FALSE)</f>
        <v>0</v>
      </c>
      <c r="Y1063" s="245" t="e">
        <f>+VLOOKUP(X1063,bd_lista!$A$3:$C$590,3,FALSE)</f>
        <v>#N/A</v>
      </c>
      <c r="Z1063" s="303"/>
      <c r="AA1063" s="304"/>
    </row>
    <row r="1064" spans="1:27" customFormat="1" ht="15" customHeight="1">
      <c r="A1064" s="32">
        <v>576</v>
      </c>
      <c r="B1064" s="446">
        <f>+A1064</f>
        <v>576</v>
      </c>
      <c r="C1064" s="250" t="str">
        <f>+VLOOKUP(A1064,bd_lista!$A$3:$C$590,3,FALSE)</f>
        <v>Empresa Pública Nacional Estratégica Cartones de Bolivia</v>
      </c>
      <c r="D1064" s="442" t="str">
        <f>+C1064</f>
        <v>Empresa Pública Nacional Estratégica Cartones de Bolivia</v>
      </c>
      <c r="E1064" s="250" t="s">
        <v>1311</v>
      </c>
      <c r="F1064" s="246">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6">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6">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364.32</v>
      </c>
      <c r="I1064" s="246">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6">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6">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6">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6">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6">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6">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6">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6">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6">
        <f t="shared" ca="1" si="39"/>
        <v>364.32</v>
      </c>
      <c r="S1064" s="269"/>
      <c r="T1064" s="246">
        <f ca="1">+T1065</f>
        <v>364.32</v>
      </c>
      <c r="U1064" s="245">
        <f t="shared" si="40"/>
        <v>1</v>
      </c>
      <c r="V1064" s="348" t="str">
        <f>+VLOOKUP(A1064,bd_lista!$A$3:$E$590,5,FALSE)</f>
        <v>Empresas Nacionales</v>
      </c>
      <c r="W1064" s="444" t="str">
        <f>+V1064</f>
        <v>Empresas Nacionales</v>
      </c>
      <c r="X1064" s="245">
        <f>+VLOOKUP(A1064,[2]Sheet1!$A$13:$D$744,4,FALSE)</f>
        <v>41</v>
      </c>
      <c r="Y1064" s="245" t="str">
        <f>+VLOOKUP(X1064,bd_lista!$A$3:$C$590,3,FALSE)</f>
        <v>Ministerio de Desarrollo Productivo y Economía Plural</v>
      </c>
      <c r="Z1064" s="305">
        <f>+X1064</f>
        <v>41</v>
      </c>
      <c r="AA1064" s="334" t="str">
        <f>+Y1064</f>
        <v>Ministerio de Desarrollo Productivo y Economía Plural</v>
      </c>
    </row>
    <row r="1065" spans="1:27" customFormat="1" ht="15" customHeight="1">
      <c r="A1065" s="32">
        <v>576</v>
      </c>
      <c r="B1065" s="447"/>
      <c r="C1065" s="250" t="str">
        <f>+VLOOKUP(A1065,bd_lista!$A$3:$C$590,3,FALSE)</f>
        <v>Empresa Pública Nacional Estratégica Cartones de Bolivia</v>
      </c>
      <c r="D1065" s="443"/>
      <c r="E1065" s="348" t="s">
        <v>1312</v>
      </c>
      <c r="F1065" s="246">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6">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6">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6">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6">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6">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6">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6">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6">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6">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6">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6">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6">
        <f t="shared" ca="1" si="39"/>
        <v>0</v>
      </c>
      <c r="S1065" s="269">
        <f ca="1">+R1064+R1065</f>
        <v>364.32</v>
      </c>
      <c r="T1065" s="246">
        <f ca="1">+S1065</f>
        <v>364.32</v>
      </c>
      <c r="U1065" s="245">
        <f t="shared" si="40"/>
        <v>2</v>
      </c>
      <c r="V1065" s="348" t="str">
        <f>+VLOOKUP(A1065,bd_lista!$A$3:$E$590,5,FALSE)</f>
        <v>Empresas Nacionales</v>
      </c>
      <c r="W1065" s="445"/>
      <c r="X1065" s="245">
        <f>+VLOOKUP(A1065,[2]Sheet1!$A$13:$D$744,4,FALSE)</f>
        <v>41</v>
      </c>
      <c r="Y1065" s="245" t="str">
        <f>+VLOOKUP(X1065,bd_lista!$A$3:$C$590,3,FALSE)</f>
        <v>Ministerio de Desarrollo Productivo y Economía Plural</v>
      </c>
      <c r="Z1065" s="303"/>
      <c r="AA1065" s="336"/>
    </row>
    <row r="1066" spans="1:27" customFormat="1" ht="15" hidden="1" customHeight="1">
      <c r="A1066" s="32">
        <v>909</v>
      </c>
      <c r="B1066" s="446">
        <f>+A1066</f>
        <v>909</v>
      </c>
      <c r="C1066" s="250" t="str">
        <f>+VLOOKUP(A1066,bd_lista!$A$3:$C$590,3,FALSE)</f>
        <v>Gobierno Autónomo Departamental de Pando</v>
      </c>
      <c r="D1066" s="442" t="str">
        <f>+C1066</f>
        <v>Gobierno Autónomo Departamental de Pando</v>
      </c>
      <c r="E1066" s="245" t="s">
        <v>1311</v>
      </c>
      <c r="F1066" s="246">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6">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6">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6">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6">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6">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6">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6">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6">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6">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6">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6">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6">
        <f t="shared" ca="1" si="39"/>
        <v>0</v>
      </c>
      <c r="S1066" s="253"/>
      <c r="T1066" s="246">
        <f ca="1">+T1067</f>
        <v>0</v>
      </c>
      <c r="U1066" s="245">
        <f t="shared" si="40"/>
        <v>1</v>
      </c>
      <c r="V1066" s="348" t="str">
        <f>+VLOOKUP(A1066,bd_lista!$A$3:$E$590,5,FALSE)</f>
        <v>Gobiernos Autónomos Departamentales</v>
      </c>
      <c r="W1066" s="444" t="str">
        <f>+V1066</f>
        <v>Gobiernos Autónomos Departamentales</v>
      </c>
      <c r="X1066" s="245">
        <f>+VLOOKUP(A1066,[2]Sheet1!$A$13:$D$744,4,FALSE)</f>
        <v>0</v>
      </c>
      <c r="Y1066" s="245" t="e">
        <f>+VLOOKUP(X1066,bd_lista!$A$3:$C$590,3,FALSE)</f>
        <v>#N/A</v>
      </c>
      <c r="Z1066" s="305">
        <f>+X1066</f>
        <v>0</v>
      </c>
      <c r="AA1066" s="306" t="e">
        <f>+Y1066</f>
        <v>#N/A</v>
      </c>
    </row>
    <row r="1067" spans="1:27" customFormat="1" ht="15" hidden="1" customHeight="1">
      <c r="A1067" s="32">
        <v>909</v>
      </c>
      <c r="B1067" s="447"/>
      <c r="C1067" s="250" t="str">
        <f>+VLOOKUP(A1067,bd_lista!$A$3:$C$590,3,FALSE)</f>
        <v>Gobierno Autónomo Departamental de Pando</v>
      </c>
      <c r="D1067" s="443"/>
      <c r="E1067" s="247" t="s">
        <v>1312</v>
      </c>
      <c r="F1067" s="246">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6">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6">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6">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6">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6">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6">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6">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6">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6">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6">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6">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6">
        <f t="shared" ca="1" si="39"/>
        <v>0</v>
      </c>
      <c r="S1067" s="253">
        <f ca="1">+R1066+R1067</f>
        <v>0</v>
      </c>
      <c r="T1067" s="246">
        <f ca="1">+S1067</f>
        <v>0</v>
      </c>
      <c r="U1067" s="245">
        <f t="shared" si="40"/>
        <v>2</v>
      </c>
      <c r="V1067" s="348" t="str">
        <f>+VLOOKUP(A1067,bd_lista!$A$3:$E$590,5,FALSE)</f>
        <v>Gobiernos Autónomos Departamentales</v>
      </c>
      <c r="W1067" s="445"/>
      <c r="X1067" s="245">
        <f>+VLOOKUP(A1067,[2]Sheet1!$A$13:$D$744,4,FALSE)</f>
        <v>0</v>
      </c>
      <c r="Y1067" s="245" t="e">
        <f>+VLOOKUP(X1067,bd_lista!$A$3:$C$590,3,FALSE)</f>
        <v>#N/A</v>
      </c>
      <c r="Z1067" s="303"/>
      <c r="AA1067" s="304"/>
    </row>
    <row r="1068" spans="1:27" customFormat="1" ht="15" hidden="1" customHeight="1">
      <c r="A1068" s="32">
        <v>901</v>
      </c>
      <c r="B1068" s="446">
        <f>+A1068</f>
        <v>901</v>
      </c>
      <c r="C1068" s="250" t="str">
        <f>+VLOOKUP(A1068,bd_lista!$A$3:$C$590,3,FALSE)</f>
        <v>Gobierno Autónomo Departamental de Chuquisaca</v>
      </c>
      <c r="D1068" s="442" t="str">
        <f>+C1068</f>
        <v>Gobierno Autónomo Departamental de Chuquisaca</v>
      </c>
      <c r="E1068" s="245" t="s">
        <v>1311</v>
      </c>
      <c r="F1068" s="246">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6">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6">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6">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6">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6">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6">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6">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6">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6">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6">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6">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6">
        <f t="shared" ca="1" si="39"/>
        <v>0</v>
      </c>
      <c r="S1068" s="253"/>
      <c r="T1068" s="246">
        <f ca="1">+T1069</f>
        <v>0</v>
      </c>
      <c r="U1068" s="245">
        <f t="shared" si="40"/>
        <v>1</v>
      </c>
      <c r="V1068" s="348" t="str">
        <f>+VLOOKUP(A1068,bd_lista!$A$3:$E$590,5,FALSE)</f>
        <v>Gobiernos Autónomos Departamentales</v>
      </c>
      <c r="W1068" s="444" t="str">
        <f>+V1068</f>
        <v>Gobiernos Autónomos Departamentales</v>
      </c>
      <c r="X1068" s="245">
        <f>+VLOOKUP(A1068,[2]Sheet1!$A$13:$D$744,4,FALSE)</f>
        <v>0</v>
      </c>
      <c r="Y1068" s="245" t="e">
        <f>+VLOOKUP(X1068,bd_lista!$A$3:$C$590,3,FALSE)</f>
        <v>#N/A</v>
      </c>
      <c r="Z1068" s="305">
        <f>+X1068</f>
        <v>0</v>
      </c>
      <c r="AA1068" s="306" t="e">
        <f>+Y1068</f>
        <v>#N/A</v>
      </c>
    </row>
    <row r="1069" spans="1:27" customFormat="1" ht="15" hidden="1" customHeight="1">
      <c r="A1069" s="32">
        <v>901</v>
      </c>
      <c r="B1069" s="447"/>
      <c r="C1069" s="250" t="str">
        <f>+VLOOKUP(A1069,bd_lista!$A$3:$C$590,3,FALSE)</f>
        <v>Gobierno Autónomo Departamental de Chuquisaca</v>
      </c>
      <c r="D1069" s="443"/>
      <c r="E1069" s="247" t="s">
        <v>1312</v>
      </c>
      <c r="F1069" s="246">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6">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6">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6">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6">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6">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6">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6">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6">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6">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6">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6">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6">
        <f t="shared" ca="1" si="39"/>
        <v>0</v>
      </c>
      <c r="S1069" s="253">
        <f ca="1">+R1068+R1069</f>
        <v>0</v>
      </c>
      <c r="T1069" s="246">
        <f ca="1">+S1069</f>
        <v>0</v>
      </c>
      <c r="U1069" s="245">
        <f t="shared" si="40"/>
        <v>2</v>
      </c>
      <c r="V1069" s="348" t="str">
        <f>+VLOOKUP(A1069,bd_lista!$A$3:$E$590,5,FALSE)</f>
        <v>Gobiernos Autónomos Departamentales</v>
      </c>
      <c r="W1069" s="445"/>
      <c r="X1069" s="245">
        <f>+VLOOKUP(A1069,[2]Sheet1!$A$13:$D$744,4,FALSE)</f>
        <v>0</v>
      </c>
      <c r="Y1069" s="245" t="e">
        <f>+VLOOKUP(X1069,bd_lista!$A$3:$C$590,3,FALSE)</f>
        <v>#N/A</v>
      </c>
      <c r="Z1069" s="303"/>
      <c r="AA1069" s="304"/>
    </row>
    <row r="1070" spans="1:27" customFormat="1" ht="15" hidden="1" customHeight="1">
      <c r="A1070" s="32">
        <v>908</v>
      </c>
      <c r="B1070" s="446">
        <f>+A1070</f>
        <v>908</v>
      </c>
      <c r="C1070" s="250" t="str">
        <f>+VLOOKUP(A1070,bd_lista!$A$3:$C$590,3,FALSE)</f>
        <v>Gobierno Autónomo Departamental del Beni</v>
      </c>
      <c r="D1070" s="442" t="str">
        <f>+C1070</f>
        <v>Gobierno Autónomo Departamental del Beni</v>
      </c>
      <c r="E1070" s="245" t="s">
        <v>1311</v>
      </c>
      <c r="F1070" s="246">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6">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6">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6">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6">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6">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6">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6">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6">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6">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6">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6">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6">
        <f t="shared" ca="1" si="39"/>
        <v>0</v>
      </c>
      <c r="S1070" s="253"/>
      <c r="T1070" s="246">
        <f ca="1">+T1071</f>
        <v>0</v>
      </c>
      <c r="U1070" s="245">
        <f t="shared" si="40"/>
        <v>1</v>
      </c>
      <c r="V1070" s="348" t="str">
        <f>+VLOOKUP(A1070,bd_lista!$A$3:$E$590,5,FALSE)</f>
        <v>Gobiernos Autónomos Departamentales</v>
      </c>
      <c r="W1070" s="444" t="str">
        <f>+V1070</f>
        <v>Gobiernos Autónomos Departamentales</v>
      </c>
      <c r="X1070" s="245">
        <f>+VLOOKUP(A1070,[2]Sheet1!$A$13:$D$744,4,FALSE)</f>
        <v>0</v>
      </c>
      <c r="Y1070" s="245" t="e">
        <f>+VLOOKUP(X1070,bd_lista!$A$3:$C$590,3,FALSE)</f>
        <v>#N/A</v>
      </c>
      <c r="Z1070" s="305">
        <f>+X1070</f>
        <v>0</v>
      </c>
      <c r="AA1070" s="306" t="e">
        <f>+Y1070</f>
        <v>#N/A</v>
      </c>
    </row>
    <row r="1071" spans="1:27" customFormat="1" ht="15" hidden="1" customHeight="1">
      <c r="A1071" s="32">
        <v>908</v>
      </c>
      <c r="B1071" s="447"/>
      <c r="C1071" s="250" t="str">
        <f>+VLOOKUP(A1071,bd_lista!$A$3:$C$590,3,FALSE)</f>
        <v>Gobierno Autónomo Departamental del Beni</v>
      </c>
      <c r="D1071" s="443"/>
      <c r="E1071" s="247" t="s">
        <v>1312</v>
      </c>
      <c r="F1071" s="246">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6">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6">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6">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6">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6">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6">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6">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6">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6">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6">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6">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6">
        <f t="shared" ca="1" si="39"/>
        <v>0</v>
      </c>
      <c r="S1071" s="253">
        <f ca="1">+R1070+R1071</f>
        <v>0</v>
      </c>
      <c r="T1071" s="246">
        <f ca="1">+S1071</f>
        <v>0</v>
      </c>
      <c r="U1071" s="245">
        <f t="shared" si="40"/>
        <v>2</v>
      </c>
      <c r="V1071" s="348" t="str">
        <f>+VLOOKUP(A1071,bd_lista!$A$3:$E$590,5,FALSE)</f>
        <v>Gobiernos Autónomos Departamentales</v>
      </c>
      <c r="W1071" s="445"/>
      <c r="X1071" s="245">
        <f>+VLOOKUP(A1071,[2]Sheet1!$A$13:$D$744,4,FALSE)</f>
        <v>0</v>
      </c>
      <c r="Y1071" s="245" t="e">
        <f>+VLOOKUP(X1071,bd_lista!$A$3:$C$590,3,FALSE)</f>
        <v>#N/A</v>
      </c>
      <c r="Z1071" s="303"/>
      <c r="AA1071" s="304"/>
    </row>
    <row r="1072" spans="1:27" customFormat="1" ht="15" hidden="1" customHeight="1">
      <c r="A1072" s="32">
        <v>907</v>
      </c>
      <c r="B1072" s="446">
        <f>+A1072</f>
        <v>907</v>
      </c>
      <c r="C1072" s="250" t="str">
        <f>+VLOOKUP(A1072,bd_lista!$A$3:$C$590,3,FALSE)</f>
        <v>Gobierno Autónomo Departamental de Santa Cruz</v>
      </c>
      <c r="D1072" s="442" t="str">
        <f>+C1072</f>
        <v>Gobierno Autónomo Departamental de Santa Cruz</v>
      </c>
      <c r="E1072" s="245" t="s">
        <v>1311</v>
      </c>
      <c r="F1072" s="246">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6">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6">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6">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6">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6">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6">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6">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6">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6">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6">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6">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6">
        <f t="shared" ca="1" si="39"/>
        <v>0</v>
      </c>
      <c r="S1072" s="253"/>
      <c r="T1072" s="246">
        <f ca="1">+T1073</f>
        <v>0</v>
      </c>
      <c r="U1072" s="245">
        <f t="shared" si="40"/>
        <v>1</v>
      </c>
      <c r="V1072" s="348" t="str">
        <f>+VLOOKUP(A1072,bd_lista!$A$3:$E$590,5,FALSE)</f>
        <v>Gobiernos Autónomos Departamentales</v>
      </c>
      <c r="W1072" s="444" t="str">
        <f>+V1072</f>
        <v>Gobiernos Autónomos Departamentales</v>
      </c>
      <c r="X1072" s="245">
        <f>+VLOOKUP(A1072,[2]Sheet1!$A$13:$D$744,4,FALSE)</f>
        <v>0</v>
      </c>
      <c r="Y1072" s="245" t="e">
        <f>+VLOOKUP(X1072,bd_lista!$A$3:$C$590,3,FALSE)</f>
        <v>#N/A</v>
      </c>
      <c r="Z1072" s="305">
        <f>+X1072</f>
        <v>0</v>
      </c>
      <c r="AA1072" s="306" t="e">
        <f>+Y1072</f>
        <v>#N/A</v>
      </c>
    </row>
    <row r="1073" spans="1:27" customFormat="1" ht="15" hidden="1" customHeight="1">
      <c r="A1073" s="32">
        <v>907</v>
      </c>
      <c r="B1073" s="447"/>
      <c r="C1073" s="250" t="str">
        <f>+VLOOKUP(A1073,bd_lista!$A$3:$C$590,3,FALSE)</f>
        <v>Gobierno Autónomo Departamental de Santa Cruz</v>
      </c>
      <c r="D1073" s="443"/>
      <c r="E1073" s="247" t="s">
        <v>1312</v>
      </c>
      <c r="F1073" s="246">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6">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6">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6">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6">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6">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6">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6">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6">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6">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6">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6">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6">
        <f t="shared" ca="1" si="39"/>
        <v>0</v>
      </c>
      <c r="S1073" s="253">
        <f ca="1">+R1072+R1073</f>
        <v>0</v>
      </c>
      <c r="T1073" s="246">
        <f ca="1">+S1073</f>
        <v>0</v>
      </c>
      <c r="U1073" s="245">
        <f t="shared" si="40"/>
        <v>2</v>
      </c>
      <c r="V1073" s="348" t="str">
        <f>+VLOOKUP(A1073,bd_lista!$A$3:$E$590,5,FALSE)</f>
        <v>Gobiernos Autónomos Departamentales</v>
      </c>
      <c r="W1073" s="445"/>
      <c r="X1073" s="245">
        <f>+VLOOKUP(A1073,[2]Sheet1!$A$13:$D$744,4,FALSE)</f>
        <v>0</v>
      </c>
      <c r="Y1073" s="245" t="e">
        <f>+VLOOKUP(X1073,bd_lista!$A$3:$C$590,3,FALSE)</f>
        <v>#N/A</v>
      </c>
      <c r="Z1073" s="303"/>
      <c r="AA1073" s="304"/>
    </row>
    <row r="1074" spans="1:27" customFormat="1" ht="15" hidden="1" customHeight="1">
      <c r="A1074" s="32">
        <v>906</v>
      </c>
      <c r="B1074" s="446">
        <f>+A1074</f>
        <v>906</v>
      </c>
      <c r="C1074" s="250" t="str">
        <f>+VLOOKUP(A1074,bd_lista!$A$3:$C$590,3,FALSE)</f>
        <v>Gobierno Autónomo Departamental de Tarija</v>
      </c>
      <c r="D1074" s="442" t="str">
        <f>+C1074</f>
        <v>Gobierno Autónomo Departamental de Tarija</v>
      </c>
      <c r="E1074" s="245" t="s">
        <v>1311</v>
      </c>
      <c r="F1074" s="246">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6">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6">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6">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6">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6">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6">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6">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6">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6">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6">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6">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6">
        <f t="shared" ca="1" si="39"/>
        <v>0</v>
      </c>
      <c r="S1074" s="253"/>
      <c r="T1074" s="246">
        <f ca="1">+T1075</f>
        <v>0</v>
      </c>
      <c r="U1074" s="245">
        <f t="shared" si="40"/>
        <v>1</v>
      </c>
      <c r="V1074" s="348" t="str">
        <f>+VLOOKUP(A1074,bd_lista!$A$3:$E$590,5,FALSE)</f>
        <v>Gobiernos Autónomos Departamentales</v>
      </c>
      <c r="W1074" s="444" t="str">
        <f>+V1074</f>
        <v>Gobiernos Autónomos Departamentales</v>
      </c>
      <c r="X1074" s="245">
        <f>+VLOOKUP(A1074,[2]Sheet1!$A$13:$D$744,4,FALSE)</f>
        <v>0</v>
      </c>
      <c r="Y1074" s="245" t="e">
        <f>+VLOOKUP(X1074,bd_lista!$A$3:$C$590,3,FALSE)</f>
        <v>#N/A</v>
      </c>
      <c r="Z1074" s="305">
        <f>+X1074</f>
        <v>0</v>
      </c>
      <c r="AA1074" s="306" t="e">
        <f>+Y1074</f>
        <v>#N/A</v>
      </c>
    </row>
    <row r="1075" spans="1:27" customFormat="1" ht="15" hidden="1" customHeight="1">
      <c r="A1075" s="32">
        <v>906</v>
      </c>
      <c r="B1075" s="447"/>
      <c r="C1075" s="250" t="str">
        <f>+VLOOKUP(A1075,bd_lista!$A$3:$C$590,3,FALSE)</f>
        <v>Gobierno Autónomo Departamental de Tarija</v>
      </c>
      <c r="D1075" s="443"/>
      <c r="E1075" s="247" t="s">
        <v>1312</v>
      </c>
      <c r="F1075" s="246">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6">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6">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6">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6">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6">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6">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6">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6">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6">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6">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6">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6">
        <f t="shared" ca="1" si="39"/>
        <v>0</v>
      </c>
      <c r="S1075" s="253">
        <f ca="1">+R1074+R1075</f>
        <v>0</v>
      </c>
      <c r="T1075" s="246">
        <f ca="1">+S1075</f>
        <v>0</v>
      </c>
      <c r="U1075" s="245">
        <f t="shared" si="40"/>
        <v>2</v>
      </c>
      <c r="V1075" s="348" t="str">
        <f>+VLOOKUP(A1075,bd_lista!$A$3:$E$590,5,FALSE)</f>
        <v>Gobiernos Autónomos Departamentales</v>
      </c>
      <c r="W1075" s="445"/>
      <c r="X1075" s="245">
        <f>+VLOOKUP(A1075,[2]Sheet1!$A$13:$D$744,4,FALSE)</f>
        <v>0</v>
      </c>
      <c r="Y1075" s="245" t="e">
        <f>+VLOOKUP(X1075,bd_lista!$A$3:$C$590,3,FALSE)</f>
        <v>#N/A</v>
      </c>
      <c r="Z1075" s="303"/>
      <c r="AA1075" s="304"/>
    </row>
    <row r="1076" spans="1:27" customFormat="1" ht="15" hidden="1" customHeight="1">
      <c r="A1076" s="32">
        <v>129</v>
      </c>
      <c r="B1076" s="446">
        <f>+A1076</f>
        <v>129</v>
      </c>
      <c r="C1076" s="250" t="str">
        <f>+VLOOKUP(A1076,bd_lista!$A$3:$C$590,3,FALSE)</f>
        <v>Escuela de Gestión Pública Plurinacional</v>
      </c>
      <c r="D1076" s="442" t="str">
        <f>+C1076</f>
        <v>Escuela de Gestión Pública Plurinacional</v>
      </c>
      <c r="E1076" s="250" t="s">
        <v>1311</v>
      </c>
      <c r="F1076" s="246">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6">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6">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6">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6">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6">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6">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6">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6">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6">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6">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6">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6">
        <f t="shared" ca="1" si="39"/>
        <v>0</v>
      </c>
      <c r="S1076" s="246"/>
      <c r="T1076" s="246">
        <f ca="1">+T1077</f>
        <v>0</v>
      </c>
      <c r="U1076" s="245">
        <f t="shared" si="40"/>
        <v>1</v>
      </c>
      <c r="V1076" s="348" t="str">
        <f>+VLOOKUP(A1076,bd_lista!$A$3:$E$590,5,FALSE)</f>
        <v>Instituciones Descentralizadas</v>
      </c>
      <c r="W1076" s="444" t="str">
        <f>+V1076</f>
        <v>Instituciones Descentralizadas</v>
      </c>
      <c r="X1076" s="245">
        <f>+VLOOKUP(A1076,[2]Sheet1!$A$13:$D$744,4,FALSE)</f>
        <v>16</v>
      </c>
      <c r="Y1076" s="245" t="str">
        <f>+VLOOKUP(X1076,bd_lista!$A$3:$C$590,3,FALSE)</f>
        <v>Ministerio de Educación</v>
      </c>
      <c r="Z1076" s="305">
        <f>+X1076</f>
        <v>16</v>
      </c>
      <c r="AA1076" s="334" t="str">
        <f>+Y1076</f>
        <v>Ministerio de Educación</v>
      </c>
    </row>
    <row r="1077" spans="1:27" customFormat="1" ht="15" hidden="1" customHeight="1">
      <c r="A1077" s="32">
        <v>129</v>
      </c>
      <c r="B1077" s="447"/>
      <c r="C1077" s="250" t="str">
        <f>+VLOOKUP(A1077,bd_lista!$A$3:$C$590,3,FALSE)</f>
        <v>Escuela de Gestión Pública Plurinacional</v>
      </c>
      <c r="D1077" s="443"/>
      <c r="E1077" s="348" t="s">
        <v>1312</v>
      </c>
      <c r="F1077" s="248">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8">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8">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8">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8">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8">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8">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8">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8">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8">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8">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8">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8">
        <f t="shared" ca="1" si="39"/>
        <v>0</v>
      </c>
      <c r="S1077" s="248">
        <f ca="1">+R1076+R1077</f>
        <v>0</v>
      </c>
      <c r="T1077" s="246">
        <f ca="1">+S1077</f>
        <v>0</v>
      </c>
      <c r="U1077" s="245">
        <f t="shared" si="40"/>
        <v>2</v>
      </c>
      <c r="V1077" s="348" t="str">
        <f>+VLOOKUP(A1077,bd_lista!$A$3:$E$590,5,FALSE)</f>
        <v>Instituciones Descentralizadas</v>
      </c>
      <c r="W1077" s="445"/>
      <c r="X1077" s="245">
        <f>+VLOOKUP(A1077,[2]Sheet1!$A$13:$D$744,4,FALSE)</f>
        <v>16</v>
      </c>
      <c r="Y1077" s="245" t="str">
        <f>+VLOOKUP(X1077,bd_lista!$A$3:$C$590,3,FALSE)</f>
        <v>Ministerio de Educación</v>
      </c>
      <c r="Z1077" s="303"/>
      <c r="AA1077" s="336"/>
    </row>
    <row r="1078" spans="1:27" customFormat="1" ht="15" customHeight="1">
      <c r="A1078" s="32">
        <v>578</v>
      </c>
      <c r="B1078" s="446">
        <f>+A1078</f>
        <v>578</v>
      </c>
      <c r="C1078" s="250" t="str">
        <f>+VLOOKUP(A1078,bd_lista!$A$3:$C$590,3,FALSE)</f>
        <v>Boliviana de Aviación</v>
      </c>
      <c r="D1078" s="442" t="str">
        <f>+C1078</f>
        <v>Boliviana de Aviación</v>
      </c>
      <c r="E1078" s="250" t="s">
        <v>1311</v>
      </c>
      <c r="F1078" s="246">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6">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6">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234135.59</v>
      </c>
      <c r="I1078" s="246">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6">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6">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6">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6">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6">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6">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6">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6">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6">
        <f t="shared" ca="1" si="39"/>
        <v>234135.59</v>
      </c>
      <c r="S1078" s="269"/>
      <c r="T1078" s="246">
        <f ca="1">+T1079</f>
        <v>291849.58999999997</v>
      </c>
      <c r="U1078" s="245">
        <f t="shared" si="40"/>
        <v>1</v>
      </c>
      <c r="V1078" s="348" t="str">
        <f>+VLOOKUP(A1078,bd_lista!$A$3:$E$590,5,FALSE)</f>
        <v>Empresas Nacionales</v>
      </c>
      <c r="W1078" s="444" t="str">
        <f>+V1078</f>
        <v>Empresas Nacionales</v>
      </c>
      <c r="X1078" s="245">
        <f>+VLOOKUP(A1078,[2]Sheet1!$A$13:$D$744,4,FALSE)</f>
        <v>81</v>
      </c>
      <c r="Y1078" s="245" t="str">
        <f>+VLOOKUP(X1078,bd_lista!$A$3:$C$590,3,FALSE)</f>
        <v>Ministerio de Obras Públicas, Servicios y Vivienda</v>
      </c>
      <c r="Z1078" s="305">
        <f>+X1078</f>
        <v>81</v>
      </c>
      <c r="AA1078" s="334" t="str">
        <f>+Y1078</f>
        <v>Ministerio de Obras Públicas, Servicios y Vivienda</v>
      </c>
    </row>
    <row r="1079" spans="1:27" customFormat="1" ht="15" customHeight="1">
      <c r="A1079" s="32">
        <v>578</v>
      </c>
      <c r="B1079" s="447"/>
      <c r="C1079" s="250" t="str">
        <f>+VLOOKUP(A1079,bd_lista!$A$3:$C$590,3,FALSE)</f>
        <v>Boliviana de Aviación</v>
      </c>
      <c r="D1079" s="443"/>
      <c r="E1079" s="348" t="s">
        <v>1312</v>
      </c>
      <c r="F1079" s="246">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6">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6">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6">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57714</v>
      </c>
      <c r="J1079" s="246">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6">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6">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6">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6">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6">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6">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6">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6">
        <f t="shared" ca="1" si="39"/>
        <v>57714</v>
      </c>
      <c r="S1079" s="269">
        <f ca="1">+R1078+R1079</f>
        <v>291849.58999999997</v>
      </c>
      <c r="T1079" s="246">
        <f ca="1">+S1079</f>
        <v>291849.58999999997</v>
      </c>
      <c r="U1079" s="245">
        <f t="shared" si="40"/>
        <v>2</v>
      </c>
      <c r="V1079" s="348" t="str">
        <f>+VLOOKUP(A1079,bd_lista!$A$3:$E$590,5,FALSE)</f>
        <v>Empresas Nacionales</v>
      </c>
      <c r="W1079" s="445"/>
      <c r="X1079" s="245">
        <f>+VLOOKUP(A1079,[2]Sheet1!$A$13:$D$744,4,FALSE)</f>
        <v>81</v>
      </c>
      <c r="Y1079" s="245" t="str">
        <f>+VLOOKUP(X1079,bd_lista!$A$3:$C$590,3,FALSE)</f>
        <v>Ministerio de Obras Públicas, Servicios y Vivienda</v>
      </c>
      <c r="Z1079" s="303"/>
      <c r="AA1079" s="336"/>
    </row>
    <row r="1080" spans="1:27" customFormat="1" ht="15" hidden="1" customHeight="1">
      <c r="A1080" s="32">
        <v>156</v>
      </c>
      <c r="B1080" s="446">
        <f>+A1080</f>
        <v>156</v>
      </c>
      <c r="C1080" s="250" t="str">
        <f>+VLOOKUP(A1080,bd_lista!$A$3:$C$590,3,FALSE)</f>
        <v>Servicio Plurinacional de Asistencia a la Víctima</v>
      </c>
      <c r="D1080" s="442" t="str">
        <f>+C1080</f>
        <v>Servicio Plurinacional de Asistencia a la Víctima</v>
      </c>
      <c r="E1080" s="250" t="s">
        <v>1311</v>
      </c>
      <c r="F1080" s="246">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6">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6">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6">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6">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6">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6">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6">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6">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6">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6">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6">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6">
        <f t="shared" ca="1" si="39"/>
        <v>0</v>
      </c>
      <c r="S1080" s="246"/>
      <c r="T1080" s="246">
        <f ca="1">+T1081</f>
        <v>0</v>
      </c>
      <c r="U1080" s="245">
        <f t="shared" si="40"/>
        <v>1</v>
      </c>
      <c r="V1080" s="348" t="str">
        <f>+VLOOKUP(A1080,bd_lista!$A$3:$E$590,5,FALSE)</f>
        <v>Instituciones Descentralizadas</v>
      </c>
      <c r="W1080" s="444" t="str">
        <f>+V1080</f>
        <v>Instituciones Descentralizadas</v>
      </c>
      <c r="X1080" s="245">
        <f>+VLOOKUP(A1080,[2]Sheet1!$A$13:$D$744,4,FALSE)</f>
        <v>30</v>
      </c>
      <c r="Y1080" s="245" t="str">
        <f>+VLOOKUP(X1080,bd_lista!$A$3:$C$590,3,FALSE)</f>
        <v>Ministerio de Justicia y Transparencia Institucional</v>
      </c>
      <c r="Z1080" s="305">
        <f>+X1080</f>
        <v>30</v>
      </c>
      <c r="AA1080" s="306" t="str">
        <f>+Y1080</f>
        <v>Ministerio de Justicia y Transparencia Institucional</v>
      </c>
    </row>
    <row r="1081" spans="1:27" customFormat="1" ht="15" hidden="1" customHeight="1">
      <c r="A1081" s="32">
        <v>156</v>
      </c>
      <c r="B1081" s="447"/>
      <c r="C1081" s="250" t="str">
        <f>+VLOOKUP(A1081,bd_lista!$A$3:$C$590,3,FALSE)</f>
        <v>Servicio Plurinacional de Asistencia a la Víctima</v>
      </c>
      <c r="D1081" s="443"/>
      <c r="E1081" s="348" t="s">
        <v>1312</v>
      </c>
      <c r="F1081" s="248">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8">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8">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8">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8">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8">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8">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8">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8">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8">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8">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8">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8">
        <f t="shared" ca="1" si="39"/>
        <v>0</v>
      </c>
      <c r="S1081" s="248">
        <f ca="1">+R1080+R1081</f>
        <v>0</v>
      </c>
      <c r="T1081" s="248">
        <f ca="1">+S1081</f>
        <v>0</v>
      </c>
      <c r="U1081" s="247">
        <f t="shared" si="40"/>
        <v>2</v>
      </c>
      <c r="V1081" s="348" t="str">
        <f>+VLOOKUP(A1081,bd_lista!$A$3:$E$590,5,FALSE)</f>
        <v>Instituciones Descentralizadas</v>
      </c>
      <c r="W1081" s="445"/>
      <c r="X1081" s="245">
        <f>+VLOOKUP(A1081,[2]Sheet1!$A$13:$D$744,4,FALSE)</f>
        <v>30</v>
      </c>
      <c r="Y1081" s="245" t="str">
        <f>+VLOOKUP(X1081,bd_lista!$A$3:$C$590,3,FALSE)</f>
        <v>Ministerio de Justicia y Transparencia Institucional</v>
      </c>
      <c r="Z1081" s="303"/>
      <c r="AA1081" s="304"/>
    </row>
    <row r="1082" spans="1:27" customFormat="1" ht="15" hidden="1" customHeight="1">
      <c r="A1082" s="32">
        <v>348</v>
      </c>
      <c r="B1082" s="446">
        <f>+A1082</f>
        <v>348</v>
      </c>
      <c r="C1082" s="250" t="str">
        <f>+VLOOKUP(A1082,bd_lista!$A$3:$C$590,3,FALSE)</f>
        <v>Autoridad Plurinacional de la Madre Tierra</v>
      </c>
      <c r="D1082" s="442" t="str">
        <f>+C1082</f>
        <v>Autoridad Plurinacional de la Madre Tierra</v>
      </c>
      <c r="E1082" s="250" t="s">
        <v>1311</v>
      </c>
      <c r="F1082" s="246">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6">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6">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6">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6">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6">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6">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6">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6">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6">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6">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6">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6">
        <f t="shared" ca="1" si="39"/>
        <v>0</v>
      </c>
      <c r="S1082" s="246"/>
      <c r="T1082" s="246">
        <f ca="1">+T1083</f>
        <v>0</v>
      </c>
      <c r="U1082" s="245">
        <f t="shared" si="40"/>
        <v>1</v>
      </c>
      <c r="V1082" s="348" t="str">
        <f>+VLOOKUP(A1082,bd_lista!$A$3:$E$590,5,FALSE)</f>
        <v>Instituciones Descentralizadas</v>
      </c>
      <c r="W1082" s="444" t="str">
        <f>+V1082</f>
        <v>Instituciones Descentralizadas</v>
      </c>
      <c r="X1082" s="245">
        <f>+VLOOKUP(A1082,[2]Sheet1!$A$13:$D$744,4,FALSE)</f>
        <v>86</v>
      </c>
      <c r="Y1082" s="245" t="str">
        <f>+VLOOKUP(X1082,bd_lista!$A$3:$C$590,3,FALSE)</f>
        <v>Ministerio de Medio Ambiente y Agua</v>
      </c>
      <c r="Z1082" s="305">
        <f>+X1082</f>
        <v>86</v>
      </c>
      <c r="AA1082" s="334" t="str">
        <f>+Y1082</f>
        <v>Ministerio de Medio Ambiente y Agua</v>
      </c>
    </row>
    <row r="1083" spans="1:27" customFormat="1" ht="15" hidden="1" customHeight="1">
      <c r="A1083" s="32">
        <v>348</v>
      </c>
      <c r="B1083" s="447"/>
      <c r="C1083" s="250" t="str">
        <f>+VLOOKUP(A1083,bd_lista!$A$3:$C$590,3,FALSE)</f>
        <v>Autoridad Plurinacional de la Madre Tierra</v>
      </c>
      <c r="D1083" s="443"/>
      <c r="E1083" s="348" t="s">
        <v>1312</v>
      </c>
      <c r="F1083" s="248">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8">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8">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8">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8">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8">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8">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8">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8">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8">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8">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8">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6">
        <f t="shared" ca="1" si="39"/>
        <v>0</v>
      </c>
      <c r="S1083" s="246">
        <f ca="1">+R1082+R1083</f>
        <v>0</v>
      </c>
      <c r="T1083" s="246">
        <f ca="1">+S1083</f>
        <v>0</v>
      </c>
      <c r="U1083" s="245">
        <f t="shared" si="40"/>
        <v>2</v>
      </c>
      <c r="V1083" s="348" t="str">
        <f>+VLOOKUP(A1083,bd_lista!$A$3:$E$590,5,FALSE)</f>
        <v>Instituciones Descentralizadas</v>
      </c>
      <c r="W1083" s="445"/>
      <c r="X1083" s="245">
        <f>+VLOOKUP(A1083,[2]Sheet1!$A$13:$D$744,4,FALSE)</f>
        <v>86</v>
      </c>
      <c r="Y1083" s="245" t="str">
        <f>+VLOOKUP(X1083,bd_lista!$A$3:$C$590,3,FALSE)</f>
        <v>Ministerio de Medio Ambiente y Agua</v>
      </c>
      <c r="Z1083" s="303"/>
      <c r="AA1083" s="336"/>
    </row>
    <row r="1084" spans="1:27" customFormat="1" ht="15" customHeight="1">
      <c r="A1084" s="256">
        <v>587</v>
      </c>
      <c r="B1084" s="446">
        <f>+A1084</f>
        <v>587</v>
      </c>
      <c r="C1084" s="250" t="str">
        <f>+VLOOKUP(A1084,bd_lista!$A$3:$C$590,3,FALSE)</f>
        <v>Empresa Estratégica Boliviana de Construcción y Conservación de Infraestructura Civil</v>
      </c>
      <c r="D1084" s="442" t="str">
        <f>+C1084</f>
        <v>Empresa Estratégica Boliviana de Construcción y Conservación de Infraestructura Civil</v>
      </c>
      <c r="E1084" s="245" t="s">
        <v>1311</v>
      </c>
      <c r="F1084" s="274">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74">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74">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74">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74">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74">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74">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74">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74">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74">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6">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6">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74">
        <f t="shared" ca="1" si="39"/>
        <v>0</v>
      </c>
      <c r="S1084" s="342"/>
      <c r="T1084" s="246">
        <f ca="1">+T1085</f>
        <v>400000</v>
      </c>
      <c r="U1084" s="245">
        <f t="shared" si="40"/>
        <v>1</v>
      </c>
      <c r="V1084" s="348" t="str">
        <f>+VLOOKUP(A1084,bd_lista!$A$3:$E$590,5,FALSE)</f>
        <v>Empresas Nacionales</v>
      </c>
      <c r="W1084" s="444" t="str">
        <f>+V1084</f>
        <v>Empresas Nacionales</v>
      </c>
      <c r="X1084" s="245">
        <f>+VLOOKUP(A1084,[2]Sheet1!$A$13:$D$744,4,FALSE)</f>
        <v>81</v>
      </c>
      <c r="Y1084" s="245" t="str">
        <f>+VLOOKUP(X1084,bd_lista!$A$3:$C$590,3,FALSE)</f>
        <v>Ministerio de Obras Públicas, Servicios y Vivienda</v>
      </c>
      <c r="Z1084" s="305">
        <f>+X1084</f>
        <v>81</v>
      </c>
      <c r="AA1084" s="334" t="str">
        <f>+Y1084</f>
        <v>Ministerio de Obras Públicas, Servicios y Vivienda</v>
      </c>
    </row>
    <row r="1085" spans="1:27" customFormat="1" ht="15" customHeight="1">
      <c r="A1085" s="256">
        <v>587</v>
      </c>
      <c r="B1085" s="447"/>
      <c r="C1085" s="250" t="str">
        <f>+VLOOKUP(A1085,bd_lista!$A$3:$C$590,3,FALSE)</f>
        <v>Empresa Estratégica Boliviana de Construcción y Conservación de Infraestructura Civil</v>
      </c>
      <c r="D1085" s="443"/>
      <c r="E1085" s="247" t="s">
        <v>1312</v>
      </c>
      <c r="F1085" s="248">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8">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8">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400000</v>
      </c>
      <c r="I1085" s="248">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8">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8">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8">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8">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8">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8">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8">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8">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8">
        <f t="shared" ca="1" si="39"/>
        <v>400000</v>
      </c>
      <c r="S1085" s="268">
        <f ca="1">+R1084+R1085</f>
        <v>400000</v>
      </c>
      <c r="T1085" s="248">
        <f ca="1">+S1085</f>
        <v>400000</v>
      </c>
      <c r="U1085" s="247">
        <f t="shared" si="40"/>
        <v>2</v>
      </c>
      <c r="V1085" s="348" t="str">
        <f>+VLOOKUP(A1085,bd_lista!$A$3:$E$590,5,FALSE)</f>
        <v>Empresas Nacionales</v>
      </c>
      <c r="W1085" s="445"/>
      <c r="X1085" s="245">
        <f>+VLOOKUP(A1085,[2]Sheet1!$A$13:$D$744,4,FALSE)</f>
        <v>81</v>
      </c>
      <c r="Y1085" s="245" t="str">
        <f>+VLOOKUP(X1085,bd_lista!$A$3:$C$590,3,FALSE)</f>
        <v>Ministerio de Obras Públicas, Servicios y Vivienda</v>
      </c>
      <c r="Z1085" s="303"/>
      <c r="AA1085" s="336"/>
    </row>
    <row r="1086" spans="1:27" customFormat="1" ht="15" hidden="1" customHeight="1">
      <c r="A1086" s="32">
        <v>867</v>
      </c>
      <c r="B1086" s="446">
        <f>+A1086</f>
        <v>867</v>
      </c>
      <c r="C1086" s="250" t="str">
        <f>+VLOOKUP(A1086,bd_lista!$A$3:$C$590,3,FALSE)</f>
        <v>Fondo Rotatorio de Fomento Productivo Regional</v>
      </c>
      <c r="D1086" s="442" t="str">
        <f>+C1086</f>
        <v>Fondo Rotatorio de Fomento Productivo Regional</v>
      </c>
      <c r="E1086" s="245" t="s">
        <v>1311</v>
      </c>
      <c r="F1086" s="274">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74">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74">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74">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74">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74">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74">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74">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74">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74">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74">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74">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74">
        <f t="shared" ca="1" si="39"/>
        <v>0</v>
      </c>
      <c r="S1086" s="342"/>
      <c r="T1086" s="274">
        <f ca="1">+T1087</f>
        <v>0</v>
      </c>
      <c r="U1086" s="281">
        <f t="shared" si="40"/>
        <v>1</v>
      </c>
      <c r="V1086" s="348" t="str">
        <f>+VLOOKUP(A1086,bd_lista!$A$3:$E$590,5,FALSE)</f>
        <v>Instituciones Financieras no Bancarias Regionales</v>
      </c>
      <c r="W1086" s="444" t="str">
        <f>+V1086</f>
        <v>Instituciones Financieras no Bancarias Regionales</v>
      </c>
      <c r="X1086" s="245">
        <v>0</v>
      </c>
      <c r="Y1086" s="245" t="e">
        <f>+VLOOKUP(X1086,bd_lista!$A$3:$C$590,3,FALSE)</f>
        <v>#N/A</v>
      </c>
      <c r="Z1086" s="305">
        <f>+X1086</f>
        <v>0</v>
      </c>
      <c r="AA1086" s="334" t="e">
        <f>+Y1086</f>
        <v>#N/A</v>
      </c>
    </row>
    <row r="1087" spans="1:27" customFormat="1" ht="15" hidden="1" customHeight="1">
      <c r="A1087" s="32">
        <v>867</v>
      </c>
      <c r="B1087" s="447"/>
      <c r="C1087" s="250" t="str">
        <f>+VLOOKUP(A1087,bd_lista!$A$3:$C$590,3,FALSE)</f>
        <v>Fondo Rotatorio de Fomento Productivo Regional</v>
      </c>
      <c r="D1087" s="443"/>
      <c r="E1087" s="247" t="s">
        <v>1312</v>
      </c>
      <c r="F1087" s="248">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8">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8">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8">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8">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8">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8">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8">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8">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8">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8">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8">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8">
        <f t="shared" ca="1" si="39"/>
        <v>0</v>
      </c>
      <c r="S1087" s="268">
        <f ca="1">+R1086+R1087</f>
        <v>0</v>
      </c>
      <c r="T1087" s="248">
        <f ca="1">+S1087</f>
        <v>0</v>
      </c>
      <c r="U1087" s="247">
        <f t="shared" si="40"/>
        <v>2</v>
      </c>
      <c r="V1087" s="348" t="str">
        <f>+VLOOKUP(A1087,bd_lista!$A$3:$E$590,5,FALSE)</f>
        <v>Instituciones Financieras no Bancarias Regionales</v>
      </c>
      <c r="W1087" s="445"/>
      <c r="X1087" s="245">
        <v>0</v>
      </c>
      <c r="Y1087" s="245" t="e">
        <f>+VLOOKUP(X1087,bd_lista!$A$3:$C$590,3,FALSE)</f>
        <v>#N/A</v>
      </c>
      <c r="Z1087" s="303"/>
      <c r="AA1087" s="336"/>
    </row>
    <row r="1088" spans="1:27" customFormat="1" ht="15" hidden="1" customHeight="1">
      <c r="A1088" s="32">
        <v>865</v>
      </c>
      <c r="B1088" s="446">
        <f>+A1088</f>
        <v>865</v>
      </c>
      <c r="C1088" s="250" t="str">
        <f>+VLOOKUP(A1088,bd_lista!$A$3:$C$590,3,FALSE)</f>
        <v>Fondo de Desarrollo del Sist.Fin. y Apoyo al Sec.Productivo</v>
      </c>
      <c r="D1088" s="442" t="str">
        <f>+C1088</f>
        <v>Fondo de Desarrollo del Sist.Fin. y Apoyo al Sec.Productivo</v>
      </c>
      <c r="E1088" s="245" t="s">
        <v>1311</v>
      </c>
      <c r="F1088" s="246">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6">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6">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6">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6">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6">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6">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6">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6">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6">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6">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6">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6">
        <f t="shared" ca="1" si="39"/>
        <v>0</v>
      </c>
      <c r="S1088" s="378">
        <f ca="1">+R1088+R1089</f>
        <v>0</v>
      </c>
      <c r="T1088" s="246">
        <f ca="1">+T1089</f>
        <v>0</v>
      </c>
      <c r="U1088" s="245">
        <f t="shared" si="40"/>
        <v>1</v>
      </c>
      <c r="V1088" s="348" t="str">
        <f>+VLOOKUP(A1088,bd_lista!$A$3:$E$590,5,FALSE)</f>
        <v>Instituciones Financieras no Bancarias</v>
      </c>
      <c r="W1088" s="444" t="str">
        <f>+V1088</f>
        <v>Instituciones Financieras no Bancarias</v>
      </c>
      <c r="X1088" s="245">
        <v>0</v>
      </c>
      <c r="Y1088" s="245" t="e">
        <f>+VLOOKUP(X1088,bd_lista!$A$3:$C$590,3,FALSE)</f>
        <v>#N/A</v>
      </c>
      <c r="Z1088" s="305">
        <f>+X1088</f>
        <v>0</v>
      </c>
      <c r="AA1088" s="306" t="e">
        <f>+Y1088</f>
        <v>#N/A</v>
      </c>
    </row>
    <row r="1089" spans="1:27" customFormat="1" ht="15" hidden="1" customHeight="1">
      <c r="A1089" s="32">
        <v>865</v>
      </c>
      <c r="B1089" s="447"/>
      <c r="C1089" s="250" t="str">
        <f>+VLOOKUP(A1089,bd_lista!$A$3:$C$590,3,FALSE)</f>
        <v>Fondo de Desarrollo del Sist.Fin. y Apoyo al Sec.Productivo</v>
      </c>
      <c r="D1089" s="443"/>
      <c r="E1089" s="247" t="s">
        <v>1312</v>
      </c>
      <c r="F1089" s="248">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8">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8">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8">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8">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8">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8">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8">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8">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8">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8">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8">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8">
        <f t="shared" ca="1" si="39"/>
        <v>0</v>
      </c>
      <c r="S1089" s="380"/>
      <c r="T1089" s="248">
        <f ca="1">+S1088</f>
        <v>0</v>
      </c>
      <c r="U1089" s="247">
        <f t="shared" si="40"/>
        <v>2</v>
      </c>
      <c r="V1089" s="348" t="str">
        <f>+VLOOKUP(A1089,bd_lista!$A$3:$E$590,5,FALSE)</f>
        <v>Instituciones Financieras no Bancarias</v>
      </c>
      <c r="W1089" s="445"/>
      <c r="X1089" s="245">
        <v>0</v>
      </c>
      <c r="Y1089" s="245" t="e">
        <f>+VLOOKUP(X1089,bd_lista!$A$3:$C$590,3,FALSE)</f>
        <v>#N/A</v>
      </c>
      <c r="Z1089" s="303"/>
      <c r="AA1089" s="304"/>
    </row>
    <row r="1090" spans="1:27" customFormat="1" ht="15" customHeight="1">
      <c r="A1090" s="32">
        <v>590</v>
      </c>
      <c r="B1090" s="446">
        <f>+A1090</f>
        <v>590</v>
      </c>
      <c r="C1090" s="250" t="str">
        <f>+VLOOKUP(A1090,bd_lista!$A$3:$C$590,3,FALSE)</f>
        <v>Empresa Pública "QUIPUS"</v>
      </c>
      <c r="D1090" s="442" t="str">
        <f>+C1090</f>
        <v>Empresa Pública "QUIPUS"</v>
      </c>
      <c r="E1090" s="250" t="s">
        <v>1311</v>
      </c>
      <c r="F1090" s="246">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3722.9700000000003</v>
      </c>
      <c r="G1090" s="246">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3264.9799999999996</v>
      </c>
      <c r="H1090" s="246">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6">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6">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6">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6">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6">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6">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6">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6">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6">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74">
        <f t="shared" ca="1" si="39"/>
        <v>6987.95</v>
      </c>
      <c r="S1090" s="342"/>
      <c r="T1090" s="246">
        <f ca="1">+T1091</f>
        <v>6987.95</v>
      </c>
      <c r="U1090" s="245">
        <f t="shared" si="40"/>
        <v>1</v>
      </c>
      <c r="V1090" s="348" t="str">
        <f>+VLOOKUP(A1090,bd_lista!$A$3:$E$590,5,FALSE)</f>
        <v>Empresas Nacionales</v>
      </c>
      <c r="W1090" s="444" t="str">
        <f>+V1090</f>
        <v>Empresas Nacionales</v>
      </c>
      <c r="X1090" s="245">
        <f>+VLOOKUP(A1090,[2]Sheet1!$A$13:$D$744,4,FALSE)</f>
        <v>41</v>
      </c>
      <c r="Y1090" s="245" t="str">
        <f>+VLOOKUP(X1090,bd_lista!$A$3:$C$590,3,FALSE)</f>
        <v>Ministerio de Desarrollo Productivo y Economía Plural</v>
      </c>
      <c r="Z1090" s="305">
        <f>+X1090</f>
        <v>41</v>
      </c>
      <c r="AA1090" s="306" t="str">
        <f>+Y1090</f>
        <v>Ministerio de Desarrollo Productivo y Economía Plural</v>
      </c>
    </row>
    <row r="1091" spans="1:27" customFormat="1" ht="15" customHeight="1">
      <c r="A1091" s="32">
        <v>590</v>
      </c>
      <c r="B1091" s="447"/>
      <c r="C1091" s="250" t="str">
        <f>+VLOOKUP(A1091,bd_lista!$A$3:$C$590,3,FALSE)</f>
        <v>Empresa Pública "QUIPUS"</v>
      </c>
      <c r="D1091" s="443"/>
      <c r="E1091" s="348" t="s">
        <v>1312</v>
      </c>
      <c r="F1091" s="248">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8">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8">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8">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8">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8">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8">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8">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8">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8">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8">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8">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8">
        <f t="shared" ca="1" si="39"/>
        <v>0</v>
      </c>
      <c r="S1091" s="268">
        <f ca="1">+R1090+R1091</f>
        <v>6987.95</v>
      </c>
      <c r="T1091" s="248">
        <f ca="1">+S1091</f>
        <v>6987.95</v>
      </c>
      <c r="U1091" s="247">
        <f t="shared" si="40"/>
        <v>2</v>
      </c>
      <c r="V1091" s="348" t="str">
        <f>+VLOOKUP(A1091,bd_lista!$A$3:$E$590,5,FALSE)</f>
        <v>Empresas Nacionales</v>
      </c>
      <c r="W1091" s="445"/>
      <c r="X1091" s="245">
        <f>+VLOOKUP(A1091,[2]Sheet1!$A$13:$D$744,4,FALSE)</f>
        <v>41</v>
      </c>
      <c r="Y1091" s="245" t="str">
        <f>+VLOOKUP(X1091,bd_lista!$A$3:$C$590,3,FALSE)</f>
        <v>Ministerio de Desarrollo Productivo y Economía Plural</v>
      </c>
      <c r="Z1091" s="303"/>
      <c r="AA1091" s="304"/>
    </row>
    <row r="1092" spans="1:27" customFormat="1" ht="15" customHeight="1">
      <c r="A1092" s="32">
        <v>591</v>
      </c>
      <c r="B1092" s="446">
        <f>+A1092</f>
        <v>591</v>
      </c>
      <c r="C1092" s="250" t="str">
        <f>+VLOOKUP(A1092,bd_lista!$A$3:$C$590,3,FALSE)</f>
        <v>Empresa Estatal de Transporte por Cable "Mi teleférico"</v>
      </c>
      <c r="D1092" s="442" t="str">
        <f>+C1092</f>
        <v>Empresa Estatal de Transporte por Cable "Mi teleférico"</v>
      </c>
      <c r="E1092" s="250" t="s">
        <v>1311</v>
      </c>
      <c r="F1092" s="246">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6">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6">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6">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6">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6">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74">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6">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6">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6">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6">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6">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6">
        <f t="shared" ca="1" si="39"/>
        <v>0</v>
      </c>
      <c r="S1092" s="269"/>
      <c r="T1092" s="246">
        <f ca="1">+T1093</f>
        <v>10064</v>
      </c>
      <c r="U1092" s="245">
        <f t="shared" si="40"/>
        <v>1</v>
      </c>
      <c r="V1092" s="348" t="str">
        <f>+VLOOKUP(A1092,bd_lista!$A$3:$E$590,5,FALSE)</f>
        <v>Empresas Nacionales</v>
      </c>
      <c r="W1092" s="444" t="str">
        <f>+V1092</f>
        <v>Empresas Nacionales</v>
      </c>
      <c r="X1092" s="245">
        <f>+VLOOKUP(A1092,[2]Sheet1!$A$13:$D$744,4,FALSE)</f>
        <v>81</v>
      </c>
      <c r="Y1092" s="245" t="str">
        <f>+VLOOKUP(X1092,bd_lista!$A$3:$C$590,3,FALSE)</f>
        <v>Ministerio de Obras Públicas, Servicios y Vivienda</v>
      </c>
      <c r="Z1092" s="305">
        <f>+X1092</f>
        <v>81</v>
      </c>
      <c r="AA1092" s="334" t="str">
        <f>+Y1092</f>
        <v>Ministerio de Obras Públicas, Servicios y Vivienda</v>
      </c>
    </row>
    <row r="1093" spans="1:27" customFormat="1" ht="15" customHeight="1">
      <c r="A1093" s="32">
        <v>591</v>
      </c>
      <c r="B1093" s="447"/>
      <c r="C1093" s="250" t="str">
        <f>+VLOOKUP(A1093,bd_lista!$A$3:$C$590,3,FALSE)</f>
        <v>Empresa Estatal de Transporte por Cable "Mi teleférico"</v>
      </c>
      <c r="D1093" s="443"/>
      <c r="E1093" s="348" t="s">
        <v>1312</v>
      </c>
      <c r="F1093" s="248">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48">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48">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8">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10064</v>
      </c>
      <c r="J1093" s="248">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8">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8">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8">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8">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8">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8">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8">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8">
        <f t="shared" ca="1" si="39"/>
        <v>10064</v>
      </c>
      <c r="S1093" s="268">
        <f ca="1">+R1092+R1093</f>
        <v>10064</v>
      </c>
      <c r="T1093" s="248">
        <f ca="1">+S1093</f>
        <v>10064</v>
      </c>
      <c r="U1093" s="247">
        <f t="shared" si="40"/>
        <v>2</v>
      </c>
      <c r="V1093" s="348" t="str">
        <f>+VLOOKUP(A1093,bd_lista!$A$3:$E$590,5,FALSE)</f>
        <v>Empresas Nacionales</v>
      </c>
      <c r="W1093" s="445"/>
      <c r="X1093" s="245">
        <f>+VLOOKUP(A1093,[2]Sheet1!$A$13:$D$744,4,FALSE)</f>
        <v>81</v>
      </c>
      <c r="Y1093" s="245" t="str">
        <f>+VLOOKUP(X1093,bd_lista!$A$3:$C$590,3,FALSE)</f>
        <v>Ministerio de Obras Públicas, Servicios y Vivienda</v>
      </c>
      <c r="Z1093" s="303"/>
      <c r="AA1093" s="336"/>
    </row>
    <row r="1094" spans="1:27" customFormat="1" ht="15" customHeight="1">
      <c r="A1094" s="32">
        <v>593</v>
      </c>
      <c r="B1094" s="446">
        <f>+A1094</f>
        <v>593</v>
      </c>
      <c r="C1094" s="250" t="str">
        <f>+VLOOKUP(A1094,bd_lista!$A$3:$C$590,3,FALSE)</f>
        <v>Empresa Pública YACANA</v>
      </c>
      <c r="D1094" s="442" t="str">
        <f>+C1094</f>
        <v>Empresa Pública YACANA</v>
      </c>
      <c r="E1094" s="250" t="s">
        <v>1311</v>
      </c>
      <c r="F1094" s="246">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6">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6">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50</v>
      </c>
      <c r="I1094" s="246">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6">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46">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6">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6">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6">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6">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6">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6">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6">
        <f t="shared" ca="1" si="39"/>
        <v>50</v>
      </c>
      <c r="S1094" s="269"/>
      <c r="T1094" s="246">
        <f ca="1">+T1095</f>
        <v>105.3</v>
      </c>
      <c r="U1094" s="245">
        <f t="shared" si="40"/>
        <v>1</v>
      </c>
      <c r="V1094" s="348" t="str">
        <f>+VLOOKUP(A1094,bd_lista!$A$3:$E$590,5,FALSE)</f>
        <v>Empresas Nacionales</v>
      </c>
      <c r="W1094" s="444" t="str">
        <f>+V1094</f>
        <v>Empresas Nacionales</v>
      </c>
      <c r="X1094" s="245">
        <f>+VLOOKUP(A1094,[2]Sheet1!$A$13:$D$744,4,FALSE)</f>
        <v>41</v>
      </c>
      <c r="Y1094" s="245" t="str">
        <f>+VLOOKUP(X1094,bd_lista!$A$3:$C$590,3,FALSE)</f>
        <v>Ministerio de Desarrollo Productivo y Economía Plural</v>
      </c>
      <c r="Z1094" s="305">
        <f>+X1094</f>
        <v>41</v>
      </c>
      <c r="AA1094" s="306" t="str">
        <f>+Y1094</f>
        <v>Ministerio de Desarrollo Productivo y Economía Plural</v>
      </c>
    </row>
    <row r="1095" spans="1:27" customFormat="1" ht="15" customHeight="1">
      <c r="A1095" s="32">
        <v>593</v>
      </c>
      <c r="B1095" s="447"/>
      <c r="C1095" s="250" t="str">
        <f>+VLOOKUP(A1095,bd_lista!$A$3:$C$590,3,FALSE)</f>
        <v>Empresa Pública YACANA</v>
      </c>
      <c r="D1095" s="443"/>
      <c r="E1095" s="348" t="s">
        <v>1312</v>
      </c>
      <c r="F1095" s="248">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8">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48">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55.3</v>
      </c>
      <c r="I1095" s="248">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8">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8">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8">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8">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8">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8">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8">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8">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8">
        <f t="shared" ca="1" si="39"/>
        <v>55.3</v>
      </c>
      <c r="S1095" s="268">
        <f ca="1">+R1094+R1095</f>
        <v>105.3</v>
      </c>
      <c r="T1095" s="248">
        <f ca="1">+S1095</f>
        <v>105.3</v>
      </c>
      <c r="U1095" s="247">
        <f t="shared" si="40"/>
        <v>2</v>
      </c>
      <c r="V1095" s="348" t="str">
        <f>+VLOOKUP(A1095,bd_lista!$A$3:$E$590,5,FALSE)</f>
        <v>Empresas Nacionales</v>
      </c>
      <c r="W1095" s="445"/>
      <c r="X1095" s="245">
        <f>+VLOOKUP(A1095,[2]Sheet1!$A$13:$D$744,4,FALSE)</f>
        <v>41</v>
      </c>
      <c r="Y1095" s="245" t="str">
        <f>+VLOOKUP(X1095,bd_lista!$A$3:$C$590,3,FALSE)</f>
        <v>Ministerio de Desarrollo Productivo y Economía Plural</v>
      </c>
      <c r="Z1095" s="303"/>
      <c r="AA1095" s="304"/>
    </row>
    <row r="1096" spans="1:27" customFormat="1" ht="15" customHeight="1">
      <c r="A1096" s="32">
        <v>594</v>
      </c>
      <c r="B1096" s="446">
        <f>+A1096</f>
        <v>594</v>
      </c>
      <c r="C1096" s="250" t="str">
        <f>+VLOOKUP(A1096,bd_lista!$A$3:$C$590,3,FALSE)</f>
        <v>Administración de Servicios Portuarios - Bolivia</v>
      </c>
      <c r="D1096" s="442" t="str">
        <f>+C1096</f>
        <v>Administración de Servicios Portuarios - Bolivia</v>
      </c>
      <c r="E1096" s="250" t="s">
        <v>1311</v>
      </c>
      <c r="F1096" s="246">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6">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6">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6">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6">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46">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6">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6">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6">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6">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6">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6">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6">
        <f t="shared" ca="1" si="39"/>
        <v>0</v>
      </c>
      <c r="S1096" s="269"/>
      <c r="T1096" s="246">
        <f ca="1">+T1097</f>
        <v>824.81</v>
      </c>
      <c r="U1096" s="245">
        <f t="shared" si="40"/>
        <v>1</v>
      </c>
      <c r="V1096" s="348" t="str">
        <f>+VLOOKUP(A1096,bd_lista!$A$3:$E$590,5,FALSE)</f>
        <v>Empresas Nacionales</v>
      </c>
      <c r="W1096" s="444" t="str">
        <f>+V1096</f>
        <v>Empresas Nacionales</v>
      </c>
      <c r="X1096" s="245">
        <f>+VLOOKUP(A1096,[2]Sheet1!$A$13:$D$744,4,FALSE)</f>
        <v>35</v>
      </c>
      <c r="Y1096" s="245" t="str">
        <f>+VLOOKUP(X1096,bd_lista!$A$3:$C$590,3,FALSE)</f>
        <v>Ministerio de Economía y Finanzas Públicas</v>
      </c>
      <c r="Z1096" s="305">
        <f>+X1096</f>
        <v>35</v>
      </c>
      <c r="AA1096" s="334" t="str">
        <f>+Y1096</f>
        <v>Ministerio de Economía y Finanzas Públicas</v>
      </c>
    </row>
    <row r="1097" spans="1:27" customFormat="1" ht="15" customHeight="1">
      <c r="A1097" s="32">
        <v>594</v>
      </c>
      <c r="B1097" s="447"/>
      <c r="C1097" s="250" t="str">
        <f>+VLOOKUP(A1097,bd_lista!$A$3:$C$590,3,FALSE)</f>
        <v>Administración de Servicios Portuarios - Bolivia</v>
      </c>
      <c r="D1097" s="443"/>
      <c r="E1097" s="348" t="s">
        <v>1312</v>
      </c>
      <c r="F1097" s="248">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8">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8">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424.81</v>
      </c>
      <c r="I1097" s="248">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400</v>
      </c>
      <c r="J1097" s="248">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8">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8">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8">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8">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8">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8">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8">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8">
        <f t="shared" ca="1" si="39"/>
        <v>824.81</v>
      </c>
      <c r="S1097" s="268">
        <f ca="1">+R1096+R1097</f>
        <v>824.81</v>
      </c>
      <c r="T1097" s="248">
        <f ca="1">+S1097</f>
        <v>824.81</v>
      </c>
      <c r="U1097" s="247">
        <f t="shared" si="40"/>
        <v>2</v>
      </c>
      <c r="V1097" s="348" t="str">
        <f>+VLOOKUP(A1097,bd_lista!$A$3:$E$590,5,FALSE)</f>
        <v>Empresas Nacionales</v>
      </c>
      <c r="W1097" s="445"/>
      <c r="X1097" s="245">
        <f>+VLOOKUP(A1097,[2]Sheet1!$A$13:$D$744,4,FALSE)</f>
        <v>35</v>
      </c>
      <c r="Y1097" s="245" t="str">
        <f>+VLOOKUP(X1097,bd_lista!$A$3:$C$590,3,FALSE)</f>
        <v>Ministerio de Economía y Finanzas Públicas</v>
      </c>
      <c r="Z1097" s="303"/>
      <c r="AA1097" s="336"/>
    </row>
    <row r="1098" spans="1:27" customFormat="1" ht="15" customHeight="1">
      <c r="A1098" s="256">
        <v>595</v>
      </c>
      <c r="B1098" s="446">
        <f>+A1098</f>
        <v>595</v>
      </c>
      <c r="C1098" s="250" t="str">
        <f>+VLOOKUP(A1098,bd_lista!$A$3:$C$590,3,FALSE)</f>
        <v>Gestora Pública de la Seguridad Social de Largo Plazo</v>
      </c>
      <c r="D1098" s="442" t="str">
        <f>+C1098</f>
        <v>Gestora Pública de la Seguridad Social de Largo Plazo</v>
      </c>
      <c r="E1098" s="250" t="s">
        <v>1311</v>
      </c>
      <c r="F1098" s="246">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6">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6">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6">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6">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6">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6">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6">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6">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6">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6">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6">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6">
        <f t="shared" ca="1" si="39"/>
        <v>0</v>
      </c>
      <c r="S1098" s="269"/>
      <c r="T1098" s="246">
        <f ca="1">+T1099</f>
        <v>465</v>
      </c>
      <c r="U1098" s="245">
        <f t="shared" si="40"/>
        <v>1</v>
      </c>
      <c r="V1098" s="348" t="str">
        <f>+VLOOKUP(A1098,bd_lista!$A$3:$E$590,5,FALSE)</f>
        <v>Empresas Nacionales</v>
      </c>
      <c r="W1098" s="444" t="str">
        <f>+V1098</f>
        <v>Empresas Nacionales</v>
      </c>
      <c r="X1098" s="245">
        <f>+VLOOKUP(A1098,[2]Sheet1!$A$13:$D$744,4,FALSE)</f>
        <v>35</v>
      </c>
      <c r="Y1098" s="245" t="str">
        <f>+VLOOKUP(X1098,bd_lista!$A$3:$C$590,3,FALSE)</f>
        <v>Ministerio de Economía y Finanzas Públicas</v>
      </c>
      <c r="Z1098" s="305">
        <f>+X1098</f>
        <v>35</v>
      </c>
      <c r="AA1098" s="334" t="str">
        <f>+Y1098</f>
        <v>Ministerio de Economía y Finanzas Públicas</v>
      </c>
    </row>
    <row r="1099" spans="1:27" customFormat="1" ht="15" customHeight="1">
      <c r="A1099" s="256">
        <v>595</v>
      </c>
      <c r="B1099" s="447"/>
      <c r="C1099" s="250" t="str">
        <f>+VLOOKUP(A1099,bd_lista!$A$3:$C$590,3,FALSE)</f>
        <v>Gestora Pública de la Seguridad Social de Largo Plazo</v>
      </c>
      <c r="D1099" s="443"/>
      <c r="E1099" s="348" t="s">
        <v>1312</v>
      </c>
      <c r="F1099" s="248">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8">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465</v>
      </c>
      <c r="H1099" s="248">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8">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8">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8">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8">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8">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8">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8">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8">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8">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8">
        <f t="shared" ca="1" si="39"/>
        <v>465</v>
      </c>
      <c r="S1099" s="268">
        <f ca="1">+R1098+R1099</f>
        <v>465</v>
      </c>
      <c r="T1099" s="248">
        <f ca="1">+S1099</f>
        <v>465</v>
      </c>
      <c r="U1099" s="247">
        <f t="shared" si="40"/>
        <v>2</v>
      </c>
      <c r="V1099" s="348" t="str">
        <f>+VLOOKUP(A1099,bd_lista!$A$3:$E$590,5,FALSE)</f>
        <v>Empresas Nacionales</v>
      </c>
      <c r="W1099" s="445"/>
      <c r="X1099" s="245">
        <f>+VLOOKUP(A1099,[2]Sheet1!$A$13:$D$744,4,FALSE)</f>
        <v>35</v>
      </c>
      <c r="Y1099" s="245" t="str">
        <f>+VLOOKUP(X1099,bd_lista!$A$3:$C$590,3,FALSE)</f>
        <v>Ministerio de Economía y Finanzas Públicas</v>
      </c>
      <c r="Z1099" s="303"/>
      <c r="AA1099" s="336"/>
    </row>
    <row r="1100" spans="1:27" customFormat="1" ht="15" customHeight="1">
      <c r="A1100" s="32">
        <v>597</v>
      </c>
      <c r="B1100" s="446">
        <f>+A1100</f>
        <v>597</v>
      </c>
      <c r="C1100" s="250" t="str">
        <f>+VLOOKUP(A1100,bd_lista!$A$3:$C$590,3,FALSE)</f>
        <v>Empresa Pública Nacional Estratégica de Yacimientos de Litio Bolivianos</v>
      </c>
      <c r="D1100" s="442" t="str">
        <f>+C1100</f>
        <v>Empresa Pública Nacional Estratégica de Yacimientos de Litio Bolivianos</v>
      </c>
      <c r="E1100" s="250" t="s">
        <v>1311</v>
      </c>
      <c r="F1100" s="246">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6">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700</v>
      </c>
      <c r="H1100" s="246">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820</v>
      </c>
      <c r="I1100" s="246">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6">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6">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6">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6">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6">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6">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6">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6">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6">
        <f t="shared" ca="1" si="39"/>
        <v>1520</v>
      </c>
      <c r="S1100" s="269"/>
      <c r="T1100" s="246">
        <f ca="1">+T1101</f>
        <v>14398912.559999999</v>
      </c>
      <c r="U1100" s="245">
        <f t="shared" si="40"/>
        <v>1</v>
      </c>
      <c r="V1100" s="348" t="str">
        <f>+VLOOKUP(A1100,bd_lista!$A$3:$E$590,5,FALSE)</f>
        <v>Empresas Nacionales</v>
      </c>
      <c r="W1100" s="444" t="str">
        <f>+V1100</f>
        <v>Empresas Nacionales</v>
      </c>
      <c r="X1100" s="245">
        <v>78</v>
      </c>
      <c r="Y1100" s="245" t="str">
        <f>+VLOOKUP(X1100,bd_lista!$A$3:$C$590,3,FALSE)</f>
        <v>Ministerio de Hidrocarburos y Energías</v>
      </c>
      <c r="Z1100" s="305">
        <f>+X1100</f>
        <v>78</v>
      </c>
      <c r="AA1100" s="334" t="str">
        <f>+Y1100</f>
        <v>Ministerio de Hidrocarburos y Energías</v>
      </c>
    </row>
    <row r="1101" spans="1:27" customFormat="1" ht="15" customHeight="1">
      <c r="A1101" s="32">
        <v>597</v>
      </c>
      <c r="B1101" s="447"/>
      <c r="C1101" s="250" t="str">
        <f>+VLOOKUP(A1101,bd_lista!$A$3:$C$590,3,FALSE)</f>
        <v>Empresa Pública Nacional Estratégica de Yacimientos de Litio Bolivianos</v>
      </c>
      <c r="D1101" s="443"/>
      <c r="E1101" s="348" t="s">
        <v>1312</v>
      </c>
      <c r="F1101" s="248">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8">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10864157.1</v>
      </c>
      <c r="H1101" s="248">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3533235.46</v>
      </c>
      <c r="I1101" s="248">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8">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8">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8">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8">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8">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8">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8">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8">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8">
        <f t="shared" ca="1" si="39"/>
        <v>14397392.559999999</v>
      </c>
      <c r="S1101" s="268">
        <f ca="1">+R1100+R1101</f>
        <v>14398912.559999999</v>
      </c>
      <c r="T1101" s="248">
        <f ca="1">+S1101</f>
        <v>14398912.559999999</v>
      </c>
      <c r="U1101" s="247">
        <f t="shared" si="40"/>
        <v>2</v>
      </c>
      <c r="V1101" s="348" t="str">
        <f>+VLOOKUP(A1101,bd_lista!$A$3:$E$590,5,FALSE)</f>
        <v>Empresas Nacionales</v>
      </c>
      <c r="W1101" s="445"/>
      <c r="X1101" s="245">
        <v>78</v>
      </c>
      <c r="Y1101" s="245" t="str">
        <f>+VLOOKUP(X1101,bd_lista!$A$3:$C$590,3,FALSE)</f>
        <v>Ministerio de Hidrocarburos y Energías</v>
      </c>
      <c r="Z1101" s="303"/>
      <c r="AA1101" s="336"/>
    </row>
    <row r="1102" spans="1:27" customFormat="1" ht="15" customHeight="1">
      <c r="A1102" s="32">
        <v>598</v>
      </c>
      <c r="B1102" s="446">
        <f>+A1102</f>
        <v>598</v>
      </c>
      <c r="C1102" s="250" t="str">
        <f>+VLOOKUP(A1102,bd_lista!$A$3:$C$590,3,FALSE)</f>
        <v>Empresa Pública "Editorial del Estado Plurinacional de Bolivia"</v>
      </c>
      <c r="D1102" s="442" t="str">
        <f>+C1102</f>
        <v>Empresa Pública "Editorial del Estado Plurinacional de Bolivia"</v>
      </c>
      <c r="E1102" s="250" t="s">
        <v>1311</v>
      </c>
      <c r="F1102" s="246">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6">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50</v>
      </c>
      <c r="H1102" s="246">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6">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6">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6">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6">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6">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6">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6">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6">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6">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6">
        <f t="shared" ca="1" si="39"/>
        <v>50</v>
      </c>
      <c r="S1102" s="269"/>
      <c r="T1102" s="246">
        <f ca="1">+T1103</f>
        <v>96550</v>
      </c>
      <c r="U1102" s="245">
        <f t="shared" si="40"/>
        <v>1</v>
      </c>
      <c r="V1102" s="348" t="str">
        <f>+VLOOKUP(A1102,bd_lista!$A$3:$E$590,5,FALSE)</f>
        <v>Empresas Nacionales</v>
      </c>
      <c r="W1102" s="444" t="str">
        <f>+V1102</f>
        <v>Empresas Nacionales</v>
      </c>
      <c r="X1102" s="245">
        <v>25</v>
      </c>
      <c r="Y1102" s="245" t="str">
        <f>+VLOOKUP(X1102,bd_lista!$A$3:$C$590,3,FALSE)</f>
        <v>Ministerio de la Presidencia</v>
      </c>
      <c r="Z1102" s="305">
        <f>+X1102</f>
        <v>25</v>
      </c>
      <c r="AA1102" s="334" t="str">
        <f>+Y1102</f>
        <v>Ministerio de la Presidencia</v>
      </c>
    </row>
    <row r="1103" spans="1:27" customFormat="1" ht="15" customHeight="1">
      <c r="A1103" s="32">
        <v>598</v>
      </c>
      <c r="B1103" s="447"/>
      <c r="C1103" s="250" t="str">
        <f>+VLOOKUP(A1103,bd_lista!$A$3:$C$590,3,FALSE)</f>
        <v>Empresa Pública "Editorial del Estado Plurinacional de Bolivia"</v>
      </c>
      <c r="D1103" s="443"/>
      <c r="E1103" s="348" t="s">
        <v>1312</v>
      </c>
      <c r="F1103" s="248">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8">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48">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8">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96500</v>
      </c>
      <c r="J1103" s="248">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48">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8">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8">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8">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8">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8">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8">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8">
        <f t="shared" ca="1" si="39"/>
        <v>96500</v>
      </c>
      <c r="S1103" s="268">
        <f ca="1">+R1102+R1103</f>
        <v>96550</v>
      </c>
      <c r="T1103" s="248">
        <f ca="1">+S1103</f>
        <v>96550</v>
      </c>
      <c r="U1103" s="247">
        <f t="shared" si="40"/>
        <v>2</v>
      </c>
      <c r="V1103" s="348" t="str">
        <f>+VLOOKUP(A1103,bd_lista!$A$3:$E$590,5,FALSE)</f>
        <v>Empresas Nacionales</v>
      </c>
      <c r="W1103" s="445"/>
      <c r="X1103" s="245">
        <v>25</v>
      </c>
      <c r="Y1103" s="245" t="str">
        <f>+VLOOKUP(X1103,bd_lista!$A$3:$C$590,3,FALSE)</f>
        <v>Ministerio de la Presidencia</v>
      </c>
      <c r="Z1103" s="303"/>
      <c r="AA1103" s="336"/>
    </row>
    <row r="1104" spans="1:27" customFormat="1" ht="15" customHeight="1">
      <c r="A1104" s="32">
        <v>599</v>
      </c>
      <c r="B1104" s="446">
        <f>+A1104</f>
        <v>599</v>
      </c>
      <c r="C1104" s="250" t="str">
        <f>+VLOOKUP(A1104,bd_lista!$A$3:$C$590,3,FALSE)</f>
        <v>Empresa Boliviana de Alimentos y Derivados</v>
      </c>
      <c r="D1104" s="442" t="str">
        <f>+C1104</f>
        <v>Empresa Boliviana de Alimentos y Derivados</v>
      </c>
      <c r="E1104" s="250" t="s">
        <v>1311</v>
      </c>
      <c r="F1104" s="246">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6">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6">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6">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6">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6">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6">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6">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6">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6">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6">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6">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6">
        <f t="shared" ca="1" si="39"/>
        <v>0</v>
      </c>
      <c r="S1104" s="269"/>
      <c r="T1104" s="246">
        <f ca="1">+T1105</f>
        <v>24383321.23</v>
      </c>
      <c r="U1104" s="245">
        <f t="shared" si="40"/>
        <v>1</v>
      </c>
      <c r="V1104" s="348" t="str">
        <f>+VLOOKUP(A1104,bd_lista!$A$3:$E$590,5,FALSE)</f>
        <v>Empresas Nacionales</v>
      </c>
      <c r="W1104" s="444" t="str">
        <f>+V1104</f>
        <v>Empresas Nacionales</v>
      </c>
      <c r="X1104" s="245">
        <f>+VLOOKUP(A1104,[2]Sheet1!$A$13:$D$744,4,FALSE)</f>
        <v>41</v>
      </c>
      <c r="Y1104" s="245" t="str">
        <f>+VLOOKUP(X1104,bd_lista!$A$3:$C$590,3,FALSE)</f>
        <v>Ministerio de Desarrollo Productivo y Economía Plural</v>
      </c>
      <c r="Z1104" s="305">
        <f>+X1104</f>
        <v>41</v>
      </c>
      <c r="AA1104" s="334" t="str">
        <f>+Y1104</f>
        <v>Ministerio de Desarrollo Productivo y Economía Plural</v>
      </c>
    </row>
    <row r="1105" spans="1:27" customFormat="1" ht="15" customHeight="1">
      <c r="A1105" s="32">
        <v>599</v>
      </c>
      <c r="B1105" s="447"/>
      <c r="C1105" s="250" t="str">
        <f>+VLOOKUP(A1105,bd_lista!$A$3:$C$590,3,FALSE)</f>
        <v>Empresa Boliviana de Alimentos y Derivados</v>
      </c>
      <c r="D1105" s="443"/>
      <c r="E1105" s="348" t="s">
        <v>1312</v>
      </c>
      <c r="F1105" s="248">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8">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0</v>
      </c>
      <c r="H1105" s="248">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1791.94</v>
      </c>
      <c r="I1105" s="248">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24381529.289999999</v>
      </c>
      <c r="J1105" s="248">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8">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8">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8">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8">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8">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8">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8">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8">
        <f t="shared" ca="1" si="39"/>
        <v>24383321.23</v>
      </c>
      <c r="S1105" s="268">
        <f ca="1">+R1104+R1105</f>
        <v>24383321.23</v>
      </c>
      <c r="T1105" s="248">
        <f ca="1">+S1105</f>
        <v>24383321.23</v>
      </c>
      <c r="U1105" s="247">
        <f t="shared" si="40"/>
        <v>2</v>
      </c>
      <c r="V1105" s="348" t="str">
        <f>+VLOOKUP(A1105,bd_lista!$A$3:$E$590,5,FALSE)</f>
        <v>Empresas Nacionales</v>
      </c>
      <c r="W1105" s="445"/>
      <c r="X1105" s="245">
        <f>+VLOOKUP(A1105,[2]Sheet1!$A$13:$D$744,4,FALSE)</f>
        <v>41</v>
      </c>
      <c r="Y1105" s="245" t="str">
        <f>+VLOOKUP(X1105,bd_lista!$A$3:$C$590,3,FALSE)</f>
        <v>Ministerio de Desarrollo Productivo y Economía Plural</v>
      </c>
      <c r="Z1105" s="303"/>
      <c r="AA1105" s="336"/>
    </row>
    <row r="1106" spans="1:27" customFormat="1" ht="15" customHeight="1">
      <c r="A1106" s="32">
        <v>650</v>
      </c>
      <c r="B1106" s="446">
        <f>+A1106</f>
        <v>650</v>
      </c>
      <c r="C1106" s="250" t="str">
        <f>+VLOOKUP(A1106,bd_lista!$A$3:$C$590,3,FALSE)</f>
        <v>Asamblea Legislativa Plurinacional</v>
      </c>
      <c r="D1106" s="442" t="str">
        <f>+C1106</f>
        <v>Asamblea Legislativa Plurinacional</v>
      </c>
      <c r="E1106" s="250" t="s">
        <v>1311</v>
      </c>
      <c r="F1106" s="246">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6">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6">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6">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6">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6">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6">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6">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6">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6">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6">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6">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6">
        <f t="shared" ca="1" si="39"/>
        <v>0</v>
      </c>
      <c r="S1106" s="269"/>
      <c r="T1106" s="246">
        <f ca="1">+T1107</f>
        <v>954.6</v>
      </c>
      <c r="U1106" s="245">
        <f t="shared" si="40"/>
        <v>1</v>
      </c>
      <c r="V1106" s="348" t="str">
        <f>+VLOOKUP(A1106,bd_lista!$A$3:$E$590,5,FALSE)</f>
        <v>Instituciones Descentralizadas</v>
      </c>
      <c r="W1106" s="444" t="str">
        <f>+V1106</f>
        <v>Instituciones Descentralizadas</v>
      </c>
      <c r="X1106" s="245">
        <v>0</v>
      </c>
      <c r="Y1106" s="245" t="e">
        <f>+VLOOKUP(X1106,bd_lista!$A$3:$C$590,3,FALSE)</f>
        <v>#N/A</v>
      </c>
      <c r="Z1106" s="305">
        <f>+X1106</f>
        <v>0</v>
      </c>
      <c r="AA1106" s="334" t="e">
        <f>+Y1106</f>
        <v>#N/A</v>
      </c>
    </row>
    <row r="1107" spans="1:27" customFormat="1" ht="15" customHeight="1">
      <c r="A1107" s="32">
        <v>650</v>
      </c>
      <c r="B1107" s="447"/>
      <c r="C1107" s="250" t="str">
        <f>+VLOOKUP(A1107,bd_lista!$A$3:$C$590,3,FALSE)</f>
        <v>Asamblea Legislativa Plurinacional</v>
      </c>
      <c r="D1107" s="443"/>
      <c r="E1107" s="348" t="s">
        <v>1312</v>
      </c>
      <c r="F1107" s="248">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8">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8">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954.6</v>
      </c>
      <c r="I1107" s="248">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8">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8">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8">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8">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8">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8">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8">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8">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8">
        <f t="shared" ca="1" si="39"/>
        <v>954.6</v>
      </c>
      <c r="S1107" s="268">
        <f ca="1">+R1106+R1107</f>
        <v>954.6</v>
      </c>
      <c r="T1107" s="248">
        <f ca="1">+S1107</f>
        <v>954.6</v>
      </c>
      <c r="U1107" s="247">
        <f t="shared" si="40"/>
        <v>2</v>
      </c>
      <c r="V1107" s="348" t="str">
        <f>+VLOOKUP(A1107,bd_lista!$A$3:$E$590,5,FALSE)</f>
        <v>Instituciones Descentralizadas</v>
      </c>
      <c r="W1107" s="445"/>
      <c r="X1107" s="245">
        <v>0</v>
      </c>
      <c r="Y1107" s="245" t="e">
        <f>+VLOOKUP(X1107,bd_lista!$A$3:$C$590,3,FALSE)</f>
        <v>#N/A</v>
      </c>
      <c r="Z1107" s="303"/>
      <c r="AA1107" s="336"/>
    </row>
    <row r="1108" spans="1:27" customFormat="1" ht="15" customHeight="1">
      <c r="A1108" s="32">
        <v>681</v>
      </c>
      <c r="B1108" s="446">
        <f>+A1108</f>
        <v>681</v>
      </c>
      <c r="C1108" s="250" t="str">
        <f>+VLOOKUP(A1108,bd_lista!$A$3:$C$590,3,FALSE)</f>
        <v>Ministerio Público</v>
      </c>
      <c r="D1108" s="442" t="str">
        <f>+C1108</f>
        <v>Ministerio Público</v>
      </c>
      <c r="E1108" s="250" t="s">
        <v>1311</v>
      </c>
      <c r="F1108" s="246">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6">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6">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6">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6">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6">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6">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6">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6">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6">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6">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6">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6">
        <f t="shared" ca="1" si="39"/>
        <v>0</v>
      </c>
      <c r="S1108" s="269"/>
      <c r="T1108" s="274">
        <f ca="1">+T1109</f>
        <v>80747.83</v>
      </c>
      <c r="U1108" s="281">
        <f t="shared" si="40"/>
        <v>1</v>
      </c>
      <c r="V1108" s="348" t="str">
        <f>+VLOOKUP(A1108,bd_lista!$A$3:$E$590,5,FALSE)</f>
        <v>Instituciones Descentralizadas</v>
      </c>
      <c r="W1108" s="444" t="str">
        <f>+V1108</f>
        <v>Instituciones Descentralizadas</v>
      </c>
      <c r="X1108" s="245">
        <v>0</v>
      </c>
      <c r="Y1108" s="245" t="e">
        <f>+VLOOKUP(X1108,bd_lista!$A$3:$C$590,3,FALSE)</f>
        <v>#N/A</v>
      </c>
      <c r="Z1108" s="305">
        <f>+X1108</f>
        <v>0</v>
      </c>
      <c r="AA1108" s="334" t="e">
        <f>+Y1108</f>
        <v>#N/A</v>
      </c>
    </row>
    <row r="1109" spans="1:27" customFormat="1" ht="15" customHeight="1">
      <c r="A1109" s="32">
        <v>681</v>
      </c>
      <c r="B1109" s="447"/>
      <c r="C1109" s="250" t="str">
        <f>+VLOOKUP(A1109,bd_lista!$A$3:$C$590,3,FALSE)</f>
        <v>Ministerio Público</v>
      </c>
      <c r="D1109" s="443"/>
      <c r="E1109" s="348" t="s">
        <v>1312</v>
      </c>
      <c r="F1109" s="248">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6469.73</v>
      </c>
      <c r="G1109" s="248">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8">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8">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74278.100000000006</v>
      </c>
      <c r="J1109" s="248">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8">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8">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8">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8">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8">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8">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8">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8">
        <f t="shared" ca="1" si="39"/>
        <v>80747.83</v>
      </c>
      <c r="S1109" s="268">
        <f ca="1">+R1108+R1109</f>
        <v>80747.83</v>
      </c>
      <c r="T1109" s="248">
        <f ca="1">+S1109</f>
        <v>80747.83</v>
      </c>
      <c r="U1109" s="247">
        <f t="shared" si="40"/>
        <v>2</v>
      </c>
      <c r="V1109" s="348" t="str">
        <f>+VLOOKUP(A1109,bd_lista!$A$3:$E$590,5,FALSE)</f>
        <v>Instituciones Descentralizadas</v>
      </c>
      <c r="W1109" s="445"/>
      <c r="X1109" s="245">
        <v>0</v>
      </c>
      <c r="Y1109" s="245" t="e">
        <f>+VLOOKUP(X1109,bd_lista!$A$3:$C$590,3,FALSE)</f>
        <v>#N/A</v>
      </c>
      <c r="Z1109" s="303"/>
      <c r="AA1109" s="336"/>
    </row>
    <row r="1110" spans="1:27" customFormat="1" ht="15" customHeight="1">
      <c r="A1110" s="32">
        <v>682</v>
      </c>
      <c r="B1110" s="446">
        <f>+A1110</f>
        <v>682</v>
      </c>
      <c r="C1110" s="250" t="str">
        <f>+VLOOKUP(A1110,bd_lista!$A$3:$C$590,3,FALSE)</f>
        <v>Defensoria del Pueblo</v>
      </c>
      <c r="D1110" s="442" t="str">
        <f>+C1110</f>
        <v>Defensoria del Pueblo</v>
      </c>
      <c r="E1110" s="250" t="s">
        <v>1311</v>
      </c>
      <c r="F1110" s="246">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6">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6">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6">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6">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6">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6">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6">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6">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6">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6">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6">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6">
        <f t="shared" ca="1" si="39"/>
        <v>0</v>
      </c>
      <c r="S1110" s="269"/>
      <c r="T1110" s="246">
        <f ca="1">+T1111</f>
        <v>11892.34</v>
      </c>
      <c r="U1110" s="245">
        <f t="shared" si="40"/>
        <v>1</v>
      </c>
      <c r="V1110" s="348" t="str">
        <f>+VLOOKUP(A1110,bd_lista!$A$3:$E$590,5,FALSE)</f>
        <v>Instituciones Descentralizadas</v>
      </c>
      <c r="W1110" s="444" t="str">
        <f>+V1110</f>
        <v>Instituciones Descentralizadas</v>
      </c>
      <c r="X1110" s="245">
        <v>0</v>
      </c>
      <c r="Y1110" s="245" t="e">
        <f>+VLOOKUP(X1110,bd_lista!$A$3:$C$590,3,FALSE)</f>
        <v>#N/A</v>
      </c>
      <c r="Z1110" s="305">
        <f>+X1110</f>
        <v>0</v>
      </c>
      <c r="AA1110" s="334" t="e">
        <f>+Y1110</f>
        <v>#N/A</v>
      </c>
    </row>
    <row r="1111" spans="1:27" customFormat="1" ht="15" customHeight="1">
      <c r="A1111" s="32">
        <v>682</v>
      </c>
      <c r="B1111" s="447"/>
      <c r="C1111" s="250" t="str">
        <f>+VLOOKUP(A1111,bd_lista!$A$3:$C$590,3,FALSE)</f>
        <v>Defensoria del Pueblo</v>
      </c>
      <c r="D1111" s="443"/>
      <c r="E1111" s="348" t="s">
        <v>1312</v>
      </c>
      <c r="F1111" s="248">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8">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8">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11892.34</v>
      </c>
      <c r="I1111" s="248">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8">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8">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8">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8">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8">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8">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8">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8">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8">
        <f t="shared" ca="1" si="39"/>
        <v>11892.34</v>
      </c>
      <c r="S1111" s="268">
        <f ca="1">+R1110+R1111</f>
        <v>11892.34</v>
      </c>
      <c r="T1111" s="248">
        <f ca="1">+S1111</f>
        <v>11892.34</v>
      </c>
      <c r="U1111" s="247">
        <f t="shared" si="40"/>
        <v>2</v>
      </c>
      <c r="V1111" s="348" t="str">
        <f>+VLOOKUP(A1111,bd_lista!$A$3:$E$590,5,FALSE)</f>
        <v>Instituciones Descentralizadas</v>
      </c>
      <c r="W1111" s="445"/>
      <c r="X1111" s="245">
        <v>0</v>
      </c>
      <c r="Y1111" s="245" t="e">
        <f>+VLOOKUP(X1111,bd_lista!$A$3:$C$590,3,FALSE)</f>
        <v>#N/A</v>
      </c>
      <c r="Z1111" s="303"/>
      <c r="AA1111" s="336"/>
    </row>
    <row r="1112" spans="1:27" customFormat="1" ht="15" hidden="1" customHeight="1">
      <c r="A1112" s="32">
        <v>6</v>
      </c>
      <c r="B1112" s="446">
        <f>+A1112</f>
        <v>6</v>
      </c>
      <c r="C1112" s="250" t="str">
        <f>+VLOOKUP(A1112,bd_lista!$A$3:$C$590,3,FALSE)</f>
        <v>Vicepresidencia del Estado Plurinacional</v>
      </c>
      <c r="D1112" s="442" t="str">
        <f>+C1112</f>
        <v>Vicepresidencia del Estado Plurinacional</v>
      </c>
      <c r="E1112" s="250" t="s">
        <v>1311</v>
      </c>
      <c r="F1112" s="246">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6">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6">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6">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6">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6">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6">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6">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6">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6">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6">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6">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6">
        <f t="shared" ca="1" si="39"/>
        <v>0</v>
      </c>
      <c r="S1112" s="246"/>
      <c r="T1112" s="246">
        <f ca="1">+T1113</f>
        <v>0</v>
      </c>
      <c r="U1112" s="245">
        <f t="shared" si="40"/>
        <v>1</v>
      </c>
      <c r="V1112" s="348" t="str">
        <f>+VLOOKUP(A1112,bd_lista!$A$3:$E$590,5,FALSE)</f>
        <v>Órgano Ejecutivo</v>
      </c>
      <c r="W1112" s="444" t="str">
        <f>+V1112</f>
        <v>Órgano Ejecutivo</v>
      </c>
      <c r="X1112" s="245">
        <f>+A1112</f>
        <v>6</v>
      </c>
      <c r="Y1112" s="245" t="str">
        <f>+VLOOKUP(X1112,bd_lista!$A$3:$C$590,3,FALSE)</f>
        <v>Vicepresidencia del Estado Plurinacional</v>
      </c>
      <c r="Z1112" s="305">
        <f>+X1112</f>
        <v>6</v>
      </c>
      <c r="AA1112" s="334" t="str">
        <f>+Y1112</f>
        <v>Vicepresidencia del Estado Plurinacional</v>
      </c>
    </row>
    <row r="1113" spans="1:27" customFormat="1" ht="15" hidden="1" customHeight="1">
      <c r="A1113" s="32">
        <v>6</v>
      </c>
      <c r="B1113" s="447"/>
      <c r="C1113" s="250" t="str">
        <f>+VLOOKUP(A1113,bd_lista!$A$3:$C$590,3,FALSE)</f>
        <v>Vicepresidencia del Estado Plurinacional</v>
      </c>
      <c r="D1113" s="443"/>
      <c r="E1113" s="348" t="s">
        <v>1312</v>
      </c>
      <c r="F1113" s="248">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248">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8">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8">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8">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8">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8">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8">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8">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8">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8">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8">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8">
        <f t="shared" ca="1" si="39"/>
        <v>0</v>
      </c>
      <c r="S1113" s="248">
        <f ca="1">+R1112+R1113</f>
        <v>0</v>
      </c>
      <c r="T1113" s="248">
        <f ca="1">+S1113</f>
        <v>0</v>
      </c>
      <c r="U1113" s="247">
        <f t="shared" si="40"/>
        <v>2</v>
      </c>
      <c r="V1113" s="348" t="str">
        <f>+VLOOKUP(A1113,bd_lista!$A$3:$E$590,5,FALSE)</f>
        <v>Órgano Ejecutivo</v>
      </c>
      <c r="W1113" s="445"/>
      <c r="X1113" s="245">
        <f>+A1113</f>
        <v>6</v>
      </c>
      <c r="Y1113" s="245" t="str">
        <f>+VLOOKUP(X1113,bd_lista!$A$3:$C$590,3,FALSE)</f>
        <v>Vicepresidencia del Estado Plurinacional</v>
      </c>
      <c r="Z1113" s="303"/>
      <c r="AA1113" s="336"/>
    </row>
    <row r="1114" spans="1:27" customFormat="1" ht="15" customHeight="1">
      <c r="A1114" s="32">
        <v>683</v>
      </c>
      <c r="B1114" s="446">
        <f>+A1114</f>
        <v>683</v>
      </c>
      <c r="C1114" s="250" t="str">
        <f>+VLOOKUP(A1114,bd_lista!$A$3:$C$590,3,FALSE)</f>
        <v>Procuraduria General del Estado</v>
      </c>
      <c r="D1114" s="442" t="str">
        <f>+C1114</f>
        <v>Procuraduria General del Estado</v>
      </c>
      <c r="E1114" s="250" t="s">
        <v>1311</v>
      </c>
      <c r="F1114" s="246">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6">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6">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50</v>
      </c>
      <c r="I1114" s="246">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6">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6">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6">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6">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6">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6">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6">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6">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6">
        <f t="shared" ca="1" si="39"/>
        <v>50</v>
      </c>
      <c r="S1114" s="269"/>
      <c r="T1114" s="246">
        <f ca="1">+T1115</f>
        <v>754650</v>
      </c>
      <c r="U1114" s="245">
        <f t="shared" si="40"/>
        <v>1</v>
      </c>
      <c r="V1114" s="348" t="str">
        <f>+VLOOKUP(A1114,bd_lista!$A$3:$E$590,5,FALSE)</f>
        <v>Instituciones Descentralizadas</v>
      </c>
      <c r="W1114" s="444" t="str">
        <f>+V1114</f>
        <v>Instituciones Descentralizadas</v>
      </c>
      <c r="X1114" s="245">
        <f>+VLOOKUP(A1114,[2]Sheet1!$A$13:$D$744,4,FALSE)</f>
        <v>0</v>
      </c>
      <c r="Y1114" s="245" t="e">
        <f>+VLOOKUP(X1114,bd_lista!$A$3:$C$590,3,FALSE)</f>
        <v>#N/A</v>
      </c>
      <c r="Z1114" s="305">
        <f>+X1114</f>
        <v>0</v>
      </c>
      <c r="AA1114" s="334" t="e">
        <f>+Y1114</f>
        <v>#N/A</v>
      </c>
    </row>
    <row r="1115" spans="1:27" customFormat="1" ht="15" customHeight="1">
      <c r="A1115" s="32">
        <v>683</v>
      </c>
      <c r="B1115" s="447"/>
      <c r="C1115" s="250" t="str">
        <f>+VLOOKUP(A1115,bd_lista!$A$3:$C$590,3,FALSE)</f>
        <v>Procuraduria General del Estado</v>
      </c>
      <c r="D1115" s="443"/>
      <c r="E1115" s="348" t="s">
        <v>1312</v>
      </c>
      <c r="F1115" s="248">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8">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8">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754600</v>
      </c>
      <c r="I1115" s="248">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8">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8">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8">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8">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8">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8">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8">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8">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8">
        <f t="shared" ca="1" si="39"/>
        <v>754600</v>
      </c>
      <c r="S1115" s="268">
        <f ca="1">+R1114+R1115</f>
        <v>754650</v>
      </c>
      <c r="T1115" s="248">
        <f ca="1">+S1115</f>
        <v>754650</v>
      </c>
      <c r="U1115" s="247">
        <f t="shared" si="40"/>
        <v>2</v>
      </c>
      <c r="V1115" s="348" t="str">
        <f>+VLOOKUP(A1115,bd_lista!$A$3:$E$590,5,FALSE)</f>
        <v>Instituciones Descentralizadas</v>
      </c>
      <c r="W1115" s="445"/>
      <c r="X1115" s="245">
        <f>+VLOOKUP(A1115,[2]Sheet1!$A$13:$D$744,4,FALSE)</f>
        <v>0</v>
      </c>
      <c r="Y1115" s="245" t="e">
        <f>+VLOOKUP(X1115,bd_lista!$A$3:$C$590,3,FALSE)</f>
        <v>#N/A</v>
      </c>
      <c r="Z1115" s="303"/>
      <c r="AA1115" s="336"/>
    </row>
    <row r="1116" spans="1:27" customFormat="1" ht="15" customHeight="1">
      <c r="A1116" s="32">
        <v>862</v>
      </c>
      <c r="B1116" s="446">
        <f>+A1116</f>
        <v>862</v>
      </c>
      <c r="C1116" s="250" t="str">
        <f>+VLOOKUP(A1116,bd_lista!$A$3:$C$590,3,FALSE)</f>
        <v>Fondo Nacional de Desarrollo Regional</v>
      </c>
      <c r="D1116" s="442" t="str">
        <f>+C1116</f>
        <v>Fondo Nacional de Desarrollo Regional</v>
      </c>
      <c r="E1116" s="245" t="s">
        <v>1311</v>
      </c>
      <c r="F1116" s="246">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6">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6">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3300485.19</v>
      </c>
      <c r="I1116" s="246">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6">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6">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6">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6">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6">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6">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6">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6">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6">
        <f t="shared" ca="1" si="39"/>
        <v>3300485.19</v>
      </c>
      <c r="S1116" s="269"/>
      <c r="T1116" s="246">
        <f ca="1">+T1117</f>
        <v>34750863.369999997</v>
      </c>
      <c r="U1116" s="245">
        <f t="shared" si="40"/>
        <v>1</v>
      </c>
      <c r="V1116" s="348" t="str">
        <f>+VLOOKUP(A1116,bd_lista!$A$3:$E$590,5,FALSE)</f>
        <v>Instituciones Financieras no Bancarias</v>
      </c>
      <c r="W1116" s="444" t="str">
        <f>+V1116</f>
        <v>Instituciones Financieras no Bancarias</v>
      </c>
      <c r="X1116" s="245">
        <v>66</v>
      </c>
      <c r="Y1116" s="245" t="str">
        <f>+VLOOKUP(X1116,bd_lista!$A$3:$C$590,3,FALSE)</f>
        <v>Ministerio de Planificación del Desarrollo</v>
      </c>
      <c r="Z1116" s="305">
        <f>+X1116</f>
        <v>66</v>
      </c>
      <c r="AA1116" s="334" t="str">
        <f>+Y1116</f>
        <v>Ministerio de Planificación del Desarrollo</v>
      </c>
    </row>
    <row r="1117" spans="1:27" customFormat="1" ht="15" customHeight="1">
      <c r="A1117" s="32">
        <v>862</v>
      </c>
      <c r="B1117" s="447"/>
      <c r="C1117" s="250" t="str">
        <f>+VLOOKUP(A1117,bd_lista!$A$3:$C$590,3,FALSE)</f>
        <v>Fondo Nacional de Desarrollo Regional</v>
      </c>
      <c r="D1117" s="443"/>
      <c r="E1117" s="247" t="s">
        <v>1312</v>
      </c>
      <c r="F1117" s="248">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8">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8">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31450378.18</v>
      </c>
      <c r="I1117" s="248">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8">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8">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8">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8">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8">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8">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8">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8">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8">
        <f t="shared" ca="1" si="39"/>
        <v>31450378.18</v>
      </c>
      <c r="S1117" s="248">
        <f ca="1">+R1116+R1117</f>
        <v>34750863.369999997</v>
      </c>
      <c r="T1117" s="248">
        <f ca="1">+S1117</f>
        <v>34750863.369999997</v>
      </c>
      <c r="U1117" s="247">
        <f t="shared" si="40"/>
        <v>2</v>
      </c>
      <c r="V1117" s="348" t="str">
        <f>+VLOOKUP(A1117,bd_lista!$A$3:$E$590,5,FALSE)</f>
        <v>Instituciones Financieras no Bancarias</v>
      </c>
      <c r="W1117" s="445"/>
      <c r="X1117" s="245">
        <v>66</v>
      </c>
      <c r="Y1117" s="245" t="str">
        <f>+VLOOKUP(X1117,bd_lista!$A$3:$C$590,3,FALSE)</f>
        <v>Ministerio de Planificación del Desarrollo</v>
      </c>
      <c r="Z1117" s="303"/>
      <c r="AA1117" s="336"/>
    </row>
    <row r="1118" spans="1:27" customFormat="1" ht="15" customHeight="1">
      <c r="A1118" s="280" t="s">
        <v>539</v>
      </c>
      <c r="B1118" s="446" t="s">
        <v>539</v>
      </c>
      <c r="C1118" s="250" t="str">
        <f>+VLOOKUP(A1118,bd_lista!$A$3:$C$590,3,FALSE)</f>
        <v>Dirección General de Programación y Operaciones del Tesoro</v>
      </c>
      <c r="D1118" s="442" t="str">
        <f>+C1118</f>
        <v>Dirección General de Programación y Operaciones del Tesoro</v>
      </c>
      <c r="E1118" s="250" t="s">
        <v>1311</v>
      </c>
      <c r="F1118" s="246">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363.71</v>
      </c>
      <c r="G1118" s="246">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6">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1454.65</v>
      </c>
      <c r="I1118" s="246">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6">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6">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6">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6">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6">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6">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6">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6">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6">
        <f t="shared" ref="R1118:R1131" ca="1" si="41">+SUM(F1118:Q1118)</f>
        <v>1818.3600000000001</v>
      </c>
      <c r="S1118" s="246"/>
      <c r="T1118" s="246">
        <f ca="1">+T1119</f>
        <v>1818.3600000000001</v>
      </c>
      <c r="U1118" s="245">
        <f t="shared" ref="U1118:U1131" si="42">+IF(E1118="Débitos",1,2)</f>
        <v>1</v>
      </c>
      <c r="V1118" s="348" t="str">
        <f>+VLOOKUP(A1118,bd_lista!$A$3:$E$590,5,FALSE)</f>
        <v>Órgano Ejecutivo</v>
      </c>
      <c r="W1118" s="444" t="str">
        <f>+V1118</f>
        <v>Órgano Ejecutivo</v>
      </c>
      <c r="X1118" s="245">
        <v>99</v>
      </c>
      <c r="Y1118" s="245" t="s">
        <v>1384</v>
      </c>
      <c r="Z1118" s="305">
        <f>+X1118</f>
        <v>99</v>
      </c>
      <c r="AA1118" s="334" t="str">
        <f>+Y1118</f>
        <v>Tesoro General de la Nación</v>
      </c>
    </row>
    <row r="1119" spans="1:27" customFormat="1" ht="15" customHeight="1">
      <c r="A1119" s="280" t="s">
        <v>539</v>
      </c>
      <c r="B1119" s="447"/>
      <c r="C1119" s="250" t="str">
        <f>+VLOOKUP(A1119,bd_lista!$A$3:$C$590,3,FALSE)</f>
        <v>Dirección General de Programación y Operaciones del Tesoro</v>
      </c>
      <c r="D1119" s="443"/>
      <c r="E1119" s="348" t="s">
        <v>1312</v>
      </c>
      <c r="F1119" s="248">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8">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8">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8">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8">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8">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8">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8">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8">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8">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8">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8">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8">
        <f t="shared" ca="1" si="41"/>
        <v>0</v>
      </c>
      <c r="S1119" s="248">
        <f ca="1">+R1118+R1119</f>
        <v>1818.3600000000001</v>
      </c>
      <c r="T1119" s="248">
        <f ca="1">+S1119</f>
        <v>1818.3600000000001</v>
      </c>
      <c r="U1119" s="247">
        <f t="shared" si="42"/>
        <v>2</v>
      </c>
      <c r="V1119" s="348" t="str">
        <f>+VLOOKUP(A1119,bd_lista!$A$3:$E$590,5,FALSE)</f>
        <v>Órgano Ejecutivo</v>
      </c>
      <c r="W1119" s="445"/>
      <c r="X1119" s="245">
        <v>99</v>
      </c>
      <c r="Y1119" s="245" t="s">
        <v>1384</v>
      </c>
      <c r="Z1119" s="303"/>
      <c r="AA1119" s="336"/>
    </row>
    <row r="1120" spans="1:27" customFormat="1" ht="15" customHeight="1">
      <c r="A1120" s="280" t="s">
        <v>541</v>
      </c>
      <c r="B1120" s="446" t="s">
        <v>541</v>
      </c>
      <c r="C1120" s="250" t="str">
        <f>+VLOOKUP(A1120,bd_lista!$A$3:$C$590,3,FALSE)</f>
        <v>Dirección General de Programación y Operaciones del Tesoro</v>
      </c>
      <c r="D1120" s="442" t="str">
        <f>+C1120</f>
        <v>Dirección General de Programación y Operaciones del Tesoro</v>
      </c>
      <c r="E1120" s="250" t="s">
        <v>1311</v>
      </c>
      <c r="F1120" s="246">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563481882.61759996</v>
      </c>
      <c r="G1120" s="246">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882298.30460000003</v>
      </c>
      <c r="H1120" s="246">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461400288.77880001</v>
      </c>
      <c r="I1120" s="246">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6">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6">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6">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6">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6">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6">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6">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6">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6">
        <f t="shared" ca="1" si="41"/>
        <v>1025764469.701</v>
      </c>
      <c r="S1120" s="246"/>
      <c r="T1120" s="246">
        <f ca="1">+T1121</f>
        <v>2571226902.7133999</v>
      </c>
      <c r="U1120" s="245">
        <f t="shared" si="42"/>
        <v>1</v>
      </c>
      <c r="V1120" s="348" t="str">
        <f>+VLOOKUP(A1120,bd_lista!$A$3:$E$590,5,FALSE)</f>
        <v>Órgano Ejecutivo</v>
      </c>
      <c r="W1120" s="444" t="str">
        <f>+V1120</f>
        <v>Órgano Ejecutivo</v>
      </c>
      <c r="X1120" s="245">
        <v>99</v>
      </c>
      <c r="Y1120" s="245" t="s">
        <v>1384</v>
      </c>
      <c r="Z1120" s="305">
        <f>+X1120</f>
        <v>99</v>
      </c>
      <c r="AA1120" s="334" t="str">
        <f>+Y1120</f>
        <v>Tesoro General de la Nación</v>
      </c>
    </row>
    <row r="1121" spans="1:27" customFormat="1" ht="15" customHeight="1">
      <c r="A1121" s="280" t="s">
        <v>541</v>
      </c>
      <c r="B1121" s="447"/>
      <c r="C1121" s="250" t="str">
        <f>+VLOOKUP(A1121,bd_lista!$A$3:$C$590,3,FALSE)</f>
        <v>Dirección General de Programación y Operaciones del Tesoro</v>
      </c>
      <c r="D1121" s="443"/>
      <c r="E1121" s="348" t="s">
        <v>1312</v>
      </c>
      <c r="F1121" s="248">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570831019.44999993</v>
      </c>
      <c r="G1121" s="248">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28691981.409999996</v>
      </c>
      <c r="H1121" s="248">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357327410.34240001</v>
      </c>
      <c r="I1121" s="248">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588612021.80999994</v>
      </c>
      <c r="J1121" s="248">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8">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8">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8">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8">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8">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8">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8">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8">
        <f t="shared" ca="1" si="41"/>
        <v>1545462433.0123999</v>
      </c>
      <c r="S1121" s="248">
        <f ca="1">+R1120+R1121</f>
        <v>2571226902.7133999</v>
      </c>
      <c r="T1121" s="248">
        <f ca="1">+S1121</f>
        <v>2571226902.7133999</v>
      </c>
      <c r="U1121" s="247">
        <f t="shared" si="42"/>
        <v>2</v>
      </c>
      <c r="V1121" s="348" t="str">
        <f>+VLOOKUP(A1121,bd_lista!$A$3:$E$590,5,FALSE)</f>
        <v>Órgano Ejecutivo</v>
      </c>
      <c r="W1121" s="445"/>
      <c r="X1121" s="245">
        <v>99</v>
      </c>
      <c r="Y1121" s="245" t="s">
        <v>1384</v>
      </c>
      <c r="Z1121" s="303"/>
      <c r="AA1121" s="336"/>
    </row>
    <row r="1122" spans="1:27" customFormat="1" ht="15" hidden="1" customHeight="1">
      <c r="A1122" s="32">
        <v>634</v>
      </c>
      <c r="B1122" s="446">
        <f>+A1122</f>
        <v>634</v>
      </c>
      <c r="C1122" s="250" t="str">
        <f>+VLOOKUP(A1122,bd_lista!$A$3:$C$590,3,FALSE)</f>
        <v>Empresa Púb. Deptal. Hotel Terminal-Terminal de Buses Oruro</v>
      </c>
      <c r="D1122" s="442" t="str">
        <f>+C1122</f>
        <v>Empresa Púb. Deptal. Hotel Terminal-Terminal de Buses Oruro</v>
      </c>
      <c r="E1122" s="250" t="s">
        <v>1311</v>
      </c>
      <c r="F1122" s="246">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6">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6">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6">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6">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6">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6">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6">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6">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6">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6">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6">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6">
        <f t="shared" ca="1" si="41"/>
        <v>0</v>
      </c>
      <c r="S1122" s="253"/>
      <c r="T1122" s="246">
        <f ca="1">+T1123</f>
        <v>0</v>
      </c>
      <c r="U1122" s="245">
        <f t="shared" si="42"/>
        <v>1</v>
      </c>
      <c r="V1122" s="348" t="str">
        <f>+VLOOKUP(A1122,bd_lista!$A$3:$E$590,5,FALSE)</f>
        <v>Empresas Nacionales</v>
      </c>
      <c r="W1122" s="444" t="str">
        <f>+V1122</f>
        <v>Empresas Nacionales</v>
      </c>
      <c r="X1122" s="245">
        <f>+VLOOKUP(A1122,[2]Sheet1!$A$13:$D$744,4,FALSE)</f>
        <v>0</v>
      </c>
      <c r="Y1122" s="245" t="e">
        <f>+VLOOKUP(X1122,bd_lista!$A$3:$C$590,3,FALSE)</f>
        <v>#N/A</v>
      </c>
      <c r="Z1122" s="305">
        <f>+X1122</f>
        <v>0</v>
      </c>
      <c r="AA1122" s="334" t="e">
        <f>+Y1122</f>
        <v>#N/A</v>
      </c>
    </row>
    <row r="1123" spans="1:27" customFormat="1" ht="15" hidden="1" customHeight="1">
      <c r="A1123" s="32">
        <v>634</v>
      </c>
      <c r="B1123" s="447"/>
      <c r="C1123" s="250" t="str">
        <f>+VLOOKUP(A1123,bd_lista!$A$3:$C$590,3,FALSE)</f>
        <v>Empresa Púb. Deptal. Hotel Terminal-Terminal de Buses Oruro</v>
      </c>
      <c r="D1123" s="443"/>
      <c r="E1123" s="348" t="s">
        <v>1312</v>
      </c>
      <c r="F1123" s="248">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8">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8">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8">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8">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8">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8">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8">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8">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8">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8">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8">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8">
        <f t="shared" ca="1" si="41"/>
        <v>0</v>
      </c>
      <c r="S1123" s="265">
        <f ca="1">+R1122+R1123</f>
        <v>0</v>
      </c>
      <c r="T1123" s="248">
        <f ca="1">+S1123</f>
        <v>0</v>
      </c>
      <c r="U1123" s="247">
        <f t="shared" si="42"/>
        <v>2</v>
      </c>
      <c r="V1123" s="348" t="str">
        <f>+VLOOKUP(A1123,bd_lista!$A$3:$E$590,5,FALSE)</f>
        <v>Empresas Nacionales</v>
      </c>
      <c r="W1123" s="445"/>
      <c r="X1123" s="245">
        <f>+VLOOKUP(A1123,[2]Sheet1!$A$13:$D$744,4,FALSE)</f>
        <v>0</v>
      </c>
      <c r="Y1123" s="245" t="e">
        <f>+VLOOKUP(X1123,bd_lista!$A$3:$C$590,3,FALSE)</f>
        <v>#N/A</v>
      </c>
      <c r="Z1123" s="303"/>
      <c r="AA1123" s="336"/>
    </row>
    <row r="1124" spans="1:27" customFormat="1" ht="15" hidden="1" customHeight="1">
      <c r="A1124" s="32">
        <v>53</v>
      </c>
      <c r="B1124" s="446">
        <f>+A1124</f>
        <v>53</v>
      </c>
      <c r="C1124" s="250" t="str">
        <f>+VLOOKUP(A1124,bd_lista!$A$3:$C$590,3,FALSE)</f>
        <v>Ministerio de Culturas, Descolonización y Despatriarcalización</v>
      </c>
      <c r="D1124" s="442" t="str">
        <f>+C1124</f>
        <v>Ministerio de Culturas, Descolonización y Despatriarcalización</v>
      </c>
      <c r="E1124" s="250" t="s">
        <v>1311</v>
      </c>
      <c r="F1124" s="246">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46">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6">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46">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246">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6">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6">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6">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6">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6">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6">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6">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6">
        <f t="shared" ca="1" si="41"/>
        <v>0</v>
      </c>
      <c r="S1124" s="246"/>
      <c r="T1124" s="246">
        <f ca="1">+T1125</f>
        <v>0</v>
      </c>
      <c r="U1124" s="245">
        <f t="shared" si="42"/>
        <v>1</v>
      </c>
      <c r="V1124" s="348" t="str">
        <f>+VLOOKUP(A1124,bd_lista!$A$3:$E$590,5,FALSE)</f>
        <v>Órgano Ejecutivo</v>
      </c>
      <c r="W1124" s="444" t="str">
        <f>+V1124</f>
        <v>Órgano Ejecutivo</v>
      </c>
      <c r="X1124" s="245">
        <v>53</v>
      </c>
      <c r="Y1124" s="245" t="str">
        <f>+VLOOKUP(X1124,bd_lista!$A$3:$C$590,3,FALSE)</f>
        <v>Ministerio de Culturas, Descolonización y Despatriarcalización</v>
      </c>
      <c r="Z1124" s="305">
        <f>+X1124</f>
        <v>53</v>
      </c>
      <c r="AA1124" s="334" t="str">
        <f>+Y1124</f>
        <v>Ministerio de Culturas, Descolonización y Despatriarcalización</v>
      </c>
    </row>
    <row r="1125" spans="1:27" customFormat="1" ht="15" hidden="1" customHeight="1">
      <c r="A1125" s="32">
        <v>53</v>
      </c>
      <c r="B1125" s="447"/>
      <c r="C1125" s="250" t="str">
        <f>+VLOOKUP(A1125,bd_lista!$A$3:$C$590,3,FALSE)</f>
        <v>Ministerio de Culturas, Descolonización y Despatriarcalización</v>
      </c>
      <c r="D1125" s="443"/>
      <c r="E1125" s="348" t="s">
        <v>1312</v>
      </c>
      <c r="F1125" s="248">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8">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8">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8">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48">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8">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8">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8">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8">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8">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8">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8">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8">
        <f t="shared" ca="1" si="41"/>
        <v>0</v>
      </c>
      <c r="S1125" s="248">
        <f ca="1">+R1124+R1125</f>
        <v>0</v>
      </c>
      <c r="T1125" s="248">
        <f ca="1">+S1125</f>
        <v>0</v>
      </c>
      <c r="U1125" s="247">
        <f t="shared" si="42"/>
        <v>2</v>
      </c>
      <c r="V1125" s="348" t="str">
        <f>+VLOOKUP(A1125,bd_lista!$A$3:$E$590,5,FALSE)</f>
        <v>Órgano Ejecutivo</v>
      </c>
      <c r="W1125" s="445"/>
      <c r="X1125" s="245">
        <v>53</v>
      </c>
      <c r="Y1125" s="245" t="str">
        <f>+VLOOKUP(X1125,bd_lista!$A$3:$C$590,3,FALSE)</f>
        <v>Ministerio de Culturas, Descolonización y Despatriarcalización</v>
      </c>
      <c r="Z1125" s="303"/>
      <c r="AA1125" s="336"/>
    </row>
    <row r="1126" spans="1:27" customFormat="1" ht="15" customHeight="1">
      <c r="A1126" s="280" t="s">
        <v>542</v>
      </c>
      <c r="B1126" s="446" t="s">
        <v>542</v>
      </c>
      <c r="C1126" s="250" t="str">
        <f>+VLOOKUP(A1126,bd_lista!$A$3:$C$590,3,FALSE)</f>
        <v>Dirección General de Crédito Público</v>
      </c>
      <c r="D1126" s="442" t="str">
        <f>+C1126</f>
        <v>Dirección General de Crédito Público</v>
      </c>
      <c r="E1126" s="250" t="s">
        <v>1311</v>
      </c>
      <c r="F1126" s="246">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1157565704.8499999</v>
      </c>
      <c r="G1126" s="246">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111467755.22</v>
      </c>
      <c r="H1126" s="246">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459718042.95000029</v>
      </c>
      <c r="I1126" s="246">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246">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46">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6">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6">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6">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6">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6">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6">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6">
        <f t="shared" ca="1" si="41"/>
        <v>1728751503.0200002</v>
      </c>
      <c r="S1126" s="246"/>
      <c r="T1126" s="246">
        <f ca="1">+T1127</f>
        <v>2534892518.0900002</v>
      </c>
      <c r="U1126" s="245">
        <f t="shared" si="42"/>
        <v>1</v>
      </c>
      <c r="V1126" s="348" t="str">
        <f>+VLOOKUP(A1126,bd_lista!$A$3:$E$590,5,FALSE)</f>
        <v>Órgano Ejecutivo</v>
      </c>
      <c r="W1126" s="444" t="str">
        <f>+V1126</f>
        <v>Órgano Ejecutivo</v>
      </c>
      <c r="X1126" s="245">
        <v>99</v>
      </c>
      <c r="Y1126" s="245" t="s">
        <v>1384</v>
      </c>
      <c r="Z1126" s="305">
        <f>+X1126</f>
        <v>99</v>
      </c>
      <c r="AA1126" s="334" t="str">
        <f>+Y1126</f>
        <v>Tesoro General de la Nación</v>
      </c>
    </row>
    <row r="1127" spans="1:27" customFormat="1" ht="15" customHeight="1">
      <c r="A1127" s="280" t="s">
        <v>542</v>
      </c>
      <c r="B1127" s="447"/>
      <c r="C1127" s="250" t="str">
        <f>+VLOOKUP(A1127,bd_lista!$A$3:$C$590,3,FALSE)</f>
        <v>Dirección General de Crédito Público</v>
      </c>
      <c r="D1127" s="443"/>
      <c r="E1127" s="348" t="s">
        <v>1312</v>
      </c>
      <c r="F1127" s="248">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30236438.34</v>
      </c>
      <c r="G1127" s="248">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31317185.300000004</v>
      </c>
      <c r="H1127" s="248">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744587391.43000007</v>
      </c>
      <c r="I1127" s="248">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248">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48">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48">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8">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8">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8">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8">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8">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8">
        <f t="shared" ca="1" si="41"/>
        <v>806141015.07000005</v>
      </c>
      <c r="S1127" s="248">
        <f ca="1">+R1126+R1127</f>
        <v>2534892518.0900002</v>
      </c>
      <c r="T1127" s="248">
        <f ca="1">+S1127</f>
        <v>2534892518.0900002</v>
      </c>
      <c r="U1127" s="247">
        <f t="shared" si="42"/>
        <v>2</v>
      </c>
      <c r="V1127" s="348" t="str">
        <f>+VLOOKUP(A1127,bd_lista!$A$3:$E$590,5,FALSE)</f>
        <v>Órgano Ejecutivo</v>
      </c>
      <c r="W1127" s="445"/>
      <c r="X1127" s="245">
        <v>99</v>
      </c>
      <c r="Y1127" s="245" t="s">
        <v>1384</v>
      </c>
      <c r="Z1127" s="303"/>
      <c r="AA1127" s="336"/>
    </row>
    <row r="1128" spans="1:27" customFormat="1" ht="15" hidden="1" customHeight="1">
      <c r="A1128" s="32">
        <v>633</v>
      </c>
      <c r="B1128" s="446">
        <f>+A1128</f>
        <v>633</v>
      </c>
      <c r="C1128" s="250" t="str">
        <f>+VLOOKUP(A1128,bd_lista!$A$3:$C$590,3,FALSE)</f>
        <v>Empresa Misicuni</v>
      </c>
      <c r="D1128" s="442" t="str">
        <f>+C1128</f>
        <v>Empresa Misicuni</v>
      </c>
      <c r="E1128" s="250" t="s">
        <v>1311</v>
      </c>
      <c r="F1128" s="246">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6">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6">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6">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6">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6">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6">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6">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6">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6">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6">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6">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6">
        <f t="shared" ca="1" si="41"/>
        <v>0</v>
      </c>
      <c r="S1128" s="253"/>
      <c r="T1128" s="246">
        <f ca="1">+T1129</f>
        <v>0</v>
      </c>
      <c r="U1128" s="245">
        <f t="shared" si="42"/>
        <v>1</v>
      </c>
      <c r="V1128" s="348" t="str">
        <f>+VLOOKUP(A1128,bd_lista!$A$3:$E$590,5,FALSE)</f>
        <v>Empresas Nacionales</v>
      </c>
      <c r="W1128" s="444" t="str">
        <f>+V1128</f>
        <v>Empresas Nacionales</v>
      </c>
      <c r="X1128" s="245">
        <f>+VLOOKUP(A1128,[2]Sheet1!$A$13:$D$744,4,FALSE)</f>
        <v>86</v>
      </c>
      <c r="Y1128" s="245" t="str">
        <f>+VLOOKUP(X1128,bd_lista!$A$3:$C$590,3,FALSE)</f>
        <v>Ministerio de Medio Ambiente y Agua</v>
      </c>
      <c r="Z1128" s="305">
        <f>+X1128</f>
        <v>86</v>
      </c>
      <c r="AA1128" s="306" t="str">
        <f>+Y1128</f>
        <v>Ministerio de Medio Ambiente y Agua</v>
      </c>
    </row>
    <row r="1129" spans="1:27" customFormat="1" ht="15" hidden="1" customHeight="1">
      <c r="A1129" s="32">
        <v>633</v>
      </c>
      <c r="B1129" s="447"/>
      <c r="C1129" s="250" t="str">
        <f>+VLOOKUP(A1129,bd_lista!$A$3:$C$590,3,FALSE)</f>
        <v>Empresa Misicuni</v>
      </c>
      <c r="D1129" s="443"/>
      <c r="E1129" s="348" t="s">
        <v>1312</v>
      </c>
      <c r="F1129" s="248">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8">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8">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8">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8">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8">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8">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8">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8">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8">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8">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8">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8">
        <f t="shared" ca="1" si="41"/>
        <v>0</v>
      </c>
      <c r="S1129" s="265">
        <f ca="1">+R1128+R1129</f>
        <v>0</v>
      </c>
      <c r="T1129" s="248">
        <f ca="1">+S1129</f>
        <v>0</v>
      </c>
      <c r="U1129" s="247">
        <f t="shared" si="42"/>
        <v>2</v>
      </c>
      <c r="V1129" s="348" t="str">
        <f>+VLOOKUP(A1129,bd_lista!$A$3:$E$590,5,FALSE)</f>
        <v>Empresas Nacionales</v>
      </c>
      <c r="W1129" s="445"/>
      <c r="X1129" s="245">
        <f>+VLOOKUP(A1129,[2]Sheet1!$A$13:$D$744,4,FALSE)</f>
        <v>86</v>
      </c>
      <c r="Y1129" s="245" t="str">
        <f>+VLOOKUP(X1129,bd_lista!$A$3:$C$590,3,FALSE)</f>
        <v>Ministerio de Medio Ambiente y Agua</v>
      </c>
      <c r="Z1129" s="303"/>
      <c r="AA1129" s="304"/>
    </row>
    <row r="1130" spans="1:27" customFormat="1" ht="15" customHeight="1">
      <c r="A1130" s="280" t="s">
        <v>544</v>
      </c>
      <c r="B1130" s="446" t="s">
        <v>544</v>
      </c>
      <c r="C1130" s="250" t="str">
        <f>+VLOOKUP(A1130,bd_lista!$A$3:$C$590,3,FALSE)</f>
        <v>Dirección General de Administración y Finanzas Territoriales</v>
      </c>
      <c r="D1130" s="442" t="str">
        <f>+C1130</f>
        <v>Dirección General de Administración y Finanzas Territoriales</v>
      </c>
      <c r="E1130" s="250" t="s">
        <v>1311</v>
      </c>
      <c r="F1130" s="246">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246">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6">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46">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46">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46">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6">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6">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6">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6">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6">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6">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6">
        <f t="shared" ca="1" si="41"/>
        <v>0</v>
      </c>
      <c r="S1130" s="246"/>
      <c r="T1130" s="246">
        <f ca="1">+T1131</f>
        <v>4864957.46</v>
      </c>
      <c r="U1130" s="245">
        <f t="shared" si="42"/>
        <v>1</v>
      </c>
      <c r="V1130" s="348" t="str">
        <f>+VLOOKUP(A1130,bd_lista!$A$3:$E$590,5,FALSE)</f>
        <v>Órgano Ejecutivo</v>
      </c>
      <c r="W1130" s="444" t="str">
        <f>+V1130</f>
        <v>Órgano Ejecutivo</v>
      </c>
      <c r="X1130" s="245">
        <v>99</v>
      </c>
      <c r="Y1130" s="245" t="s">
        <v>1384</v>
      </c>
      <c r="Z1130" s="305">
        <f>+X1130</f>
        <v>99</v>
      </c>
      <c r="AA1130" s="334" t="str">
        <f>+Y1130</f>
        <v>Tesoro General de la Nación</v>
      </c>
    </row>
    <row r="1131" spans="1:27" customFormat="1" ht="15" customHeight="1">
      <c r="A1131" s="280" t="s">
        <v>544</v>
      </c>
      <c r="B1131" s="447"/>
      <c r="C1131" s="250" t="str">
        <f>+VLOOKUP(A1131,bd_lista!$A$3:$C$590,3,FALSE)</f>
        <v>Dirección General de Administración y Finanzas Territoriales</v>
      </c>
      <c r="D1131" s="443"/>
      <c r="E1131" s="348" t="s">
        <v>1312</v>
      </c>
      <c r="F1131" s="248">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1835678.18</v>
      </c>
      <c r="G1131" s="248">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1755819.77</v>
      </c>
      <c r="H1131" s="248">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1273459.51</v>
      </c>
      <c r="I1131" s="248">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48">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48">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8">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8">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8">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8">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8">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8">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8">
        <f t="shared" ca="1" si="41"/>
        <v>4864957.46</v>
      </c>
      <c r="S1131" s="248">
        <f ca="1">+R1130+R1131</f>
        <v>4864957.46</v>
      </c>
      <c r="T1131" s="248">
        <f ca="1">+S1131</f>
        <v>4864957.46</v>
      </c>
      <c r="U1131" s="247">
        <f t="shared" si="42"/>
        <v>2</v>
      </c>
      <c r="V1131" s="348" t="str">
        <f>+VLOOKUP(A1131,bd_lista!$A$3:$E$590,5,FALSE)</f>
        <v>Órgano Ejecutivo</v>
      </c>
      <c r="W1131" s="445"/>
      <c r="X1131" s="245">
        <v>99</v>
      </c>
      <c r="Y1131" s="245" t="s">
        <v>1384</v>
      </c>
      <c r="Z1131" s="303"/>
      <c r="AA1131" s="336"/>
    </row>
    <row r="1132" spans="1:27" customFormat="1" ht="15" hidden="1" customHeight="1">
      <c r="A1132" s="32">
        <v>592</v>
      </c>
      <c r="B1132" s="295">
        <f>+A1132</f>
        <v>592</v>
      </c>
      <c r="C1132" s="250" t="str">
        <f>+VLOOKUP(A1132,bd_lista!$A$3:$C$590,3,FALSE)</f>
        <v>Empresa Estatal "Boliviana de Turismo"</v>
      </c>
      <c r="D1132" s="347" t="str">
        <f>+C1132</f>
        <v>Empresa Estatal "Boliviana de Turismo"</v>
      </c>
      <c r="E1132" s="250" t="s">
        <v>1311</v>
      </c>
      <c r="F1132" s="246">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6">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6">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6">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6">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6">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6">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6">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6">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6">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6">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6">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6">
        <f t="shared" ref="R1132:R1141" ca="1" si="43">+SUM(F1132:Q1132)</f>
        <v>0</v>
      </c>
      <c r="S1132" s="269"/>
      <c r="T1132" s="246">
        <f ca="1">+T1133</f>
        <v>0</v>
      </c>
      <c r="U1132" s="245">
        <f t="shared" ref="U1132:U1141" si="44">+IF(E1132="Débitos",1,2)</f>
        <v>1</v>
      </c>
      <c r="V1132" s="348" t="str">
        <f>+VLOOKUP(A1132,bd_lista!$A$3:$E$590,5,FALSE)</f>
        <v>Empresas Nacionales</v>
      </c>
      <c r="W1132" s="347" t="str">
        <f>+V1132</f>
        <v>Empresas Nacionales</v>
      </c>
      <c r="X1132" s="245">
        <v>53</v>
      </c>
      <c r="Y1132" s="245" t="str">
        <f>+VLOOKUP(X1132,bd_lista!$A$3:$C$590,3,FALSE)</f>
        <v>Ministerio de Culturas, Descolonización y Despatriarcalización</v>
      </c>
      <c r="Z1132" s="305">
        <f>+X1132</f>
        <v>53</v>
      </c>
      <c r="AA1132" s="306" t="str">
        <f>+Y1132</f>
        <v>Ministerio de Culturas, Descolonización y Despatriarcalización</v>
      </c>
    </row>
    <row r="1133" spans="1:27" customFormat="1" ht="15" hidden="1" customHeight="1">
      <c r="A1133" s="32">
        <v>592</v>
      </c>
      <c r="B1133" s="296"/>
      <c r="C1133" s="250" t="str">
        <f>+VLOOKUP(A1133,bd_lista!$A$3:$C$590,3,FALSE)</f>
        <v>Empresa Estatal "Boliviana de Turismo"</v>
      </c>
      <c r="D1133" s="348"/>
      <c r="E1133" s="348" t="s">
        <v>1312</v>
      </c>
      <c r="F1133" s="248">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8">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8">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8">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8">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8">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8">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8">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8">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8">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8">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8">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8">
        <f t="shared" ca="1" si="43"/>
        <v>0</v>
      </c>
      <c r="S1133" s="268">
        <f ca="1">+R1132+R1133</f>
        <v>0</v>
      </c>
      <c r="T1133" s="248">
        <f ca="1">+S1133</f>
        <v>0</v>
      </c>
      <c r="U1133" s="247">
        <f t="shared" si="44"/>
        <v>2</v>
      </c>
      <c r="V1133" s="348" t="str">
        <f>+VLOOKUP(A1133,bd_lista!$A$3:$E$590,5,FALSE)</f>
        <v>Empresas Nacionales</v>
      </c>
      <c r="W1133" s="348"/>
      <c r="X1133" s="245">
        <v>53</v>
      </c>
      <c r="Y1133" s="245" t="str">
        <f>+VLOOKUP(X1133,bd_lista!$A$3:$C$590,3,FALSE)</f>
        <v>Ministerio de Culturas, Descolonización y Despatriarcalización</v>
      </c>
      <c r="Z1133" s="303"/>
      <c r="AA1133" s="304"/>
    </row>
    <row r="1134" spans="1:27" customFormat="1" ht="15" hidden="1" customHeight="1">
      <c r="A1134" s="32">
        <v>140</v>
      </c>
      <c r="B1134" s="295">
        <f>+A1134</f>
        <v>140</v>
      </c>
      <c r="C1134" s="250" t="str">
        <f>+VLOOKUP(A1134,bd_lista!$A$3:$C$590,3,FALSE)</f>
        <v>Universidad Pública de El Alto</v>
      </c>
      <c r="D1134" s="347" t="str">
        <f>+C1134</f>
        <v>Universidad Pública de El Alto</v>
      </c>
      <c r="E1134" s="250" t="s">
        <v>1311</v>
      </c>
      <c r="F1134" s="246">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6">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6">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6">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6">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6">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6">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6">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6">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6">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6">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6">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6">
        <f t="shared" ca="1" si="43"/>
        <v>0</v>
      </c>
      <c r="S1134" s="246"/>
      <c r="T1134" s="246">
        <f ca="1">+T1135</f>
        <v>18987.330000000002</v>
      </c>
      <c r="U1134" s="245">
        <f t="shared" si="44"/>
        <v>1</v>
      </c>
      <c r="V1134" s="348" t="str">
        <f>+VLOOKUP(A1134,bd_lista!$A$3:$E$590,5,FALSE)</f>
        <v>Universidades Públicas</v>
      </c>
      <c r="W1134" s="347" t="str">
        <f>+V1134</f>
        <v>Universidades Públicas</v>
      </c>
      <c r="X1134" s="245">
        <f>+VLOOKUP(A1134,[2]Sheet1!$A$13:$D$744,4,FALSE)</f>
        <v>0</v>
      </c>
      <c r="Y1134" s="245" t="e">
        <f>+VLOOKUP(X1134,bd_lista!$A$3:$C$590,3,FALSE)</f>
        <v>#N/A</v>
      </c>
      <c r="Z1134" s="305">
        <f>+X1134</f>
        <v>0</v>
      </c>
      <c r="AA1134" s="306" t="e">
        <f>+Y1134</f>
        <v>#N/A</v>
      </c>
    </row>
    <row r="1135" spans="1:27" customFormat="1" ht="15" hidden="1" customHeight="1">
      <c r="A1135" s="32">
        <v>140</v>
      </c>
      <c r="B1135" s="296"/>
      <c r="C1135" s="250" t="str">
        <f>+VLOOKUP(A1135,bd_lista!$A$3:$C$590,3,FALSE)</f>
        <v>Universidad Pública de El Alto</v>
      </c>
      <c r="D1135" s="348"/>
      <c r="E1135" s="348" t="s">
        <v>1312</v>
      </c>
      <c r="F1135" s="248">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8">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8">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18987.330000000002</v>
      </c>
      <c r="I1135" s="248">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8">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48">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8">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8">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8">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8">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8">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8">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8">
        <f t="shared" ca="1" si="43"/>
        <v>18987.330000000002</v>
      </c>
      <c r="S1135" s="248">
        <f ca="1">+R1134+R1135</f>
        <v>18987.330000000002</v>
      </c>
      <c r="T1135" s="246">
        <f ca="1">+S1135</f>
        <v>18987.330000000002</v>
      </c>
      <c r="U1135" s="245">
        <f t="shared" si="44"/>
        <v>2</v>
      </c>
      <c r="V1135" s="348" t="str">
        <f>+VLOOKUP(A1135,bd_lista!$A$3:$E$590,5,FALSE)</f>
        <v>Universidades Públicas</v>
      </c>
      <c r="W1135" s="348"/>
      <c r="X1135" s="245">
        <f>+VLOOKUP(A1135,[2]Sheet1!$A$13:$D$744,4,FALSE)</f>
        <v>0</v>
      </c>
      <c r="Y1135" s="245" t="e">
        <f>+VLOOKUP(X1135,bd_lista!$A$3:$C$590,3,FALSE)</f>
        <v>#N/A</v>
      </c>
      <c r="Z1135" s="303"/>
      <c r="AA1135" s="304"/>
    </row>
    <row r="1136" spans="1:27" customFormat="1" ht="15" hidden="1" customHeight="1">
      <c r="A1136" s="32">
        <v>76</v>
      </c>
      <c r="B1136" s="295">
        <f>+A1136</f>
        <v>76</v>
      </c>
      <c r="C1136" s="250" t="str">
        <f>+VLOOKUP(A1136,bd_lista!$A$3:$C$590,3,FALSE)</f>
        <v>Ministerio de Minería y Metalurgia</v>
      </c>
      <c r="D1136" s="347" t="str">
        <f>+C1136</f>
        <v>Ministerio de Minería y Metalurgia</v>
      </c>
      <c r="E1136" s="250" t="s">
        <v>1311</v>
      </c>
      <c r="F1136" s="246">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6">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6">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6">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6">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6">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6">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6">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6">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6">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6">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6">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6">
        <f t="shared" ca="1" si="43"/>
        <v>0</v>
      </c>
      <c r="S1136" s="246"/>
      <c r="T1136" s="274">
        <f ca="1">+T1137</f>
        <v>0</v>
      </c>
      <c r="U1136" s="281">
        <f t="shared" si="44"/>
        <v>1</v>
      </c>
      <c r="V1136" s="348" t="str">
        <f>+VLOOKUP(A1136,bd_lista!$A$3:$E$590,5,FALSE)</f>
        <v>Órgano Ejecutivo</v>
      </c>
      <c r="W1136" s="347" t="str">
        <f>+V1136</f>
        <v>Órgano Ejecutivo</v>
      </c>
      <c r="X1136" s="245">
        <f>+A1136</f>
        <v>76</v>
      </c>
      <c r="Y1136" s="245" t="str">
        <f>+VLOOKUP(X1136,bd_lista!$A$3:$C$590,3,FALSE)</f>
        <v>Ministerio de Minería y Metalurgia</v>
      </c>
      <c r="Z1136" s="305">
        <f>+X1136</f>
        <v>76</v>
      </c>
      <c r="AA1136" s="334" t="str">
        <f>+Y1136</f>
        <v>Ministerio de Minería y Metalurgia</v>
      </c>
    </row>
    <row r="1137" spans="1:27" customFormat="1" ht="15" hidden="1" customHeight="1">
      <c r="A1137" s="32">
        <v>76</v>
      </c>
      <c r="B1137" s="296"/>
      <c r="C1137" s="250" t="str">
        <f>+VLOOKUP(A1137,bd_lista!$A$3:$C$590,3,FALSE)</f>
        <v>Ministerio de Minería y Metalurgia</v>
      </c>
      <c r="D1137" s="348"/>
      <c r="E1137" s="348" t="s">
        <v>1312</v>
      </c>
      <c r="F1137" s="248">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48">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48">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48">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48">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8">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8">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8">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8">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8">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8">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8">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8">
        <f t="shared" ca="1" si="43"/>
        <v>0</v>
      </c>
      <c r="S1137" s="248">
        <f ca="1">+R1136+R1137</f>
        <v>0</v>
      </c>
      <c r="T1137" s="248">
        <f ca="1">+S1137</f>
        <v>0</v>
      </c>
      <c r="U1137" s="247">
        <f t="shared" si="44"/>
        <v>2</v>
      </c>
      <c r="V1137" s="348" t="str">
        <f>+VLOOKUP(A1137,bd_lista!$A$3:$E$590,5,FALSE)</f>
        <v>Órgano Ejecutivo</v>
      </c>
      <c r="W1137" s="348"/>
      <c r="X1137" s="245">
        <f>+A1137</f>
        <v>76</v>
      </c>
      <c r="Y1137" s="245" t="str">
        <f>+VLOOKUP(X1137,bd_lista!$A$3:$C$590,3,FALSE)</f>
        <v>Ministerio de Minería y Metalurgia</v>
      </c>
      <c r="Z1137" s="303"/>
      <c r="AA1137" s="336"/>
    </row>
    <row r="1138" spans="1:27" customFormat="1" ht="15" hidden="1" customHeight="1">
      <c r="A1138" s="32">
        <v>139</v>
      </c>
      <c r="B1138" s="295">
        <f>+A1138</f>
        <v>139</v>
      </c>
      <c r="C1138" s="250" t="str">
        <f>+VLOOKUP(A1138,bd_lista!$A$3:$C$590,3,FALSE)</f>
        <v>Universidad Mayor de San Andrés</v>
      </c>
      <c r="D1138" s="347" t="str">
        <f>+C1138</f>
        <v>Universidad Mayor de San Andrés</v>
      </c>
      <c r="E1138" s="250" t="s">
        <v>1311</v>
      </c>
      <c r="F1138" s="246">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6">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6">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6">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6">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6">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6">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6">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6">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6">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6">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6">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6">
        <f t="shared" ca="1" si="43"/>
        <v>0</v>
      </c>
      <c r="S1138" s="246"/>
      <c r="T1138" s="246">
        <f ca="1">+T1139</f>
        <v>1724.43</v>
      </c>
      <c r="U1138" s="245">
        <f t="shared" si="44"/>
        <v>1</v>
      </c>
      <c r="V1138" s="348" t="str">
        <f>+VLOOKUP(A1138,bd_lista!$A$3:$E$590,5,FALSE)</f>
        <v>Universidades Públicas</v>
      </c>
      <c r="W1138" s="347" t="str">
        <f>+V1138</f>
        <v>Universidades Públicas</v>
      </c>
      <c r="X1138" s="245">
        <f>+VLOOKUP(A1138,[2]Sheet1!$A$13:$D$744,4,FALSE)</f>
        <v>0</v>
      </c>
      <c r="Y1138" s="245" t="e">
        <f>+VLOOKUP(X1138,bd_lista!$A$3:$C$590,3,FALSE)</f>
        <v>#N/A</v>
      </c>
      <c r="Z1138" s="305">
        <f>+X1138</f>
        <v>0</v>
      </c>
      <c r="AA1138" s="306" t="e">
        <f>+Y1138</f>
        <v>#N/A</v>
      </c>
    </row>
    <row r="1139" spans="1:27" customFormat="1" ht="15" hidden="1" customHeight="1">
      <c r="A1139" s="32">
        <v>139</v>
      </c>
      <c r="B1139" s="296"/>
      <c r="C1139" s="250" t="str">
        <f>+VLOOKUP(A1139,bd_lista!$A$3:$C$590,3,FALSE)</f>
        <v>Universidad Mayor de San Andrés</v>
      </c>
      <c r="D1139" s="348"/>
      <c r="E1139" s="348" t="s">
        <v>1312</v>
      </c>
      <c r="F1139" s="248">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8">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8">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1724.43</v>
      </c>
      <c r="I1139" s="248">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8">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8">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8">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8">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8">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8">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8">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8">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8">
        <f t="shared" ca="1" si="43"/>
        <v>1724.43</v>
      </c>
      <c r="S1139" s="248">
        <f ca="1">+R1138+R1139</f>
        <v>1724.43</v>
      </c>
      <c r="T1139" s="248">
        <f ca="1">+S1139</f>
        <v>1724.43</v>
      </c>
      <c r="U1139" s="247">
        <f t="shared" si="44"/>
        <v>2</v>
      </c>
      <c r="V1139" s="348" t="str">
        <f>+VLOOKUP(A1139,bd_lista!$A$3:$E$590,5,FALSE)</f>
        <v>Universidades Públicas</v>
      </c>
      <c r="W1139" s="348"/>
      <c r="X1139" s="245">
        <f>+VLOOKUP(A1139,[2]Sheet1!$A$13:$D$744,4,FALSE)</f>
        <v>0</v>
      </c>
      <c r="Y1139" s="245" t="e">
        <f>+VLOOKUP(X1139,bd_lista!$A$3:$C$590,3,FALSE)</f>
        <v>#N/A</v>
      </c>
      <c r="Z1139" s="303"/>
      <c r="AA1139" s="304"/>
    </row>
    <row r="1140" spans="1:27" customFormat="1" ht="15" hidden="1" customHeight="1">
      <c r="A1140" s="32">
        <v>145</v>
      </c>
      <c r="B1140" s="295">
        <f>+A1140</f>
        <v>145</v>
      </c>
      <c r="C1140" s="250" t="str">
        <f>+VLOOKUP(A1140,bd_lista!$A$3:$C$590,3,FALSE)</f>
        <v>Universidad Autónoma Juan Misael Saracho</v>
      </c>
      <c r="D1140" s="347" t="str">
        <f>+C1140</f>
        <v>Universidad Autónoma Juan Misael Saracho</v>
      </c>
      <c r="E1140" s="250" t="s">
        <v>1311</v>
      </c>
      <c r="F1140" s="246">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6">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6">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6">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6">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6">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6">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6">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6">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6">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6">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6">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6">
        <f t="shared" ca="1" si="43"/>
        <v>0</v>
      </c>
      <c r="S1140" s="246"/>
      <c r="T1140" s="246">
        <f ca="1">+T1141</f>
        <v>1530.98</v>
      </c>
      <c r="U1140" s="245">
        <f t="shared" si="44"/>
        <v>1</v>
      </c>
      <c r="V1140" s="348" t="str">
        <f>+VLOOKUP(A1140,bd_lista!$A$3:$E$590,5,FALSE)</f>
        <v>Universidades Públicas</v>
      </c>
      <c r="W1140" s="347" t="str">
        <f>+V1140</f>
        <v>Universidades Públicas</v>
      </c>
      <c r="X1140" s="245">
        <f>+VLOOKUP(A1140,[2]Sheet1!$A$13:$D$744,4,FALSE)</f>
        <v>0</v>
      </c>
      <c r="Y1140" s="245" t="e">
        <f>+VLOOKUP(X1140,bd_lista!$A$3:$C$590,3,FALSE)</f>
        <v>#N/A</v>
      </c>
      <c r="Z1140" s="305">
        <f>+X1140</f>
        <v>0</v>
      </c>
      <c r="AA1140" s="306" t="e">
        <f>+Y1140</f>
        <v>#N/A</v>
      </c>
    </row>
    <row r="1141" spans="1:27" customFormat="1" ht="15" hidden="1" customHeight="1">
      <c r="A1141" s="32">
        <v>145</v>
      </c>
      <c r="B1141" s="296"/>
      <c r="C1141" s="250" t="str">
        <f>+VLOOKUP(A1141,bd_lista!$A$3:$C$590,3,FALSE)</f>
        <v>Universidad Autónoma Juan Misael Saracho</v>
      </c>
      <c r="D1141" s="348"/>
      <c r="E1141" s="348" t="s">
        <v>1312</v>
      </c>
      <c r="F1141" s="248">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8">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8">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1530.98</v>
      </c>
      <c r="I1141" s="248">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8">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8">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8">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8">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8">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8">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8">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8">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8">
        <f t="shared" ca="1" si="43"/>
        <v>1530.98</v>
      </c>
      <c r="S1141" s="248">
        <f ca="1">+R1140+R1141</f>
        <v>1530.98</v>
      </c>
      <c r="T1141" s="248">
        <f ca="1">+S1141</f>
        <v>1530.98</v>
      </c>
      <c r="U1141" s="247">
        <f t="shared" si="44"/>
        <v>2</v>
      </c>
      <c r="V1141" s="348" t="str">
        <f>+VLOOKUP(A1141,bd_lista!$A$3:$E$590,5,FALSE)</f>
        <v>Universidades Públicas</v>
      </c>
      <c r="W1141" s="348"/>
      <c r="X1141" s="245">
        <f>+VLOOKUP(A1141,[2]Sheet1!$A$13:$D$744,4,FALSE)</f>
        <v>0</v>
      </c>
      <c r="Y1141" s="245" t="e">
        <f>+VLOOKUP(X1141,bd_lista!$A$3:$C$590,3,FALSE)</f>
        <v>#N/A</v>
      </c>
      <c r="Z1141" s="303"/>
      <c r="AA1141" s="304"/>
    </row>
    <row r="1142" spans="1:27" customFormat="1" ht="15" hidden="1" customHeight="1">
      <c r="A1142" s="32">
        <v>2303</v>
      </c>
      <c r="B1142" s="295">
        <f>+A1142</f>
        <v>2303</v>
      </c>
      <c r="C1142" s="250" t="str">
        <f>+VLOOKUP(A1142,bd_lista!$A$3:$C$590,3,FALSE)</f>
        <v>Empresa Municipal de Areas Verdes y Recreación alternativa</v>
      </c>
      <c r="D1142" s="347" t="str">
        <f>+C1142</f>
        <v>Empresa Municipal de Areas Verdes y Recreación alternativa</v>
      </c>
      <c r="E1142" s="245" t="s">
        <v>1311</v>
      </c>
      <c r="F1142" s="246">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6">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6">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6">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6">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6">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6">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6">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6">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6">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6">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6">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6">
        <f t="shared" ref="R1142:R1157" ca="1" si="45">+SUM(F1142:Q1142)</f>
        <v>0</v>
      </c>
      <c r="S1142" s="253"/>
      <c r="T1142" s="246">
        <f ca="1">+T1143</f>
        <v>0</v>
      </c>
      <c r="U1142" s="245">
        <f t="shared" ref="U1142:U1157" si="46">+IF(E1142="Débitos",1,2)</f>
        <v>1</v>
      </c>
      <c r="V1142" s="348" t="str">
        <f>+VLOOKUP(A1142,bd_lista!$A$3:$E$590,5,FALSE)</f>
        <v>Empresas Municipales</v>
      </c>
      <c r="W1142" s="347" t="str">
        <f>+V1142</f>
        <v>Empresas Municipales</v>
      </c>
      <c r="X1142" s="245">
        <f>+VLOOKUP(A1142,[2]Sheet1!$A$13:$D$744,4,FALSE)</f>
        <v>0</v>
      </c>
      <c r="Y1142" s="245" t="e">
        <f>+VLOOKUP(X1142,bd_lista!$A$3:$C$590,3,FALSE)</f>
        <v>#N/A</v>
      </c>
      <c r="Z1142" s="305">
        <f>+X1142</f>
        <v>0</v>
      </c>
      <c r="AA1142" s="306" t="e">
        <f>+Y1142</f>
        <v>#N/A</v>
      </c>
    </row>
    <row r="1143" spans="1:27" customFormat="1" ht="15" hidden="1" customHeight="1">
      <c r="A1143" s="32">
        <v>2303</v>
      </c>
      <c r="B1143" s="296"/>
      <c r="C1143" s="250" t="str">
        <f>+VLOOKUP(A1143,bd_lista!$A$3:$C$590,3,FALSE)</f>
        <v>Empresa Municipal de Areas Verdes y Recreación alternativa</v>
      </c>
      <c r="D1143" s="348"/>
      <c r="E1143" s="247" t="s">
        <v>1312</v>
      </c>
      <c r="F1143" s="248">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8">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8">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8">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8">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8">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8">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8">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8">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8">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8">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8">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8">
        <f t="shared" ca="1" si="45"/>
        <v>0</v>
      </c>
      <c r="S1143" s="265">
        <f ca="1">+R1142+R1143</f>
        <v>0</v>
      </c>
      <c r="T1143" s="248">
        <f ca="1">+S1143</f>
        <v>0</v>
      </c>
      <c r="U1143" s="247">
        <f t="shared" si="46"/>
        <v>2</v>
      </c>
      <c r="V1143" s="348" t="str">
        <f>+VLOOKUP(A1143,bd_lista!$A$3:$E$590,5,FALSE)</f>
        <v>Empresas Municipales</v>
      </c>
      <c r="W1143" s="348"/>
      <c r="X1143" s="245">
        <f>+VLOOKUP(A1143,[2]Sheet1!$A$13:$D$744,4,FALSE)</f>
        <v>0</v>
      </c>
      <c r="Y1143" s="245" t="e">
        <f>+VLOOKUP(X1143,bd_lista!$A$3:$C$590,3,FALSE)</f>
        <v>#N/A</v>
      </c>
      <c r="Z1143" s="303"/>
      <c r="AA1143" s="304"/>
    </row>
    <row r="1144" spans="1:27" customFormat="1" ht="27" hidden="1" customHeight="1">
      <c r="A1144" s="32">
        <v>2318</v>
      </c>
      <c r="B1144" s="295">
        <f>+A1144</f>
        <v>2318</v>
      </c>
      <c r="C1144" s="250" t="str">
        <f>+VLOOKUP(A1144,bd_lista!$A$3:$C$590,3,FALSE)</f>
        <v>Entidad Descentralizada UMMIPRE PROMAN</v>
      </c>
      <c r="D1144" s="347" t="str">
        <f>+C1144</f>
        <v>Entidad Descentralizada UMMIPRE PROMAN</v>
      </c>
      <c r="E1144" s="245" t="s">
        <v>1311</v>
      </c>
      <c r="F1144" s="246">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6">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6">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6">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6">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6">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6">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6">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6">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6">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6">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6">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6">
        <f t="shared" ca="1" si="45"/>
        <v>0</v>
      </c>
      <c r="S1144" s="253"/>
      <c r="T1144" s="246">
        <f ca="1">+T1145</f>
        <v>0</v>
      </c>
      <c r="U1144" s="245">
        <f t="shared" si="46"/>
        <v>1</v>
      </c>
      <c r="V1144" s="348" t="str">
        <f>+VLOOKUP(A1144,bd_lista!$A$3:$E$590,5,FALSE)</f>
        <v>Empresas Municipales</v>
      </c>
      <c r="W1144" s="347" t="str">
        <f>+V1144</f>
        <v>Empresas Municipales</v>
      </c>
      <c r="X1144" s="245">
        <f>+VLOOKUP(A1144,[2]Sheet1!$A$13:$D$744,4,FALSE)</f>
        <v>0</v>
      </c>
      <c r="Y1144" s="245" t="e">
        <f>+VLOOKUP(X1144,bd_lista!$A$3:$C$590,3,FALSE)</f>
        <v>#N/A</v>
      </c>
      <c r="Z1144" s="305">
        <f>+X1144</f>
        <v>0</v>
      </c>
      <c r="AA1144" s="334" t="e">
        <f>+Y1144</f>
        <v>#N/A</v>
      </c>
    </row>
    <row r="1145" spans="1:27" customFormat="1" ht="27" hidden="1" customHeight="1">
      <c r="A1145" s="32">
        <v>2318</v>
      </c>
      <c r="B1145" s="296"/>
      <c r="C1145" s="250" t="str">
        <f>+VLOOKUP(A1145,bd_lista!$A$3:$C$590,3,FALSE)</f>
        <v>Entidad Descentralizada UMMIPRE PROMAN</v>
      </c>
      <c r="D1145" s="348"/>
      <c r="E1145" s="247" t="s">
        <v>1312</v>
      </c>
      <c r="F1145" s="246">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6">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6">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6">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6">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6">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6">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6">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6">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6">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6">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6">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6">
        <f t="shared" ca="1" si="45"/>
        <v>0</v>
      </c>
      <c r="S1145" s="253">
        <f ca="1">+R1144+R1145</f>
        <v>0</v>
      </c>
      <c r="T1145" s="246">
        <f ca="1">+S1145</f>
        <v>0</v>
      </c>
      <c r="U1145" s="245">
        <f t="shared" si="46"/>
        <v>2</v>
      </c>
      <c r="V1145" s="348" t="str">
        <f>+VLOOKUP(A1145,bd_lista!$A$3:$E$590,5,FALSE)</f>
        <v>Empresas Municipales</v>
      </c>
      <c r="W1145" s="348"/>
      <c r="X1145" s="245">
        <f>+VLOOKUP(A1145,[2]Sheet1!$A$13:$D$744,4,FALSE)</f>
        <v>0</v>
      </c>
      <c r="Y1145" s="245" t="e">
        <f>+VLOOKUP(X1145,bd_lista!$A$3:$C$590,3,FALSE)</f>
        <v>#N/A</v>
      </c>
      <c r="Z1145" s="303"/>
      <c r="AA1145" s="336"/>
    </row>
    <row r="1146" spans="1:27" customFormat="1" ht="27" hidden="1" customHeight="1">
      <c r="A1146" s="32">
        <v>2334</v>
      </c>
      <c r="B1146" s="295">
        <f>+A1146</f>
        <v>2334</v>
      </c>
      <c r="C1146" s="250" t="str">
        <f>+VLOOKUP(A1146,bd_lista!$A$3:$C$590,3,FALSE)</f>
        <v>ENTIDAD DESCENTRALIZADA MUNICIPAL DE MAQUINARIA Y EQUIPO</v>
      </c>
      <c r="D1146" s="347" t="str">
        <f>+C1146</f>
        <v>ENTIDAD DESCENTRALIZADA MUNICIPAL DE MAQUINARIA Y EQUIPO</v>
      </c>
      <c r="E1146" s="245" t="s">
        <v>1311</v>
      </c>
      <c r="F1146" s="246">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6">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6">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6">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6">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6">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6">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6">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6">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6">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6">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6">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6">
        <f t="shared" ca="1" si="45"/>
        <v>0</v>
      </c>
      <c r="S1146" s="253"/>
      <c r="T1146" s="246">
        <f ca="1">+T1147</f>
        <v>0</v>
      </c>
      <c r="U1146" s="245">
        <f t="shared" si="46"/>
        <v>1</v>
      </c>
      <c r="V1146" s="348" t="str">
        <f>+VLOOKUP(A1146,bd_lista!$A$3:$E$590,5,FALSE)</f>
        <v>Empresas Municipales</v>
      </c>
      <c r="W1146" s="347" t="str">
        <f>+V1146</f>
        <v>Empresas Municipales</v>
      </c>
      <c r="X1146" s="245">
        <f>+VLOOKUP(A1146,[2]Sheet1!$A$13:$D$744,4,FALSE)</f>
        <v>0</v>
      </c>
      <c r="Y1146" s="245" t="e">
        <f>+VLOOKUP(X1146,bd_lista!$A$3:$C$590,3,FALSE)</f>
        <v>#N/A</v>
      </c>
      <c r="Z1146" s="305">
        <f>+X1146</f>
        <v>0</v>
      </c>
      <c r="AA1146" s="334" t="e">
        <f>+Y1146</f>
        <v>#N/A</v>
      </c>
    </row>
    <row r="1147" spans="1:27" customFormat="1" ht="27" hidden="1" customHeight="1">
      <c r="A1147" s="32">
        <v>2334</v>
      </c>
      <c r="B1147" s="296"/>
      <c r="C1147" s="250" t="str">
        <f>+VLOOKUP(A1147,bd_lista!$A$3:$C$590,3,FALSE)</f>
        <v>ENTIDAD DESCENTRALIZADA MUNICIPAL DE MAQUINARIA Y EQUIPO</v>
      </c>
      <c r="D1147" s="348"/>
      <c r="E1147" s="247" t="s">
        <v>1312</v>
      </c>
      <c r="F1147" s="246">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6">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6">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6">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6">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6">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6">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6">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6">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6">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6">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6">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6">
        <f t="shared" ca="1" si="45"/>
        <v>0</v>
      </c>
      <c r="S1147" s="253">
        <f ca="1">+R1146+R1147</f>
        <v>0</v>
      </c>
      <c r="T1147" s="246">
        <f ca="1">+S1147</f>
        <v>0</v>
      </c>
      <c r="U1147" s="245">
        <f t="shared" si="46"/>
        <v>2</v>
      </c>
      <c r="V1147" s="348" t="str">
        <f>+VLOOKUP(A1147,bd_lista!$A$3:$E$590,5,FALSE)</f>
        <v>Empresas Municipales</v>
      </c>
      <c r="W1147" s="348"/>
      <c r="X1147" s="245">
        <f>+VLOOKUP(A1147,[2]Sheet1!$A$13:$D$744,4,FALSE)</f>
        <v>0</v>
      </c>
      <c r="Y1147" s="245" t="e">
        <f>+VLOOKUP(X1147,bd_lista!$A$3:$C$590,3,FALSE)</f>
        <v>#N/A</v>
      </c>
      <c r="Z1147" s="303"/>
      <c r="AA1147" s="336"/>
    </row>
    <row r="1148" spans="1:27" customFormat="1" ht="27" hidden="1" customHeight="1">
      <c r="A1148" s="32">
        <v>761</v>
      </c>
      <c r="B1148" s="295">
        <f>+A1148</f>
        <v>761</v>
      </c>
      <c r="C1148" s="250" t="str">
        <f>+VLOOKUP(A1148,bd_lista!$A$3:$C$590,3,FALSE)</f>
        <v>Servicio Autónomo Municipal de Agua Potable y Alcantarillado</v>
      </c>
      <c r="D1148" s="347" t="str">
        <f>+C1148</f>
        <v>Servicio Autónomo Municipal de Agua Potable y Alcantarillado</v>
      </c>
      <c r="E1148" s="245" t="s">
        <v>1311</v>
      </c>
      <c r="F1148" s="246">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6">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6">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6">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6">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6">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6">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6">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6">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6">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6">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6">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6">
        <f t="shared" ca="1" si="45"/>
        <v>0</v>
      </c>
      <c r="S1148" s="253"/>
      <c r="T1148" s="246">
        <f ca="1">+T1149</f>
        <v>0</v>
      </c>
      <c r="U1148" s="245">
        <f t="shared" si="46"/>
        <v>1</v>
      </c>
      <c r="V1148" s="348" t="str">
        <f>+VLOOKUP(A1148,bd_lista!$A$3:$E$590,5,FALSE)</f>
        <v>Empresas Municipales</v>
      </c>
      <c r="W1148" s="347" t="str">
        <f>+V1148</f>
        <v>Empresas Municipales</v>
      </c>
      <c r="X1148" s="245">
        <f>+VLOOKUP(A1148,[2]Sheet1!$A$13:$D$744,4,FALSE)</f>
        <v>0</v>
      </c>
      <c r="Y1148" s="245" t="e">
        <f>+VLOOKUP(X1148,bd_lista!$A$3:$C$590,3,FALSE)</f>
        <v>#N/A</v>
      </c>
      <c r="Z1148" s="305">
        <f>+X1148</f>
        <v>0</v>
      </c>
      <c r="AA1148" s="334" t="e">
        <f>+Y1148</f>
        <v>#N/A</v>
      </c>
    </row>
    <row r="1149" spans="1:27" customFormat="1" ht="27" hidden="1" customHeight="1">
      <c r="A1149" s="32">
        <v>761</v>
      </c>
      <c r="B1149" s="296"/>
      <c r="C1149" s="250" t="str">
        <f>+VLOOKUP(A1149,bd_lista!$A$3:$C$590,3,FALSE)</f>
        <v>Servicio Autónomo Municipal de Agua Potable y Alcantarillado</v>
      </c>
      <c r="D1149" s="348"/>
      <c r="E1149" s="247" t="s">
        <v>1312</v>
      </c>
      <c r="F1149" s="246">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6">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6">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6">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6">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6">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6">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6">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6">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6">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6">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6">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6">
        <f t="shared" ca="1" si="45"/>
        <v>0</v>
      </c>
      <c r="S1149" s="253">
        <f ca="1">+R1148+R1149</f>
        <v>0</v>
      </c>
      <c r="T1149" s="246">
        <f ca="1">+S1149</f>
        <v>0</v>
      </c>
      <c r="U1149" s="245">
        <f t="shared" si="46"/>
        <v>2</v>
      </c>
      <c r="V1149" s="348" t="str">
        <f>+VLOOKUP(A1149,bd_lista!$A$3:$E$590,5,FALSE)</f>
        <v>Empresas Municipales</v>
      </c>
      <c r="W1149" s="348"/>
      <c r="X1149" s="245">
        <f>+VLOOKUP(A1149,[2]Sheet1!$A$13:$D$744,4,FALSE)</f>
        <v>0</v>
      </c>
      <c r="Y1149" s="245" t="e">
        <f>+VLOOKUP(X1149,bd_lista!$A$3:$C$590,3,FALSE)</f>
        <v>#N/A</v>
      </c>
      <c r="Z1149" s="303"/>
      <c r="AA1149" s="336"/>
    </row>
    <row r="1150" spans="1:27" customFormat="1" ht="15" hidden="1" customHeight="1">
      <c r="A1150" s="32">
        <v>781</v>
      </c>
      <c r="B1150" s="295">
        <f>+A1150</f>
        <v>781</v>
      </c>
      <c r="C1150" s="250" t="str">
        <f>+VLOOKUP(A1150,bd_lista!$A$3:$C$590,3,FALSE)</f>
        <v>Servicio Municipal de Agua Potable y Alcantarillado</v>
      </c>
      <c r="D1150" s="347" t="str">
        <f>+C1150</f>
        <v>Servicio Municipal de Agua Potable y Alcantarillado</v>
      </c>
      <c r="E1150" s="245" t="s">
        <v>1311</v>
      </c>
      <c r="F1150" s="246">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6">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6">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6">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6">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6">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6">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6">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6">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6">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6">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6">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6">
        <f t="shared" ca="1" si="45"/>
        <v>0</v>
      </c>
      <c r="S1150" s="253"/>
      <c r="T1150" s="246">
        <f ca="1">+T1151</f>
        <v>0</v>
      </c>
      <c r="U1150" s="245">
        <f t="shared" si="46"/>
        <v>1</v>
      </c>
      <c r="V1150" s="348" t="str">
        <f>+VLOOKUP(A1150,bd_lista!$A$3:$E$590,5,FALSE)</f>
        <v>Empresas Municipales</v>
      </c>
      <c r="W1150" s="347" t="str">
        <f>+V1150</f>
        <v>Empresas Municipales</v>
      </c>
      <c r="X1150" s="245">
        <f>+VLOOKUP(A1150,[2]Sheet1!$A$13:$D$744,4,FALSE)</f>
        <v>0</v>
      </c>
      <c r="Y1150" s="245" t="e">
        <f>+VLOOKUP(X1150,bd_lista!$A$3:$C$590,3,FALSE)</f>
        <v>#N/A</v>
      </c>
      <c r="Z1150" s="305">
        <f>+X1150</f>
        <v>0</v>
      </c>
      <c r="AA1150" s="334" t="e">
        <f>+Y1150</f>
        <v>#N/A</v>
      </c>
    </row>
    <row r="1151" spans="1:27" customFormat="1" ht="15" hidden="1" customHeight="1">
      <c r="A1151" s="32">
        <v>781</v>
      </c>
      <c r="B1151" s="296"/>
      <c r="C1151" s="250" t="str">
        <f>+VLOOKUP(A1151,bd_lista!$A$3:$C$590,3,FALSE)</f>
        <v>Servicio Municipal de Agua Potable y Alcantarillado</v>
      </c>
      <c r="D1151" s="348"/>
      <c r="E1151" s="247" t="s">
        <v>1312</v>
      </c>
      <c r="F1151" s="246">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6">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6">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6">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6">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6">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6">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6">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6">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6">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6">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6">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6">
        <f t="shared" ca="1" si="45"/>
        <v>0</v>
      </c>
      <c r="S1151" s="253">
        <f ca="1">+R1150+R1151</f>
        <v>0</v>
      </c>
      <c r="T1151" s="246">
        <f ca="1">+S1151</f>
        <v>0</v>
      </c>
      <c r="U1151" s="245">
        <f t="shared" si="46"/>
        <v>2</v>
      </c>
      <c r="V1151" s="348" t="str">
        <f>+VLOOKUP(A1151,bd_lista!$A$3:$E$590,5,FALSE)</f>
        <v>Empresas Municipales</v>
      </c>
      <c r="W1151" s="348"/>
      <c r="X1151" s="245">
        <f>+VLOOKUP(A1151,[2]Sheet1!$A$13:$D$744,4,FALSE)</f>
        <v>0</v>
      </c>
      <c r="Y1151" s="245" t="e">
        <f>+VLOOKUP(X1151,bd_lista!$A$3:$C$590,3,FALSE)</f>
        <v>#N/A</v>
      </c>
      <c r="Z1151" s="303"/>
      <c r="AA1151" s="336"/>
    </row>
    <row r="1152" spans="1:27" customFormat="1" ht="27" hidden="1" customHeight="1">
      <c r="A1152" s="32">
        <v>821</v>
      </c>
      <c r="B1152" s="295">
        <f>+A1152</f>
        <v>821</v>
      </c>
      <c r="C1152" s="250" t="str">
        <f>+VLOOKUP(A1152,bd_lista!$A$3:$C$590,3,FALSE)</f>
        <v>Administración Autónoma para Obras Sanitarias - Potosí</v>
      </c>
      <c r="D1152" s="347" t="str">
        <f>+C1152</f>
        <v>Administración Autónoma para Obras Sanitarias - Potosí</v>
      </c>
      <c r="E1152" s="245" t="s">
        <v>1311</v>
      </c>
      <c r="F1152" s="246">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6">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6">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6">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6">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6">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6">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6">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6">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6">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6">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6">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6">
        <f t="shared" ca="1" si="45"/>
        <v>0</v>
      </c>
      <c r="S1152" s="253"/>
      <c r="T1152" s="246">
        <f ca="1">+T1153</f>
        <v>0</v>
      </c>
      <c r="U1152" s="245">
        <f t="shared" si="46"/>
        <v>1</v>
      </c>
      <c r="V1152" s="348" t="str">
        <f>+VLOOKUP(A1152,bd_lista!$A$3:$E$590,5,FALSE)</f>
        <v>Empresas Municipales</v>
      </c>
      <c r="W1152" s="347" t="str">
        <f>+V1152</f>
        <v>Empresas Municipales</v>
      </c>
      <c r="X1152" s="245">
        <f>+VLOOKUP(A1152,[2]Sheet1!$A$13:$D$744,4,FALSE)</f>
        <v>0</v>
      </c>
      <c r="Y1152" s="245" t="e">
        <f>+VLOOKUP(X1152,bd_lista!$A$3:$C$590,3,FALSE)</f>
        <v>#N/A</v>
      </c>
      <c r="Z1152" s="305">
        <f>+X1152</f>
        <v>0</v>
      </c>
      <c r="AA1152" s="334" t="e">
        <f>+Y1152</f>
        <v>#N/A</v>
      </c>
    </row>
    <row r="1153" spans="1:27" customFormat="1" ht="15" hidden="1" customHeight="1">
      <c r="A1153" s="32">
        <v>821</v>
      </c>
      <c r="B1153" s="296"/>
      <c r="C1153" s="250" t="str">
        <f>+VLOOKUP(A1153,bd_lista!$A$3:$C$590,3,FALSE)</f>
        <v>Administración Autónoma para Obras Sanitarias - Potosí</v>
      </c>
      <c r="D1153" s="348"/>
      <c r="E1153" s="247" t="s">
        <v>1312</v>
      </c>
      <c r="F1153" s="246">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6">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6">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6">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6">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6">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6">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6">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6">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6">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6">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6">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6">
        <f t="shared" ca="1" si="45"/>
        <v>0</v>
      </c>
      <c r="S1153" s="253">
        <f ca="1">+R1152+R1153</f>
        <v>0</v>
      </c>
      <c r="T1153" s="246">
        <f ca="1">+S1153</f>
        <v>0</v>
      </c>
      <c r="U1153" s="245">
        <f t="shared" si="46"/>
        <v>2</v>
      </c>
      <c r="V1153" s="348" t="str">
        <f>+VLOOKUP(A1153,bd_lista!$A$3:$E$590,5,FALSE)</f>
        <v>Empresas Municipales</v>
      </c>
      <c r="W1153" s="348"/>
      <c r="X1153" s="245">
        <f>+VLOOKUP(A1153,[2]Sheet1!$A$13:$D$744,4,FALSE)</f>
        <v>0</v>
      </c>
      <c r="Y1153" s="245" t="e">
        <f>+VLOOKUP(X1153,bd_lista!$A$3:$C$590,3,FALSE)</f>
        <v>#N/A</v>
      </c>
      <c r="Z1153" s="303"/>
      <c r="AA1153" s="336"/>
    </row>
    <row r="1154" spans="1:27" customFormat="1" ht="15" hidden="1" customHeight="1">
      <c r="A1154" s="32">
        <v>831</v>
      </c>
      <c r="B1154" s="295">
        <f>+A1154</f>
        <v>831</v>
      </c>
      <c r="C1154" s="250" t="str">
        <f>+VLOOKUP(A1154,bd_lista!$A$3:$C$590,3,FALSE)</f>
        <v>Servicio Local de Acueductos y Alcantarillado - Oruro</v>
      </c>
      <c r="D1154" s="347" t="str">
        <f>+C1154</f>
        <v>Servicio Local de Acueductos y Alcantarillado - Oruro</v>
      </c>
      <c r="E1154" s="245" t="s">
        <v>1311</v>
      </c>
      <c r="F1154" s="246">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6">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6">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6">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6">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6">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6">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6">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6">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6">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6">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6">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6">
        <f t="shared" ca="1" si="45"/>
        <v>0</v>
      </c>
      <c r="S1154" s="253"/>
      <c r="T1154" s="246">
        <f ca="1">+T1155</f>
        <v>0</v>
      </c>
      <c r="U1154" s="245">
        <f t="shared" si="46"/>
        <v>1</v>
      </c>
      <c r="V1154" s="348" t="str">
        <f>+VLOOKUP(A1154,bd_lista!$A$3:$E$590,5,FALSE)</f>
        <v>Empresas Municipales</v>
      </c>
      <c r="W1154" s="347" t="str">
        <f>+V1154</f>
        <v>Empresas Municipales</v>
      </c>
      <c r="X1154" s="245">
        <f>+VLOOKUP(A1154,[2]Sheet1!$A$13:$D$744,4,FALSE)</f>
        <v>0</v>
      </c>
      <c r="Y1154" s="245" t="e">
        <f>+VLOOKUP(X1154,bd_lista!$A$3:$C$590,3,FALSE)</f>
        <v>#N/A</v>
      </c>
      <c r="Z1154" s="305">
        <f>+X1154</f>
        <v>0</v>
      </c>
      <c r="AA1154" s="334" t="e">
        <f>+Y1154</f>
        <v>#N/A</v>
      </c>
    </row>
    <row r="1155" spans="1:27" customFormat="1" ht="15" hidden="1" customHeight="1">
      <c r="A1155" s="32">
        <v>831</v>
      </c>
      <c r="B1155" s="296"/>
      <c r="C1155" s="250" t="str">
        <f>+VLOOKUP(A1155,bd_lista!$A$3:$C$590,3,FALSE)</f>
        <v>Servicio Local de Acueductos y Alcantarillado - Oruro</v>
      </c>
      <c r="D1155" s="348"/>
      <c r="E1155" s="247" t="s">
        <v>1312</v>
      </c>
      <c r="F1155" s="246">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6">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6">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6">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6">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6">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6">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6">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6">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6">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6">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6">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6">
        <f t="shared" ca="1" si="45"/>
        <v>0</v>
      </c>
      <c r="S1155" s="253">
        <f ca="1">+R1154+R1155</f>
        <v>0</v>
      </c>
      <c r="T1155" s="246">
        <f ca="1">+S1155</f>
        <v>0</v>
      </c>
      <c r="U1155" s="245">
        <f t="shared" si="46"/>
        <v>2</v>
      </c>
      <c r="V1155" s="348" t="str">
        <f>+VLOOKUP(A1155,bd_lista!$A$3:$E$590,5,FALSE)</f>
        <v>Empresas Municipales</v>
      </c>
      <c r="W1155" s="348"/>
      <c r="X1155" s="245">
        <f>+VLOOKUP(A1155,[2]Sheet1!$A$13:$D$744,4,FALSE)</f>
        <v>0</v>
      </c>
      <c r="Y1155" s="245" t="e">
        <f>+VLOOKUP(X1155,bd_lista!$A$3:$C$590,3,FALSE)</f>
        <v>#N/A</v>
      </c>
      <c r="Z1155" s="303"/>
      <c r="AA1155" s="336"/>
    </row>
    <row r="1156" spans="1:27" customFormat="1" ht="27" hidden="1" customHeight="1">
      <c r="A1156" s="32">
        <v>2301</v>
      </c>
      <c r="B1156" s="295">
        <f>+A1156</f>
        <v>2301</v>
      </c>
      <c r="C1156" s="250" t="str">
        <f>+VLOOKUP(A1156,bd_lista!$A$3:$C$590,3,FALSE)</f>
        <v>Empresa Municipal de Gestión de Residuos Sólidos</v>
      </c>
      <c r="D1156" s="347" t="str">
        <f>+C1156</f>
        <v>Empresa Municipal de Gestión de Residuos Sólidos</v>
      </c>
      <c r="E1156" s="245" t="s">
        <v>1311</v>
      </c>
      <c r="F1156" s="246">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6">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6">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6">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6">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6">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6">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6">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6">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6">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6">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6">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6">
        <f t="shared" ca="1" si="45"/>
        <v>0</v>
      </c>
      <c r="S1156" s="253"/>
      <c r="T1156" s="246">
        <f ca="1">+T1157</f>
        <v>0</v>
      </c>
      <c r="U1156" s="245">
        <f t="shared" si="46"/>
        <v>1</v>
      </c>
      <c r="V1156" s="348" t="str">
        <f>+VLOOKUP(A1156,bd_lista!$A$3:$E$590,5,FALSE)</f>
        <v>Empresas Municipales</v>
      </c>
      <c r="W1156" s="347" t="str">
        <f>+V1156</f>
        <v>Empresas Municipales</v>
      </c>
      <c r="X1156" s="245">
        <f>+VLOOKUP(A1156,[2]Sheet1!$A$13:$D$744,4,FALSE)</f>
        <v>0</v>
      </c>
      <c r="Y1156" s="245" t="e">
        <f>+VLOOKUP(X1156,bd_lista!$A$3:$C$590,3,FALSE)</f>
        <v>#N/A</v>
      </c>
      <c r="Z1156" s="305">
        <f>+X1156</f>
        <v>0</v>
      </c>
      <c r="AA1156" s="334" t="e">
        <f>+Y1156</f>
        <v>#N/A</v>
      </c>
    </row>
    <row r="1157" spans="1:27" customFormat="1" ht="27" hidden="1" customHeight="1">
      <c r="A1157" s="32">
        <v>2301</v>
      </c>
      <c r="B1157" s="296"/>
      <c r="C1157" s="250" t="str">
        <f>+VLOOKUP(A1157,bd_lista!$A$3:$C$590,3,FALSE)</f>
        <v>Empresa Municipal de Gestión de Residuos Sólidos</v>
      </c>
      <c r="D1157" s="348"/>
      <c r="E1157" s="247" t="s">
        <v>1312</v>
      </c>
      <c r="F1157" s="246">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6">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6">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6">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6">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6">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6">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6">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6">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6">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6">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6">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6">
        <f t="shared" ca="1" si="45"/>
        <v>0</v>
      </c>
      <c r="S1157" s="253">
        <f ca="1">+R1156+R1157</f>
        <v>0</v>
      </c>
      <c r="T1157" s="246">
        <f ca="1">+S1157</f>
        <v>0</v>
      </c>
      <c r="U1157" s="245">
        <f t="shared" si="46"/>
        <v>2</v>
      </c>
      <c r="V1157" s="348" t="str">
        <f>+VLOOKUP(A1157,bd_lista!$A$3:$E$590,5,FALSE)</f>
        <v>Empresas Municipales</v>
      </c>
      <c r="W1157" s="348"/>
      <c r="X1157" s="245">
        <f>+VLOOKUP(A1157,[2]Sheet1!$A$13:$D$744,4,FALSE)</f>
        <v>0</v>
      </c>
      <c r="Y1157" s="245" t="e">
        <f>+VLOOKUP(X1157,bd_lista!$A$3:$C$590,3,FALSE)</f>
        <v>#N/A</v>
      </c>
      <c r="Z1157" s="303"/>
      <c r="AA1157" s="336"/>
    </row>
    <row r="1158" spans="1:27" customFormat="1" ht="27" hidden="1" customHeight="1">
      <c r="A1158" s="32">
        <v>2302</v>
      </c>
      <c r="B1158" s="295">
        <f>+A1158</f>
        <v>2302</v>
      </c>
      <c r="C1158" s="250" t="str">
        <f>+VLOOKUP(A1158,bd_lista!$A$3:$C$590,3,FALSE)</f>
        <v>Empresa Municipal de Agua Potable y Alcantarillado Sacaba</v>
      </c>
      <c r="D1158" s="347" t="str">
        <f>+C1158</f>
        <v>Empresa Municipal de Agua Potable y Alcantarillado Sacaba</v>
      </c>
      <c r="E1158" s="245" t="s">
        <v>1311</v>
      </c>
      <c r="F1158" s="246">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6">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6">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6">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6">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6">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6">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6">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6">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6">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6">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6">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6">
        <f t="shared" ref="R1158:R1179" ca="1" si="47">+SUM(F1158:Q1158)</f>
        <v>0</v>
      </c>
      <c r="S1158" s="253"/>
      <c r="T1158" s="246">
        <f ca="1">+T1159</f>
        <v>0</v>
      </c>
      <c r="U1158" s="245">
        <f t="shared" ref="U1158:U1179" si="48">+IF(E1158="Débitos",1,2)</f>
        <v>1</v>
      </c>
      <c r="V1158" s="348" t="str">
        <f>+VLOOKUP(A1158,bd_lista!$A$3:$E$590,5,FALSE)</f>
        <v>Empresas Municipales</v>
      </c>
      <c r="W1158" s="347" t="str">
        <f>+V1158</f>
        <v>Empresas Municipales</v>
      </c>
      <c r="X1158" s="245">
        <f>+VLOOKUP(A1158,[2]Sheet1!$A$13:$D$744,4,FALSE)</f>
        <v>0</v>
      </c>
      <c r="Y1158" s="245" t="e">
        <f>+VLOOKUP(X1158,bd_lista!$A$3:$C$590,3,FALSE)</f>
        <v>#N/A</v>
      </c>
      <c r="Z1158" s="305">
        <f>+X1158</f>
        <v>0</v>
      </c>
      <c r="AA1158" s="334" t="e">
        <f>+Y1158</f>
        <v>#N/A</v>
      </c>
    </row>
    <row r="1159" spans="1:27" customFormat="1" ht="27" hidden="1" customHeight="1">
      <c r="A1159" s="32">
        <v>2302</v>
      </c>
      <c r="B1159" s="296"/>
      <c r="C1159" s="250" t="str">
        <f>+VLOOKUP(A1159,bd_lista!$A$3:$C$590,3,FALSE)</f>
        <v>Empresa Municipal de Agua Potable y Alcantarillado Sacaba</v>
      </c>
      <c r="D1159" s="348"/>
      <c r="E1159" s="247" t="s">
        <v>1312</v>
      </c>
      <c r="F1159" s="246">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6">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6">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6">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6">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6">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6">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6">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6">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6">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6">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6">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6">
        <f t="shared" ca="1" si="47"/>
        <v>0</v>
      </c>
      <c r="S1159" s="253">
        <f ca="1">+R1158+R1159</f>
        <v>0</v>
      </c>
      <c r="T1159" s="246">
        <f ca="1">+S1159</f>
        <v>0</v>
      </c>
      <c r="U1159" s="245">
        <f t="shared" si="48"/>
        <v>2</v>
      </c>
      <c r="V1159" s="348" t="str">
        <f>+VLOOKUP(A1159,bd_lista!$A$3:$E$590,5,FALSE)</f>
        <v>Empresas Municipales</v>
      </c>
      <c r="W1159" s="348"/>
      <c r="X1159" s="245">
        <f>+VLOOKUP(A1159,[2]Sheet1!$A$13:$D$744,4,FALSE)</f>
        <v>0</v>
      </c>
      <c r="Y1159" s="245" t="e">
        <f>+VLOOKUP(X1159,bd_lista!$A$3:$C$590,3,FALSE)</f>
        <v>#N/A</v>
      </c>
      <c r="Z1159" s="303"/>
      <c r="AA1159" s="336"/>
    </row>
    <row r="1160" spans="1:27" customFormat="1" ht="27" hidden="1" customHeight="1">
      <c r="A1160" s="32">
        <v>2313</v>
      </c>
      <c r="B1160" s="295">
        <f>+A1160</f>
        <v>2313</v>
      </c>
      <c r="C1160" s="250" t="str">
        <f>+VLOOKUP(A1160,bd_lista!$A$3:$C$590,3,FALSE)</f>
        <v>ENTIDAD MUNICIPAL DE ASEO URBANO SUCRE</v>
      </c>
      <c r="D1160" s="347" t="str">
        <f>+C1160</f>
        <v>ENTIDAD MUNICIPAL DE ASEO URBANO SUCRE</v>
      </c>
      <c r="E1160" s="245" t="s">
        <v>1311</v>
      </c>
      <c r="F1160" s="246">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6">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6">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6">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6">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6">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6">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6">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6">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6">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6">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6">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6">
        <f t="shared" ca="1" si="47"/>
        <v>0</v>
      </c>
      <c r="S1160" s="253"/>
      <c r="T1160" s="246">
        <f ca="1">+T1161</f>
        <v>0</v>
      </c>
      <c r="U1160" s="245">
        <f t="shared" si="48"/>
        <v>1</v>
      </c>
      <c r="V1160" s="348" t="str">
        <f>+VLOOKUP(A1160,bd_lista!$A$3:$E$590,5,FALSE)</f>
        <v>Empresas Municipales</v>
      </c>
      <c r="W1160" s="347" t="str">
        <f>+V1160</f>
        <v>Empresas Municipales</v>
      </c>
      <c r="X1160" s="245">
        <f>+VLOOKUP(A1160,[2]Sheet1!$A$13:$D$744,4,FALSE)</f>
        <v>0</v>
      </c>
      <c r="Y1160" s="245" t="e">
        <f>+VLOOKUP(X1160,bd_lista!$A$3:$C$590,3,FALSE)</f>
        <v>#N/A</v>
      </c>
      <c r="Z1160" s="305">
        <f>+X1160</f>
        <v>0</v>
      </c>
      <c r="AA1160" s="334" t="e">
        <f>+Y1160</f>
        <v>#N/A</v>
      </c>
    </row>
    <row r="1161" spans="1:27" customFormat="1" ht="27" hidden="1" customHeight="1">
      <c r="A1161" s="32">
        <v>2313</v>
      </c>
      <c r="B1161" s="296"/>
      <c r="C1161" s="250" t="str">
        <f>+VLOOKUP(A1161,bd_lista!$A$3:$C$590,3,FALSE)</f>
        <v>ENTIDAD MUNICIPAL DE ASEO URBANO SUCRE</v>
      </c>
      <c r="D1161" s="348"/>
      <c r="E1161" s="247" t="s">
        <v>1312</v>
      </c>
      <c r="F1161" s="246">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6">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6">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6">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6">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6">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6">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6">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6">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6">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6">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6">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6">
        <f t="shared" ca="1" si="47"/>
        <v>0</v>
      </c>
      <c r="S1161" s="253">
        <f ca="1">+R1160+R1161</f>
        <v>0</v>
      </c>
      <c r="T1161" s="246">
        <f ca="1">+S1161</f>
        <v>0</v>
      </c>
      <c r="U1161" s="245">
        <f t="shared" si="48"/>
        <v>2</v>
      </c>
      <c r="V1161" s="348" t="str">
        <f>+VLOOKUP(A1161,bd_lista!$A$3:$E$590,5,FALSE)</f>
        <v>Empresas Municipales</v>
      </c>
      <c r="W1161" s="348"/>
      <c r="X1161" s="245">
        <f>+VLOOKUP(A1161,[2]Sheet1!$A$13:$D$744,4,FALSE)</f>
        <v>0</v>
      </c>
      <c r="Y1161" s="245" t="e">
        <f>+VLOOKUP(X1161,bd_lista!$A$3:$C$590,3,FALSE)</f>
        <v>#N/A</v>
      </c>
      <c r="Z1161" s="303"/>
      <c r="AA1161" s="336"/>
    </row>
    <row r="1162" spans="1:27" customFormat="1" ht="27" hidden="1" customHeight="1">
      <c r="A1162" s="32">
        <v>2314</v>
      </c>
      <c r="B1162" s="295">
        <f>+A1162</f>
        <v>2314</v>
      </c>
      <c r="C1162" s="250" t="str">
        <f>+VLOOKUP(A1162,bd_lista!$A$3:$C$590,3,FALSE)</f>
        <v>EMPRESA MUNICIPAL DE AREAS VERDES SUCRE</v>
      </c>
      <c r="D1162" s="347" t="str">
        <f>+C1162</f>
        <v>EMPRESA MUNICIPAL DE AREAS VERDES SUCRE</v>
      </c>
      <c r="E1162" s="245" t="s">
        <v>1311</v>
      </c>
      <c r="F1162" s="246">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6">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6">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6">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6">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6">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6">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6">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6">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6">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6">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6">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6">
        <f t="shared" ca="1" si="47"/>
        <v>0</v>
      </c>
      <c r="S1162" s="253"/>
      <c r="T1162" s="246">
        <f ca="1">+T1163</f>
        <v>0</v>
      </c>
      <c r="U1162" s="245">
        <f t="shared" si="48"/>
        <v>1</v>
      </c>
      <c r="V1162" s="348" t="str">
        <f>+VLOOKUP(A1162,bd_lista!$A$3:$E$590,5,FALSE)</f>
        <v>Empresas Municipales</v>
      </c>
      <c r="W1162" s="347" t="str">
        <f>+V1162</f>
        <v>Empresas Municipales</v>
      </c>
      <c r="X1162" s="245">
        <f>+VLOOKUP(A1162,[2]Sheet1!$A$13:$D$744,4,FALSE)</f>
        <v>0</v>
      </c>
      <c r="Y1162" s="245" t="e">
        <f>+VLOOKUP(X1162,bd_lista!$A$3:$C$590,3,FALSE)</f>
        <v>#N/A</v>
      </c>
      <c r="Z1162" s="305">
        <f>+X1162</f>
        <v>0</v>
      </c>
      <c r="AA1162" s="334" t="e">
        <f>+Y1162</f>
        <v>#N/A</v>
      </c>
    </row>
    <row r="1163" spans="1:27" customFormat="1" ht="27" hidden="1" customHeight="1">
      <c r="A1163" s="32">
        <v>2314</v>
      </c>
      <c r="B1163" s="296"/>
      <c r="C1163" s="250" t="str">
        <f>+VLOOKUP(A1163,bd_lista!$A$3:$C$590,3,FALSE)</f>
        <v>EMPRESA MUNICIPAL DE AREAS VERDES SUCRE</v>
      </c>
      <c r="D1163" s="348"/>
      <c r="E1163" s="247" t="s">
        <v>1312</v>
      </c>
      <c r="F1163" s="246">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6">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6">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6">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6">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6">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6">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6">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6">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6">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6">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6">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6">
        <f t="shared" ca="1" si="47"/>
        <v>0</v>
      </c>
      <c r="S1163" s="253">
        <f ca="1">+R1162+R1163</f>
        <v>0</v>
      </c>
      <c r="T1163" s="246">
        <f ca="1">+S1163</f>
        <v>0</v>
      </c>
      <c r="U1163" s="245">
        <f t="shared" si="48"/>
        <v>2</v>
      </c>
      <c r="V1163" s="348" t="str">
        <f>+VLOOKUP(A1163,bd_lista!$A$3:$E$590,5,FALSE)</f>
        <v>Empresas Municipales</v>
      </c>
      <c r="W1163" s="348"/>
      <c r="X1163" s="245">
        <f>+VLOOKUP(A1163,[2]Sheet1!$A$13:$D$744,4,FALSE)</f>
        <v>0</v>
      </c>
      <c r="Y1163" s="245" t="e">
        <f>+VLOOKUP(X1163,bd_lista!$A$3:$C$590,3,FALSE)</f>
        <v>#N/A</v>
      </c>
      <c r="Z1163" s="303"/>
      <c r="AA1163" s="336"/>
    </row>
    <row r="1164" spans="1:27" customFormat="1" ht="27" hidden="1" customHeight="1">
      <c r="A1164" s="32">
        <v>2315</v>
      </c>
      <c r="B1164" s="295">
        <f>+A1164</f>
        <v>2315</v>
      </c>
      <c r="C1164" s="250" t="str">
        <f>+VLOOKUP(A1164,bd_lista!$A$3:$C$590,3,FALSE)</f>
        <v xml:space="preserve">Empresa Municipal de Servicio de Aseo </v>
      </c>
      <c r="D1164" s="347" t="str">
        <f>+C1164</f>
        <v xml:space="preserve">Empresa Municipal de Servicio de Aseo </v>
      </c>
      <c r="E1164" s="245" t="s">
        <v>1311</v>
      </c>
      <c r="F1164" s="246">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6">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6">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6">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6">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6">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6">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6">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6">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6">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6">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6">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6">
        <f t="shared" ca="1" si="47"/>
        <v>0</v>
      </c>
      <c r="S1164" s="253"/>
      <c r="T1164" s="246">
        <f ca="1">+T1165</f>
        <v>0</v>
      </c>
      <c r="U1164" s="245">
        <f t="shared" si="48"/>
        <v>1</v>
      </c>
      <c r="V1164" s="348" t="str">
        <f>+VLOOKUP(A1164,bd_lista!$A$3:$E$590,5,FALSE)</f>
        <v>Empresas Municipales</v>
      </c>
      <c r="W1164" s="347" t="str">
        <f>+V1164</f>
        <v>Empresas Municipales</v>
      </c>
      <c r="X1164" s="245">
        <f>+VLOOKUP(A1164,[2]Sheet1!$A$13:$D$744,4,FALSE)</f>
        <v>0</v>
      </c>
      <c r="Y1164" s="245" t="e">
        <f>+VLOOKUP(X1164,bd_lista!$A$3:$C$590,3,FALSE)</f>
        <v>#N/A</v>
      </c>
      <c r="Z1164" s="305">
        <f>+X1164</f>
        <v>0</v>
      </c>
      <c r="AA1164" s="334" t="e">
        <f>+Y1164</f>
        <v>#N/A</v>
      </c>
    </row>
    <row r="1165" spans="1:27" customFormat="1" ht="27" hidden="1" customHeight="1">
      <c r="A1165" s="32">
        <v>2315</v>
      </c>
      <c r="B1165" s="296"/>
      <c r="C1165" s="250" t="str">
        <f>+VLOOKUP(A1165,bd_lista!$A$3:$C$590,3,FALSE)</f>
        <v xml:space="preserve">Empresa Municipal de Servicio de Aseo </v>
      </c>
      <c r="D1165" s="348"/>
      <c r="E1165" s="247" t="s">
        <v>1312</v>
      </c>
      <c r="F1165" s="246">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6">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6">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6">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6">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6">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6">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6">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6">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6">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6">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6">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6">
        <f t="shared" ca="1" si="47"/>
        <v>0</v>
      </c>
      <c r="S1165" s="253">
        <f ca="1">+R1164+R1165</f>
        <v>0</v>
      </c>
      <c r="T1165" s="246">
        <f ca="1">+S1165</f>
        <v>0</v>
      </c>
      <c r="U1165" s="245">
        <f t="shared" si="48"/>
        <v>2</v>
      </c>
      <c r="V1165" s="348" t="str">
        <f>+VLOOKUP(A1165,bd_lista!$A$3:$E$590,5,FALSE)</f>
        <v>Empresas Municipales</v>
      </c>
      <c r="W1165" s="348"/>
      <c r="X1165" s="245">
        <f>+VLOOKUP(A1165,[2]Sheet1!$A$13:$D$744,4,FALSE)</f>
        <v>0</v>
      </c>
      <c r="Y1165" s="245" t="e">
        <f>+VLOOKUP(X1165,bd_lista!$A$3:$C$590,3,FALSE)</f>
        <v>#N/A</v>
      </c>
      <c r="Z1165" s="303"/>
      <c r="AA1165" s="336"/>
    </row>
    <row r="1166" spans="1:27" customFormat="1" ht="27" hidden="1" customHeight="1">
      <c r="A1166" s="32">
        <v>2316</v>
      </c>
      <c r="B1166" s="295">
        <f>+A1166</f>
        <v>2316</v>
      </c>
      <c r="C1166" s="250" t="str">
        <f>+VLOOKUP(A1166,bd_lista!$A$3:$C$590,3,FALSE)</f>
        <v>Empresa Municipal de Áreas Verdes, Parques y Forestación</v>
      </c>
      <c r="D1166" s="347" t="str">
        <f>+C1166</f>
        <v>Empresa Municipal de Áreas Verdes, Parques y Forestación</v>
      </c>
      <c r="E1166" s="245" t="s">
        <v>1311</v>
      </c>
      <c r="F1166" s="246">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6">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6">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6">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6">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6">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6">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6">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6">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6">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6">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6">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6">
        <f t="shared" ca="1" si="47"/>
        <v>0</v>
      </c>
      <c r="S1166" s="253"/>
      <c r="T1166" s="246">
        <f ca="1">+T1167</f>
        <v>0</v>
      </c>
      <c r="U1166" s="245">
        <f t="shared" si="48"/>
        <v>1</v>
      </c>
      <c r="V1166" s="348" t="str">
        <f>+VLOOKUP(A1166,bd_lista!$A$3:$E$590,5,FALSE)</f>
        <v>Empresas Municipales</v>
      </c>
      <c r="W1166" s="347" t="str">
        <f>+V1166</f>
        <v>Empresas Municipales</v>
      </c>
      <c r="X1166" s="245">
        <f>+VLOOKUP(A1166,[2]Sheet1!$A$13:$D$744,4,FALSE)</f>
        <v>0</v>
      </c>
      <c r="Y1166" s="245" t="e">
        <f>+VLOOKUP(X1166,bd_lista!$A$3:$C$590,3,FALSE)</f>
        <v>#N/A</v>
      </c>
      <c r="Z1166" s="305">
        <f>+X1166</f>
        <v>0</v>
      </c>
      <c r="AA1166" s="334" t="e">
        <f>+Y1166</f>
        <v>#N/A</v>
      </c>
    </row>
    <row r="1167" spans="1:27" customFormat="1" ht="27" hidden="1" customHeight="1">
      <c r="A1167" s="32">
        <v>2316</v>
      </c>
      <c r="B1167" s="296"/>
      <c r="C1167" s="250" t="str">
        <f>+VLOOKUP(A1167,bd_lista!$A$3:$C$590,3,FALSE)</f>
        <v>Empresa Municipal de Áreas Verdes, Parques y Forestación</v>
      </c>
      <c r="D1167" s="348"/>
      <c r="E1167" s="247" t="s">
        <v>1312</v>
      </c>
      <c r="F1167" s="246">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6">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6">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6">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6">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6">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6">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6">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6">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6">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6">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6">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6">
        <f t="shared" ca="1" si="47"/>
        <v>0</v>
      </c>
      <c r="S1167" s="253">
        <f ca="1">+R1166+R1167</f>
        <v>0</v>
      </c>
      <c r="T1167" s="246">
        <f ca="1">+S1167</f>
        <v>0</v>
      </c>
      <c r="U1167" s="245">
        <f t="shared" si="48"/>
        <v>2</v>
      </c>
      <c r="V1167" s="348" t="str">
        <f>+VLOOKUP(A1167,bd_lista!$A$3:$E$590,5,FALSE)</f>
        <v>Empresas Municipales</v>
      </c>
      <c r="W1167" s="348"/>
      <c r="X1167" s="245">
        <f>+VLOOKUP(A1167,[2]Sheet1!$A$13:$D$744,4,FALSE)</f>
        <v>0</v>
      </c>
      <c r="Y1167" s="245" t="e">
        <f>+VLOOKUP(X1167,bd_lista!$A$3:$C$590,3,FALSE)</f>
        <v>#N/A</v>
      </c>
      <c r="Z1167" s="303"/>
      <c r="AA1167" s="336"/>
    </row>
    <row r="1168" spans="1:27" customFormat="1" ht="27" hidden="1" customHeight="1">
      <c r="A1168" s="32">
        <v>2319</v>
      </c>
      <c r="B1168" s="295">
        <f>+A1168</f>
        <v>2319</v>
      </c>
      <c r="C1168" s="250" t="str">
        <f>+VLOOKUP(A1168,bd_lista!$A$3:$C$590,3,FALSE)</f>
        <v>EMPRESA PÚBLICA DEPARTAMENTAL ESTRATÉGICA DE AGUAS - LA PAZ</v>
      </c>
      <c r="D1168" s="347" t="str">
        <f>+C1168</f>
        <v>EMPRESA PÚBLICA DEPARTAMENTAL ESTRATÉGICA DE AGUAS - LA PAZ</v>
      </c>
      <c r="E1168" s="245" t="s">
        <v>1311</v>
      </c>
      <c r="F1168" s="246">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6">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6">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6">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6">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6">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6">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6">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6">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6">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6">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6">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6">
        <f t="shared" ca="1" si="47"/>
        <v>0</v>
      </c>
      <c r="S1168" s="253"/>
      <c r="T1168" s="246">
        <f ca="1">+T1169</f>
        <v>0</v>
      </c>
      <c r="U1168" s="245">
        <f t="shared" si="48"/>
        <v>1</v>
      </c>
      <c r="V1168" s="348" t="str">
        <f>+VLOOKUP(A1168,bd_lista!$A$3:$E$590,5,FALSE)</f>
        <v>Empresas Municipales</v>
      </c>
      <c r="W1168" s="347" t="str">
        <f>+V1168</f>
        <v>Empresas Municipales</v>
      </c>
      <c r="X1168" s="245">
        <f>+VLOOKUP(A1168,[2]Sheet1!$A$13:$D$744,4,FALSE)</f>
        <v>0</v>
      </c>
      <c r="Y1168" s="245" t="e">
        <f>+VLOOKUP(X1168,bd_lista!$A$3:$C$590,3,FALSE)</f>
        <v>#N/A</v>
      </c>
      <c r="Z1168" s="305">
        <f>+X1168</f>
        <v>0</v>
      </c>
      <c r="AA1168" s="334" t="e">
        <f>+Y1168</f>
        <v>#N/A</v>
      </c>
    </row>
    <row r="1169" spans="1:27" customFormat="1" ht="27" hidden="1" customHeight="1">
      <c r="A1169" s="32">
        <v>2319</v>
      </c>
      <c r="B1169" s="296"/>
      <c r="C1169" s="250" t="str">
        <f>+VLOOKUP(A1169,bd_lista!$A$3:$C$590,3,FALSE)</f>
        <v>EMPRESA PÚBLICA DEPARTAMENTAL ESTRATÉGICA DE AGUAS - LA PAZ</v>
      </c>
      <c r="D1169" s="348"/>
      <c r="E1169" s="247" t="s">
        <v>1312</v>
      </c>
      <c r="F1169" s="246">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6">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6">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6">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6">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6">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6">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6">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6">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6">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6">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6">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6">
        <f t="shared" ca="1" si="47"/>
        <v>0</v>
      </c>
      <c r="S1169" s="253">
        <f ca="1">+R1168+R1169</f>
        <v>0</v>
      </c>
      <c r="T1169" s="246">
        <f ca="1">+S1169</f>
        <v>0</v>
      </c>
      <c r="U1169" s="245">
        <f t="shared" si="48"/>
        <v>2</v>
      </c>
      <c r="V1169" s="348" t="str">
        <f>+VLOOKUP(A1169,bd_lista!$A$3:$E$590,5,FALSE)</f>
        <v>Empresas Municipales</v>
      </c>
      <c r="W1169" s="348"/>
      <c r="X1169" s="245">
        <f>+VLOOKUP(A1169,[2]Sheet1!$A$13:$D$744,4,FALSE)</f>
        <v>0</v>
      </c>
      <c r="Y1169" s="245" t="e">
        <f>+VLOOKUP(X1169,bd_lista!$A$3:$C$590,3,FALSE)</f>
        <v>#N/A</v>
      </c>
      <c r="Z1169" s="303"/>
      <c r="AA1169" s="336"/>
    </row>
    <row r="1170" spans="1:27" customFormat="1" ht="27" hidden="1" customHeight="1">
      <c r="A1170" s="32">
        <v>716</v>
      </c>
      <c r="B1170" s="295">
        <f>+A1170</f>
        <v>716</v>
      </c>
      <c r="C1170" s="250" t="str">
        <f>+VLOOKUP(A1170,bd_lista!$A$3:$C$590,3,FALSE)</f>
        <v>Empresa Tarijeña del Gas</v>
      </c>
      <c r="D1170" s="347" t="str">
        <f>+C1170</f>
        <v>Empresa Tarijeña del Gas</v>
      </c>
      <c r="E1170" s="250" t="s">
        <v>1311</v>
      </c>
      <c r="F1170" s="246">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6">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6">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6">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6">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6">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6">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6">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6">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6">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6">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6">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6">
        <f t="shared" ca="1" si="47"/>
        <v>0</v>
      </c>
      <c r="S1170" s="253"/>
      <c r="T1170" s="246">
        <f ca="1">+T1171</f>
        <v>0</v>
      </c>
      <c r="U1170" s="245">
        <f t="shared" si="48"/>
        <v>1</v>
      </c>
      <c r="V1170" s="348" t="str">
        <f>+VLOOKUP(A1170,bd_lista!$A$3:$E$590,5,FALSE)</f>
        <v>Empresas Municipales</v>
      </c>
      <c r="W1170" s="347" t="str">
        <f>+V1170</f>
        <v>Empresas Municipales</v>
      </c>
      <c r="X1170" s="245">
        <f>+VLOOKUP(A1170,[2]Sheet1!$A$13:$D$744,4,FALSE)</f>
        <v>78</v>
      </c>
      <c r="Y1170" s="245" t="str">
        <f>+VLOOKUP(X1170,bd_lista!$A$3:$C$590,3,FALSE)</f>
        <v>Ministerio de Hidrocarburos y Energías</v>
      </c>
      <c r="Z1170" s="305">
        <f>+X1170</f>
        <v>78</v>
      </c>
      <c r="AA1170" s="306" t="str">
        <f>+Y1170</f>
        <v>Ministerio de Hidrocarburos y Energías</v>
      </c>
    </row>
    <row r="1171" spans="1:27" customFormat="1" ht="27" hidden="1" customHeight="1">
      <c r="A1171" s="32">
        <v>716</v>
      </c>
      <c r="B1171" s="296"/>
      <c r="C1171" s="250" t="str">
        <f>+VLOOKUP(A1171,bd_lista!$A$3:$C$590,3,FALSE)</f>
        <v>Empresa Tarijeña del Gas</v>
      </c>
      <c r="D1171" s="348"/>
      <c r="E1171" s="348" t="s">
        <v>1312</v>
      </c>
      <c r="F1171" s="246">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6">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6">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6">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6">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6">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6">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6">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6">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6">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6">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6">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6">
        <f t="shared" ca="1" si="47"/>
        <v>0</v>
      </c>
      <c r="S1171" s="253">
        <f ca="1">+R1170+R1171</f>
        <v>0</v>
      </c>
      <c r="T1171" s="246">
        <f ca="1">+S1171</f>
        <v>0</v>
      </c>
      <c r="U1171" s="245">
        <f t="shared" si="48"/>
        <v>2</v>
      </c>
      <c r="V1171" s="348" t="str">
        <f>+VLOOKUP(A1171,bd_lista!$A$3:$E$590,5,FALSE)</f>
        <v>Empresas Municipales</v>
      </c>
      <c r="W1171" s="348"/>
      <c r="X1171" s="245">
        <f>+VLOOKUP(A1171,[2]Sheet1!$A$13:$D$744,4,FALSE)</f>
        <v>78</v>
      </c>
      <c r="Y1171" s="245" t="str">
        <f>+VLOOKUP(X1171,bd_lista!$A$3:$C$590,3,FALSE)</f>
        <v>Ministerio de Hidrocarburos y Energías</v>
      </c>
      <c r="Z1171" s="303"/>
      <c r="AA1171" s="304"/>
    </row>
    <row r="1172" spans="1:27" customFormat="1" ht="15" hidden="1" customHeight="1">
      <c r="A1172" s="32">
        <v>2312</v>
      </c>
      <c r="B1172" s="295">
        <f>+A1172</f>
        <v>2312</v>
      </c>
      <c r="C1172" s="250" t="str">
        <f>+VLOOKUP(A1172,bd_lista!$A$3:$C$590,3,FALSE)</f>
        <v>EMPRESA MUNICIPAL DE AGUA POTABLE Y ALCANTARILLADO VIACHA</v>
      </c>
      <c r="D1172" s="347" t="str">
        <f>+C1172</f>
        <v>EMPRESA MUNICIPAL DE AGUA POTABLE Y ALCANTARILLADO VIACHA</v>
      </c>
      <c r="E1172" s="245" t="s">
        <v>1311</v>
      </c>
      <c r="F1172" s="246">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6">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6">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6">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6">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6">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6">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6">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6">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6">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6">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6">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6">
        <f t="shared" ca="1" si="47"/>
        <v>0</v>
      </c>
      <c r="S1172" s="253"/>
      <c r="T1172" s="246">
        <f ca="1">+T1173</f>
        <v>0</v>
      </c>
      <c r="U1172" s="245">
        <f t="shared" si="48"/>
        <v>1</v>
      </c>
      <c r="V1172" s="348" t="str">
        <f>+VLOOKUP(A1172,bd_lista!$A$3:$E$590,5,FALSE)</f>
        <v>Empresas Municipales</v>
      </c>
      <c r="W1172" s="347" t="str">
        <f>+V1172</f>
        <v>Empresas Municipales</v>
      </c>
      <c r="X1172" s="245">
        <f>+VLOOKUP(A1172,[2]Sheet1!$A$13:$D$744,4,FALSE)</f>
        <v>0</v>
      </c>
      <c r="Y1172" s="245" t="e">
        <f>+VLOOKUP(X1172,bd_lista!$A$3:$C$590,3,FALSE)</f>
        <v>#N/A</v>
      </c>
      <c r="Z1172" s="305">
        <f>+X1172</f>
        <v>0</v>
      </c>
      <c r="AA1172" s="306" t="e">
        <f>+Y1172</f>
        <v>#N/A</v>
      </c>
    </row>
    <row r="1173" spans="1:27" customFormat="1" ht="15" hidden="1" customHeight="1">
      <c r="A1173" s="32">
        <v>2312</v>
      </c>
      <c r="B1173" s="296"/>
      <c r="C1173" s="250" t="str">
        <f>+VLOOKUP(A1173,bd_lista!$A$3:$C$590,3,FALSE)</f>
        <v>EMPRESA MUNICIPAL DE AGUA POTABLE Y ALCANTARILLADO VIACHA</v>
      </c>
      <c r="D1173" s="348"/>
      <c r="E1173" s="247" t="s">
        <v>1312</v>
      </c>
      <c r="F1173" s="248">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8">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8">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8">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8">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8">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8">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8">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8">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8">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8">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8">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8">
        <f t="shared" ca="1" si="47"/>
        <v>0</v>
      </c>
      <c r="S1173" s="253">
        <f ca="1">+R1172+R1173</f>
        <v>0</v>
      </c>
      <c r="T1173" s="248">
        <f ca="1">+S1173</f>
        <v>0</v>
      </c>
      <c r="U1173" s="245">
        <f t="shared" si="48"/>
        <v>2</v>
      </c>
      <c r="V1173" s="348" t="str">
        <f>+VLOOKUP(A1173,bd_lista!$A$3:$E$590,5,FALSE)</f>
        <v>Empresas Municipales</v>
      </c>
      <c r="W1173" s="348"/>
      <c r="X1173" s="245">
        <f>+VLOOKUP(A1173,[2]Sheet1!$A$13:$D$744,4,FALSE)</f>
        <v>0</v>
      </c>
      <c r="Y1173" s="245" t="e">
        <f>+VLOOKUP(X1173,bd_lista!$A$3:$C$590,3,FALSE)</f>
        <v>#N/A</v>
      </c>
      <c r="Z1173" s="303"/>
      <c r="AA1173" s="304"/>
    </row>
    <row r="1174" spans="1:27" customFormat="1" ht="15" hidden="1" customHeight="1">
      <c r="A1174" s="32">
        <v>2317</v>
      </c>
      <c r="B1174" s="295">
        <f>+A1174</f>
        <v>2317</v>
      </c>
      <c r="C1174" s="250" t="str">
        <f>+VLOOKUP(A1174,bd_lista!$A$3:$C$590,3,FALSE)</f>
        <v>Empresa Municipal de Asfaltos y Vías</v>
      </c>
      <c r="D1174" s="347" t="str">
        <f>+C1174</f>
        <v>Empresa Municipal de Asfaltos y Vías</v>
      </c>
      <c r="E1174" s="245" t="s">
        <v>1311</v>
      </c>
      <c r="F1174" s="246">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46">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6">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6">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6">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6">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6">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6">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6">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6">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6">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6">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6">
        <f t="shared" ca="1" si="47"/>
        <v>0</v>
      </c>
      <c r="S1174" s="253"/>
      <c r="T1174" s="246">
        <f ca="1">+T1175</f>
        <v>0</v>
      </c>
      <c r="U1174" s="245">
        <f t="shared" si="48"/>
        <v>1</v>
      </c>
      <c r="V1174" s="348" t="str">
        <f>+VLOOKUP(A1174,bd_lista!$A$3:$E$590,5,FALSE)</f>
        <v>Empresas Municipales</v>
      </c>
      <c r="W1174" s="263" t="str">
        <f>+V1174</f>
        <v>Empresas Municipales</v>
      </c>
      <c r="X1174" s="245">
        <f>+VLOOKUP(A1174,[2]Sheet1!$A$13:$D$744,4,FALSE)</f>
        <v>0</v>
      </c>
      <c r="Y1174" s="245" t="e">
        <f>+VLOOKUP(X1174,bd_lista!$A$3:$C$590,3,FALSE)</f>
        <v>#N/A</v>
      </c>
      <c r="Z1174" s="305">
        <f>+X1174</f>
        <v>0</v>
      </c>
      <c r="AA1174" s="250" t="e">
        <f>+Y1174</f>
        <v>#N/A</v>
      </c>
    </row>
    <row r="1175" spans="1:27" customFormat="1" ht="15" hidden="1" customHeight="1">
      <c r="A1175" s="32">
        <v>2317</v>
      </c>
      <c r="B1175" s="296"/>
      <c r="C1175" s="250" t="str">
        <f>+VLOOKUP(A1175,bd_lista!$A$3:$C$590,3,FALSE)</f>
        <v>Empresa Municipal de Asfaltos y Vías</v>
      </c>
      <c r="D1175" s="348"/>
      <c r="E1175" s="247" t="s">
        <v>1312</v>
      </c>
      <c r="F1175" s="246">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46">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6">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6">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6">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6">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6">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6">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6">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6">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6">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6">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6">
        <f t="shared" ca="1" si="47"/>
        <v>0</v>
      </c>
      <c r="S1175" s="253">
        <f ca="1">+R1174+R1175</f>
        <v>0</v>
      </c>
      <c r="T1175" s="246">
        <f ca="1">+S1175</f>
        <v>0</v>
      </c>
      <c r="U1175" s="245">
        <f t="shared" si="48"/>
        <v>2</v>
      </c>
      <c r="V1175" s="348" t="str">
        <f>+VLOOKUP(A1175,bd_lista!$A$3:$E$590,5,FALSE)</f>
        <v>Empresas Municipales</v>
      </c>
      <c r="W1175" s="251"/>
      <c r="X1175" s="245">
        <f>+VLOOKUP(A1175,[2]Sheet1!$A$13:$D$744,4,FALSE)</f>
        <v>0</v>
      </c>
      <c r="Y1175" s="245" t="e">
        <f>+VLOOKUP(X1175,bd_lista!$A$3:$C$590,3,FALSE)</f>
        <v>#N/A</v>
      </c>
      <c r="Z1175" s="303"/>
      <c r="AA1175" s="250"/>
    </row>
    <row r="1176" spans="1:27" customFormat="1" ht="15" hidden="1" customHeight="1">
      <c r="A1176" s="32">
        <v>2320</v>
      </c>
      <c r="B1176" s="297">
        <f>+A1176</f>
        <v>2320</v>
      </c>
      <c r="C1176" s="250" t="str">
        <f>+VLOOKUP(A1176,bd_lista!$A$3:$C$590,3,FALSE)</f>
        <v>EMPRESA PUBLICA MUNICIPAL DE SERVICIOS DE AGUA Y ALCANTARRILLADO SANITARIO DE COBIJA</v>
      </c>
      <c r="D1176" s="347" t="str">
        <f>+C1176</f>
        <v>EMPRESA PUBLICA MUNICIPAL DE SERVICIOS DE AGUA Y ALCANTARRILLADO SANITARIO DE COBIJA</v>
      </c>
      <c r="E1176" s="245" t="s">
        <v>1311</v>
      </c>
      <c r="F1176" s="246">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46">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6">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6">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6">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6">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6">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6">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6">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6">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6">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6">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6">
        <f t="shared" ca="1" si="47"/>
        <v>0</v>
      </c>
      <c r="S1176" s="253"/>
      <c r="T1176" s="246">
        <f ca="1">+T1177</f>
        <v>0</v>
      </c>
      <c r="U1176" s="245">
        <f t="shared" si="48"/>
        <v>1</v>
      </c>
      <c r="V1176" s="348" t="str">
        <f>+VLOOKUP(A1176,bd_lista!$A$3:$E$590,5,FALSE)</f>
        <v>Empresas Municipales</v>
      </c>
      <c r="W1176" s="263" t="str">
        <f>+V1176</f>
        <v>Empresas Municipales</v>
      </c>
      <c r="X1176" s="245">
        <f>+VLOOKUP(A1176,[2]Sheet1!$A$13:$D$744,4,FALSE)</f>
        <v>0</v>
      </c>
      <c r="Y1176" s="245" t="e">
        <f>+VLOOKUP(X1176,bd_lista!$A$3:$C$590,3,FALSE)</f>
        <v>#N/A</v>
      </c>
      <c r="Z1176" s="305">
        <f>+X1176</f>
        <v>0</v>
      </c>
      <c r="AA1176" s="250" t="e">
        <f>+Y1176</f>
        <v>#N/A</v>
      </c>
    </row>
    <row r="1177" spans="1:27" customFormat="1" ht="15" hidden="1" customHeight="1">
      <c r="A1177" s="32">
        <v>2320</v>
      </c>
      <c r="B1177" s="297"/>
      <c r="C1177" s="250" t="str">
        <f>+VLOOKUP(A1177,bd_lista!$A$3:$C$590,3,FALSE)</f>
        <v>EMPRESA PUBLICA MUNICIPAL DE SERVICIOS DE AGUA Y ALCANTARRILLADO SANITARIO DE COBIJA</v>
      </c>
      <c r="D1177" s="348"/>
      <c r="E1177" s="247" t="s">
        <v>1312</v>
      </c>
      <c r="F1177" s="246">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46">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6">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6">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6">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6">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6">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6">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6">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6">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6">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6">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6">
        <f t="shared" ca="1" si="47"/>
        <v>0</v>
      </c>
      <c r="S1177" s="253">
        <f ca="1">+R1176+R1177</f>
        <v>0</v>
      </c>
      <c r="T1177" s="246">
        <f ca="1">+S1177</f>
        <v>0</v>
      </c>
      <c r="U1177" s="245">
        <f t="shared" si="48"/>
        <v>2</v>
      </c>
      <c r="V1177" s="348" t="str">
        <f>+VLOOKUP(A1177,bd_lista!$A$3:$E$590,5,FALSE)</f>
        <v>Empresas Municipales</v>
      </c>
      <c r="W1177" s="251"/>
      <c r="X1177" s="245">
        <f>+VLOOKUP(A1177,[2]Sheet1!$A$13:$D$744,4,FALSE)</f>
        <v>0</v>
      </c>
      <c r="Y1177" s="245" t="e">
        <f>+VLOOKUP(X1177,bd_lista!$A$3:$C$590,3,FALSE)</f>
        <v>#N/A</v>
      </c>
      <c r="Z1177" s="303"/>
      <c r="AA1177" s="250"/>
    </row>
    <row r="1178" spans="1:27" ht="27" hidden="1" customHeight="1">
      <c r="A1178" s="332">
        <v>2336</v>
      </c>
      <c r="B1178" s="297">
        <f>+A1178</f>
        <v>2336</v>
      </c>
      <c r="C1178" s="250" t="str">
        <f>+VLOOKUP(A1178,bd_lista!$A$3:$C$590,3,FALSE)</f>
        <v>EMPRESA PÚBLICA DEPARTAMENTAL FÁBRICA DE CALAMINAS Y CLAVOS POTOSI</v>
      </c>
      <c r="D1178" s="347" t="str">
        <f>+C1178</f>
        <v>EMPRESA PÚBLICA DEPARTAMENTAL FÁBRICA DE CALAMINAS Y CLAVOS POTOSI</v>
      </c>
      <c r="E1178" s="245" t="s">
        <v>1311</v>
      </c>
      <c r="F1178" s="246">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6">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6">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6">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6">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6">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6">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6">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6">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6">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6">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6">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6">
        <f t="shared" ca="1" si="47"/>
        <v>0</v>
      </c>
      <c r="S1178" s="253"/>
      <c r="T1178" s="246">
        <f ca="1">+T1179</f>
        <v>0</v>
      </c>
      <c r="U1178" s="245">
        <f t="shared" si="48"/>
        <v>1</v>
      </c>
      <c r="V1178" s="348" t="str">
        <f>+VLOOKUP(A1178,bd_lista!$A$3:$E$590,5,FALSE)</f>
        <v>Empresas Departamentales</v>
      </c>
      <c r="W1178" s="263" t="str">
        <f>+V1178</f>
        <v>Empresas Departamentales</v>
      </c>
      <c r="X1178" s="245">
        <f>+VLOOKUP(A1178,[2]Sheet1!$A$13:$D$744,4,FALSE)</f>
        <v>0</v>
      </c>
      <c r="Y1178" s="245" t="e">
        <f>+VLOOKUP(X1178,bd_lista!$A$3:$C$590,3,FALSE)</f>
        <v>#N/A</v>
      </c>
      <c r="Z1178" s="305">
        <f>+X1178</f>
        <v>0</v>
      </c>
      <c r="AA1178" s="250" t="e">
        <f>+Y1178</f>
        <v>#N/A</v>
      </c>
    </row>
    <row r="1179" spans="1:27" ht="15" hidden="1" customHeight="1">
      <c r="A1179" s="332">
        <v>2336</v>
      </c>
      <c r="B1179" s="297"/>
      <c r="C1179" s="250" t="str">
        <f>+VLOOKUP(A1179,bd_lista!$A$3:$C$590,3,FALSE)</f>
        <v>EMPRESA PÚBLICA DEPARTAMENTAL FÁBRICA DE CALAMINAS Y CLAVOS POTOSI</v>
      </c>
      <c r="D1179" s="348"/>
      <c r="E1179" s="247" t="s">
        <v>1312</v>
      </c>
      <c r="F1179" s="246">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46">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6">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6">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6">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6">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6">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6">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6">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6">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6">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6">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6">
        <f t="shared" ca="1" si="47"/>
        <v>0</v>
      </c>
      <c r="S1179" s="253">
        <f ca="1">+R1178+R1179</f>
        <v>0</v>
      </c>
      <c r="T1179" s="246">
        <f ca="1">+S1179</f>
        <v>0</v>
      </c>
      <c r="U1179" s="245">
        <f t="shared" si="48"/>
        <v>2</v>
      </c>
      <c r="V1179" s="348" t="str">
        <f>+VLOOKUP(A1179,bd_lista!$A$3:$E$590,5,FALSE)</f>
        <v>Empresas Departamentales</v>
      </c>
      <c r="W1179" s="251"/>
      <c r="X1179" s="245">
        <f>+VLOOKUP(A1179,[2]Sheet1!$A$13:$D$744,4,FALSE)</f>
        <v>0</v>
      </c>
      <c r="Y1179" s="245" t="e">
        <f>+VLOOKUP(X1179,bd_lista!$A$3:$C$590,3,FALSE)</f>
        <v>#N/A</v>
      </c>
      <c r="Z1179" s="303"/>
      <c r="AA1179" s="250"/>
    </row>
    <row r="1180" spans="1:27">
      <c r="D1180" s="351"/>
    </row>
  </sheetData>
  <autoFilter ref="A5:AA1179" xr:uid="{E5FFFC49-AB01-4026-894C-A597054DDD30}">
    <filterColumn colId="19">
      <filters>
        <filter val="1.029.879,32"/>
        <filter val="1.174.256,38"/>
        <filter val="1.331.038,14"/>
        <filter val="1.589.864,00"/>
        <filter val="1.806.222,72"/>
        <filter val="1.818,36"/>
        <filter val="1.989,13"/>
        <filter val="10.064,00"/>
        <filter val="10.245.631,85"/>
        <filter val="10.560.466,00"/>
        <filter val="100,00"/>
        <filter val="100.000,00"/>
        <filter val="105,30"/>
        <filter val="11.892,34"/>
        <filter val="114.696,83"/>
        <filter val="118.098,71"/>
        <filter val="119,72"/>
        <filter val="12.727.984,84"/>
        <filter val="13.022,14"/>
        <filter val="138.392,00"/>
        <filter val="14.398.912,56"/>
        <filter val="14.646.333,09"/>
        <filter val="2.047.176,58"/>
        <filter val="2.058,56"/>
        <filter val="2.116,53"/>
        <filter val="2.135.033,94"/>
        <filter val="2.217,85"/>
        <filter val="2.333,99"/>
        <filter val="2.357.295,88"/>
        <filter val="2.364,97"/>
        <filter val="2.366.352,37"/>
        <filter val="2.534.892.518,09"/>
        <filter val="2.571.226.902,71"/>
        <filter val="2.858.891,77"/>
        <filter val="2.894,00"/>
        <filter val="20.686.635,83"/>
        <filter val="201,50"/>
        <filter val="205.494,00"/>
        <filter val="207.632,16"/>
        <filter val="21.196.798,21"/>
        <filter val="216.838,97"/>
        <filter val="217.026.543,39"/>
        <filter val="22.064.015,70"/>
        <filter val="227.155,40"/>
        <filter val="24.383.321,23"/>
        <filter val="245.742,59"/>
        <filter val="27.927,00"/>
        <filter val="291.849,59"/>
        <filter val="3.300,00"/>
        <filter val="3.355.389,31"/>
        <filter val="31.647,00"/>
        <filter val="314.745,30"/>
        <filter val="34.750.863,37"/>
        <filter val="345,00"/>
        <filter val="36.151,33"/>
        <filter val="36.640.494,46"/>
        <filter val="361,00"/>
        <filter val="364,32"/>
        <filter val="4.579,50"/>
        <filter val="4.627.859,87"/>
        <filter val="4.864.957,46"/>
        <filter val="40.905,50"/>
        <filter val="400,00"/>
        <filter val="400.000,00"/>
        <filter val="415.460.361,57"/>
        <filter val="44.740,35"/>
        <filter val="46.213.023,47"/>
        <filter val="465,00"/>
        <filter val="47.944,18"/>
        <filter val="5.984,70"/>
        <filter val="50,00"/>
        <filter val="53.507,00"/>
        <filter val="54,00"/>
        <filter val="6.090.731,18"/>
        <filter val="6.196,65"/>
        <filter val="6.987,95"/>
        <filter val="669.714,01"/>
        <filter val="69.405,00"/>
        <filter val="7.314,29"/>
        <filter val="7.592.017,97"/>
        <filter val="736.409,09"/>
        <filter val="754.650,00"/>
        <filter val="757.772,77"/>
        <filter val="775,47"/>
        <filter val="8.391,45"/>
        <filter val="80.747,83"/>
        <filter val="800.000,00"/>
        <filter val="824,81"/>
        <filter val="925,36"/>
        <filter val="949.664,10"/>
        <filter val="954,60"/>
        <filter val="96.550,00"/>
      </filters>
    </filterColumn>
    <filterColumn colId="21">
      <filters>
        <filter val="Empresas Nacionales"/>
        <filter val="Instituciones de Seguridad Social"/>
        <filter val="Instituciones Descentralizadas"/>
        <filter val="Instituciones Financieras no Bancarias"/>
        <filter val="Órgano Ejecutivo"/>
      </filters>
    </filterColumn>
  </autoFilter>
  <sortState xmlns:xlrd2="http://schemas.microsoft.com/office/spreadsheetml/2017/richdata2" ref="A30:AA1131">
    <sortCondition ref="A6:A1131"/>
  </sortState>
  <mergeCells count="1632">
    <mergeCell ref="B30:B31"/>
    <mergeCell ref="B32:B33"/>
    <mergeCell ref="D30:D31"/>
    <mergeCell ref="D32:D33"/>
    <mergeCell ref="W30:W31"/>
    <mergeCell ref="W32:W33"/>
    <mergeCell ref="B84:B85"/>
    <mergeCell ref="B86:B87"/>
    <mergeCell ref="B68:B69"/>
    <mergeCell ref="B70:B71"/>
    <mergeCell ref="B72:B73"/>
    <mergeCell ref="B108:B109"/>
    <mergeCell ref="B110:B111"/>
    <mergeCell ref="B112:B113"/>
    <mergeCell ref="B114:B115"/>
    <mergeCell ref="B116:B117"/>
    <mergeCell ref="B58:B59"/>
    <mergeCell ref="B60:B61"/>
    <mergeCell ref="B62:B63"/>
    <mergeCell ref="B64:B65"/>
    <mergeCell ref="B66:B67"/>
    <mergeCell ref="D106:D107"/>
    <mergeCell ref="D108:D109"/>
    <mergeCell ref="D110:D111"/>
    <mergeCell ref="D92:D93"/>
    <mergeCell ref="D94:D95"/>
    <mergeCell ref="D96:D97"/>
    <mergeCell ref="D98:D99"/>
    <mergeCell ref="D100:D101"/>
    <mergeCell ref="D82:D83"/>
    <mergeCell ref="D84:D85"/>
    <mergeCell ref="D86:D87"/>
    <mergeCell ref="B74:B75"/>
    <mergeCell ref="B76:B77"/>
    <mergeCell ref="B138:B139"/>
    <mergeCell ref="B140:B141"/>
    <mergeCell ref="B142:B143"/>
    <mergeCell ref="B144:B145"/>
    <mergeCell ref="B146:B147"/>
    <mergeCell ref="B128:B129"/>
    <mergeCell ref="B130:B131"/>
    <mergeCell ref="B132:B133"/>
    <mergeCell ref="B134:B135"/>
    <mergeCell ref="B136:B137"/>
    <mergeCell ref="B48:B49"/>
    <mergeCell ref="B50:B51"/>
    <mergeCell ref="B56:B57"/>
    <mergeCell ref="B98:B99"/>
    <mergeCell ref="B100:B101"/>
    <mergeCell ref="B102:B103"/>
    <mergeCell ref="B104:B105"/>
    <mergeCell ref="B106:B107"/>
    <mergeCell ref="B88:B89"/>
    <mergeCell ref="B90:B91"/>
    <mergeCell ref="B92:B93"/>
    <mergeCell ref="B94:B95"/>
    <mergeCell ref="B96:B97"/>
    <mergeCell ref="B78:B79"/>
    <mergeCell ref="B80:B81"/>
    <mergeCell ref="B82:B83"/>
    <mergeCell ref="B52:B53"/>
    <mergeCell ref="B54:B55"/>
    <mergeCell ref="B168:B169"/>
    <mergeCell ref="B170:B171"/>
    <mergeCell ref="B172:B173"/>
    <mergeCell ref="B174:B175"/>
    <mergeCell ref="B176:B177"/>
    <mergeCell ref="B158:B159"/>
    <mergeCell ref="B160:B161"/>
    <mergeCell ref="B162:B163"/>
    <mergeCell ref="B164:B165"/>
    <mergeCell ref="B166:B167"/>
    <mergeCell ref="B148:B149"/>
    <mergeCell ref="B150:B151"/>
    <mergeCell ref="B118:B119"/>
    <mergeCell ref="B120:B121"/>
    <mergeCell ref="B122:B123"/>
    <mergeCell ref="B124:B125"/>
    <mergeCell ref="B126:B127"/>
    <mergeCell ref="B152:B153"/>
    <mergeCell ref="B154:B155"/>
    <mergeCell ref="B156:B157"/>
    <mergeCell ref="B208:B209"/>
    <mergeCell ref="B210:B211"/>
    <mergeCell ref="B212:B213"/>
    <mergeCell ref="B214:B215"/>
    <mergeCell ref="B216:B217"/>
    <mergeCell ref="B198:B199"/>
    <mergeCell ref="B200:B201"/>
    <mergeCell ref="B202:B203"/>
    <mergeCell ref="B204:B205"/>
    <mergeCell ref="B206:B207"/>
    <mergeCell ref="B188:B189"/>
    <mergeCell ref="B190:B191"/>
    <mergeCell ref="B192:B193"/>
    <mergeCell ref="B194:B195"/>
    <mergeCell ref="B196:B197"/>
    <mergeCell ref="B178:B179"/>
    <mergeCell ref="B180:B181"/>
    <mergeCell ref="B182:B183"/>
    <mergeCell ref="B184:B185"/>
    <mergeCell ref="B186:B187"/>
    <mergeCell ref="B248:B249"/>
    <mergeCell ref="B250:B251"/>
    <mergeCell ref="B252:B253"/>
    <mergeCell ref="B254:B255"/>
    <mergeCell ref="B256:B257"/>
    <mergeCell ref="B238:B239"/>
    <mergeCell ref="B240:B241"/>
    <mergeCell ref="B242:B243"/>
    <mergeCell ref="B244:B245"/>
    <mergeCell ref="B246:B247"/>
    <mergeCell ref="B228:B229"/>
    <mergeCell ref="B230:B231"/>
    <mergeCell ref="B232:B233"/>
    <mergeCell ref="B234:B235"/>
    <mergeCell ref="B236:B237"/>
    <mergeCell ref="B218:B219"/>
    <mergeCell ref="B220:B221"/>
    <mergeCell ref="B222:B223"/>
    <mergeCell ref="B224:B225"/>
    <mergeCell ref="B226:B227"/>
    <mergeCell ref="B288:B289"/>
    <mergeCell ref="B290:B291"/>
    <mergeCell ref="B292:B293"/>
    <mergeCell ref="B294:B295"/>
    <mergeCell ref="B296:B297"/>
    <mergeCell ref="B278:B279"/>
    <mergeCell ref="B280:B281"/>
    <mergeCell ref="B282:B283"/>
    <mergeCell ref="B284:B285"/>
    <mergeCell ref="B286:B287"/>
    <mergeCell ref="B268:B269"/>
    <mergeCell ref="B270:B271"/>
    <mergeCell ref="B272:B273"/>
    <mergeCell ref="B274:B275"/>
    <mergeCell ref="B276:B277"/>
    <mergeCell ref="B258:B259"/>
    <mergeCell ref="B260:B261"/>
    <mergeCell ref="B262:B263"/>
    <mergeCell ref="B264:B265"/>
    <mergeCell ref="B266:B267"/>
    <mergeCell ref="B328:B329"/>
    <mergeCell ref="B330:B331"/>
    <mergeCell ref="B332:B333"/>
    <mergeCell ref="B334:B335"/>
    <mergeCell ref="B336:B337"/>
    <mergeCell ref="B318:B319"/>
    <mergeCell ref="B320:B321"/>
    <mergeCell ref="B322:B323"/>
    <mergeCell ref="B324:B325"/>
    <mergeCell ref="B326:B327"/>
    <mergeCell ref="B308:B309"/>
    <mergeCell ref="B310:B311"/>
    <mergeCell ref="B312:B313"/>
    <mergeCell ref="B314:B315"/>
    <mergeCell ref="B316:B317"/>
    <mergeCell ref="B298:B299"/>
    <mergeCell ref="B300:B301"/>
    <mergeCell ref="B302:B303"/>
    <mergeCell ref="B304:B305"/>
    <mergeCell ref="B306:B307"/>
    <mergeCell ref="B368:B369"/>
    <mergeCell ref="B370:B371"/>
    <mergeCell ref="B372:B373"/>
    <mergeCell ref="B374:B375"/>
    <mergeCell ref="B376:B377"/>
    <mergeCell ref="B358:B359"/>
    <mergeCell ref="B360:B361"/>
    <mergeCell ref="B362:B363"/>
    <mergeCell ref="B364:B365"/>
    <mergeCell ref="B366:B367"/>
    <mergeCell ref="B348:B349"/>
    <mergeCell ref="B350:B351"/>
    <mergeCell ref="B352:B353"/>
    <mergeCell ref="B354:B355"/>
    <mergeCell ref="B356:B357"/>
    <mergeCell ref="B338:B339"/>
    <mergeCell ref="B340:B341"/>
    <mergeCell ref="B342:B343"/>
    <mergeCell ref="B344:B345"/>
    <mergeCell ref="B346:B347"/>
    <mergeCell ref="B408:B409"/>
    <mergeCell ref="B410:B411"/>
    <mergeCell ref="B412:B413"/>
    <mergeCell ref="B414:B415"/>
    <mergeCell ref="B416:B417"/>
    <mergeCell ref="B398:B399"/>
    <mergeCell ref="B400:B401"/>
    <mergeCell ref="B402:B403"/>
    <mergeCell ref="B404:B405"/>
    <mergeCell ref="B406:B407"/>
    <mergeCell ref="B388:B389"/>
    <mergeCell ref="B390:B391"/>
    <mergeCell ref="B392:B393"/>
    <mergeCell ref="B394:B395"/>
    <mergeCell ref="B396:B397"/>
    <mergeCell ref="B378:B379"/>
    <mergeCell ref="B380:B381"/>
    <mergeCell ref="B382:B383"/>
    <mergeCell ref="B384:B385"/>
    <mergeCell ref="B386:B387"/>
    <mergeCell ref="B448:B449"/>
    <mergeCell ref="B450:B451"/>
    <mergeCell ref="B452:B453"/>
    <mergeCell ref="B454:B455"/>
    <mergeCell ref="B456:B457"/>
    <mergeCell ref="B438:B439"/>
    <mergeCell ref="B440:B441"/>
    <mergeCell ref="B442:B443"/>
    <mergeCell ref="B444:B445"/>
    <mergeCell ref="B446:B447"/>
    <mergeCell ref="B428:B429"/>
    <mergeCell ref="B430:B431"/>
    <mergeCell ref="B432:B433"/>
    <mergeCell ref="B434:B435"/>
    <mergeCell ref="B436:B437"/>
    <mergeCell ref="B418:B419"/>
    <mergeCell ref="B420:B421"/>
    <mergeCell ref="B422:B423"/>
    <mergeCell ref="B424:B425"/>
    <mergeCell ref="B426:B427"/>
    <mergeCell ref="B488:B489"/>
    <mergeCell ref="B490:B491"/>
    <mergeCell ref="B492:B493"/>
    <mergeCell ref="B494:B495"/>
    <mergeCell ref="B496:B497"/>
    <mergeCell ref="B478:B479"/>
    <mergeCell ref="B480:B481"/>
    <mergeCell ref="B482:B483"/>
    <mergeCell ref="B484:B485"/>
    <mergeCell ref="B486:B487"/>
    <mergeCell ref="B468:B469"/>
    <mergeCell ref="B470:B471"/>
    <mergeCell ref="B472:B473"/>
    <mergeCell ref="B474:B475"/>
    <mergeCell ref="B476:B477"/>
    <mergeCell ref="B458:B459"/>
    <mergeCell ref="B460:B461"/>
    <mergeCell ref="B462:B463"/>
    <mergeCell ref="B464:B465"/>
    <mergeCell ref="B466:B467"/>
    <mergeCell ref="B528:B529"/>
    <mergeCell ref="B530:B531"/>
    <mergeCell ref="B532:B533"/>
    <mergeCell ref="B534:B535"/>
    <mergeCell ref="B536:B537"/>
    <mergeCell ref="B518:B519"/>
    <mergeCell ref="B520:B521"/>
    <mergeCell ref="B522:B523"/>
    <mergeCell ref="B524:B525"/>
    <mergeCell ref="B526:B527"/>
    <mergeCell ref="B508:B509"/>
    <mergeCell ref="B510:B511"/>
    <mergeCell ref="B512:B513"/>
    <mergeCell ref="B514:B515"/>
    <mergeCell ref="B516:B517"/>
    <mergeCell ref="B498:B499"/>
    <mergeCell ref="B500:B501"/>
    <mergeCell ref="B502:B503"/>
    <mergeCell ref="B504:B505"/>
    <mergeCell ref="B506:B507"/>
    <mergeCell ref="B568:B569"/>
    <mergeCell ref="B570:B571"/>
    <mergeCell ref="B572:B573"/>
    <mergeCell ref="B574:B575"/>
    <mergeCell ref="B576:B577"/>
    <mergeCell ref="B558:B559"/>
    <mergeCell ref="B560:B561"/>
    <mergeCell ref="B562:B563"/>
    <mergeCell ref="B564:B565"/>
    <mergeCell ref="B566:B567"/>
    <mergeCell ref="B548:B549"/>
    <mergeCell ref="B550:B551"/>
    <mergeCell ref="B552:B553"/>
    <mergeCell ref="B554:B555"/>
    <mergeCell ref="B556:B557"/>
    <mergeCell ref="B538:B539"/>
    <mergeCell ref="B540:B541"/>
    <mergeCell ref="B542:B543"/>
    <mergeCell ref="B544:B545"/>
    <mergeCell ref="B546:B547"/>
    <mergeCell ref="B608:B609"/>
    <mergeCell ref="B610:B611"/>
    <mergeCell ref="B612:B613"/>
    <mergeCell ref="B614:B615"/>
    <mergeCell ref="B616:B617"/>
    <mergeCell ref="B598:B599"/>
    <mergeCell ref="B600:B601"/>
    <mergeCell ref="B602:B603"/>
    <mergeCell ref="B604:B605"/>
    <mergeCell ref="B606:B607"/>
    <mergeCell ref="B588:B589"/>
    <mergeCell ref="B590:B591"/>
    <mergeCell ref="B592:B593"/>
    <mergeCell ref="B594:B595"/>
    <mergeCell ref="B596:B597"/>
    <mergeCell ref="B578:B579"/>
    <mergeCell ref="B580:B581"/>
    <mergeCell ref="B582:B583"/>
    <mergeCell ref="B584:B585"/>
    <mergeCell ref="B586:B587"/>
    <mergeCell ref="B648:B649"/>
    <mergeCell ref="B650:B651"/>
    <mergeCell ref="B652:B653"/>
    <mergeCell ref="B654:B655"/>
    <mergeCell ref="B656:B657"/>
    <mergeCell ref="B638:B639"/>
    <mergeCell ref="B640:B641"/>
    <mergeCell ref="B642:B643"/>
    <mergeCell ref="B644:B645"/>
    <mergeCell ref="B646:B647"/>
    <mergeCell ref="B628:B629"/>
    <mergeCell ref="B630:B631"/>
    <mergeCell ref="B632:B633"/>
    <mergeCell ref="B634:B635"/>
    <mergeCell ref="B636:B637"/>
    <mergeCell ref="B618:B619"/>
    <mergeCell ref="B620:B621"/>
    <mergeCell ref="B622:B623"/>
    <mergeCell ref="B624:B625"/>
    <mergeCell ref="B626:B627"/>
    <mergeCell ref="B688:B689"/>
    <mergeCell ref="B690:B691"/>
    <mergeCell ref="B692:B693"/>
    <mergeCell ref="B694:B695"/>
    <mergeCell ref="B696:B697"/>
    <mergeCell ref="B678:B679"/>
    <mergeCell ref="B680:B681"/>
    <mergeCell ref="B682:B683"/>
    <mergeCell ref="B684:B685"/>
    <mergeCell ref="B686:B687"/>
    <mergeCell ref="B668:B669"/>
    <mergeCell ref="B670:B671"/>
    <mergeCell ref="B672:B673"/>
    <mergeCell ref="B674:B675"/>
    <mergeCell ref="B676:B677"/>
    <mergeCell ref="B658:B659"/>
    <mergeCell ref="B660:B661"/>
    <mergeCell ref="B662:B663"/>
    <mergeCell ref="B664:B665"/>
    <mergeCell ref="B666:B667"/>
    <mergeCell ref="B728:B729"/>
    <mergeCell ref="B730:B731"/>
    <mergeCell ref="B732:B733"/>
    <mergeCell ref="B734:B735"/>
    <mergeCell ref="B736:B737"/>
    <mergeCell ref="B718:B719"/>
    <mergeCell ref="B720:B721"/>
    <mergeCell ref="B722:B723"/>
    <mergeCell ref="B724:B725"/>
    <mergeCell ref="B726:B727"/>
    <mergeCell ref="B708:B709"/>
    <mergeCell ref="B710:B711"/>
    <mergeCell ref="B712:B713"/>
    <mergeCell ref="B714:B715"/>
    <mergeCell ref="B716:B717"/>
    <mergeCell ref="B698:B699"/>
    <mergeCell ref="B700:B701"/>
    <mergeCell ref="B702:B703"/>
    <mergeCell ref="B704:B705"/>
    <mergeCell ref="B706:B707"/>
    <mergeCell ref="B768:B769"/>
    <mergeCell ref="B770:B771"/>
    <mergeCell ref="B772:B773"/>
    <mergeCell ref="B774:B775"/>
    <mergeCell ref="B776:B777"/>
    <mergeCell ref="B758:B759"/>
    <mergeCell ref="B760:B761"/>
    <mergeCell ref="B762:B763"/>
    <mergeCell ref="B764:B765"/>
    <mergeCell ref="B766:B767"/>
    <mergeCell ref="B748:B749"/>
    <mergeCell ref="B750:B751"/>
    <mergeCell ref="B752:B753"/>
    <mergeCell ref="B754:B755"/>
    <mergeCell ref="B756:B757"/>
    <mergeCell ref="B738:B739"/>
    <mergeCell ref="B740:B741"/>
    <mergeCell ref="B742:B743"/>
    <mergeCell ref="B744:B745"/>
    <mergeCell ref="B746:B747"/>
    <mergeCell ref="B808:B809"/>
    <mergeCell ref="B810:B811"/>
    <mergeCell ref="B812:B813"/>
    <mergeCell ref="B814:B815"/>
    <mergeCell ref="B816:B817"/>
    <mergeCell ref="B798:B799"/>
    <mergeCell ref="B800:B801"/>
    <mergeCell ref="B802:B803"/>
    <mergeCell ref="B804:B805"/>
    <mergeCell ref="B806:B807"/>
    <mergeCell ref="B788:B789"/>
    <mergeCell ref="B790:B791"/>
    <mergeCell ref="B792:B793"/>
    <mergeCell ref="B794:B795"/>
    <mergeCell ref="B796:B797"/>
    <mergeCell ref="B778:B779"/>
    <mergeCell ref="B780:B781"/>
    <mergeCell ref="B782:B783"/>
    <mergeCell ref="B784:B785"/>
    <mergeCell ref="B786:B787"/>
    <mergeCell ref="B848:B849"/>
    <mergeCell ref="B850:B851"/>
    <mergeCell ref="B852:B853"/>
    <mergeCell ref="B854:B855"/>
    <mergeCell ref="B856:B857"/>
    <mergeCell ref="B838:B839"/>
    <mergeCell ref="B840:B841"/>
    <mergeCell ref="B842:B843"/>
    <mergeCell ref="B844:B845"/>
    <mergeCell ref="B846:B847"/>
    <mergeCell ref="B828:B829"/>
    <mergeCell ref="B830:B831"/>
    <mergeCell ref="B832:B833"/>
    <mergeCell ref="B834:B835"/>
    <mergeCell ref="B836:B837"/>
    <mergeCell ref="B818:B819"/>
    <mergeCell ref="B820:B821"/>
    <mergeCell ref="B822:B823"/>
    <mergeCell ref="B824:B825"/>
    <mergeCell ref="B826:B827"/>
    <mergeCell ref="B888:B889"/>
    <mergeCell ref="B890:B891"/>
    <mergeCell ref="B892:B893"/>
    <mergeCell ref="B894:B895"/>
    <mergeCell ref="B896:B897"/>
    <mergeCell ref="B878:B879"/>
    <mergeCell ref="B880:B881"/>
    <mergeCell ref="B882:B883"/>
    <mergeCell ref="B884:B885"/>
    <mergeCell ref="B886:B887"/>
    <mergeCell ref="B868:B869"/>
    <mergeCell ref="B870:B871"/>
    <mergeCell ref="B872:B873"/>
    <mergeCell ref="B874:B875"/>
    <mergeCell ref="B876:B877"/>
    <mergeCell ref="B858:B859"/>
    <mergeCell ref="B860:B861"/>
    <mergeCell ref="B862:B863"/>
    <mergeCell ref="B864:B865"/>
    <mergeCell ref="B866:B867"/>
    <mergeCell ref="B928:B929"/>
    <mergeCell ref="B930:B931"/>
    <mergeCell ref="B932:B933"/>
    <mergeCell ref="B934:B935"/>
    <mergeCell ref="B936:B937"/>
    <mergeCell ref="B918:B919"/>
    <mergeCell ref="B920:B921"/>
    <mergeCell ref="B922:B923"/>
    <mergeCell ref="B924:B925"/>
    <mergeCell ref="B926:B927"/>
    <mergeCell ref="B908:B909"/>
    <mergeCell ref="B910:B911"/>
    <mergeCell ref="B912:B913"/>
    <mergeCell ref="B914:B915"/>
    <mergeCell ref="B916:B917"/>
    <mergeCell ref="B898:B899"/>
    <mergeCell ref="B900:B901"/>
    <mergeCell ref="B902:B903"/>
    <mergeCell ref="B904:B905"/>
    <mergeCell ref="B906:B907"/>
    <mergeCell ref="B968:B969"/>
    <mergeCell ref="B970:B971"/>
    <mergeCell ref="B972:B973"/>
    <mergeCell ref="B974:B975"/>
    <mergeCell ref="B976:B977"/>
    <mergeCell ref="B958:B959"/>
    <mergeCell ref="B960:B961"/>
    <mergeCell ref="B962:B963"/>
    <mergeCell ref="B964:B965"/>
    <mergeCell ref="B966:B967"/>
    <mergeCell ref="B948:B949"/>
    <mergeCell ref="B950:B951"/>
    <mergeCell ref="B952:B953"/>
    <mergeCell ref="B954:B955"/>
    <mergeCell ref="B956:B957"/>
    <mergeCell ref="B938:B939"/>
    <mergeCell ref="B940:B941"/>
    <mergeCell ref="B942:B943"/>
    <mergeCell ref="B944:B945"/>
    <mergeCell ref="B946:B947"/>
    <mergeCell ref="B1008:B1009"/>
    <mergeCell ref="B1010:B1011"/>
    <mergeCell ref="B1012:B1013"/>
    <mergeCell ref="B1014:B1015"/>
    <mergeCell ref="B1016:B1017"/>
    <mergeCell ref="B998:B999"/>
    <mergeCell ref="B1000:B1001"/>
    <mergeCell ref="B1002:B1003"/>
    <mergeCell ref="B1004:B1005"/>
    <mergeCell ref="B1006:B1007"/>
    <mergeCell ref="B988:B989"/>
    <mergeCell ref="B990:B991"/>
    <mergeCell ref="B992:B993"/>
    <mergeCell ref="B994:B995"/>
    <mergeCell ref="B996:B997"/>
    <mergeCell ref="B978:B979"/>
    <mergeCell ref="B980:B981"/>
    <mergeCell ref="B982:B983"/>
    <mergeCell ref="B984:B985"/>
    <mergeCell ref="B986:B987"/>
    <mergeCell ref="B1048:B1049"/>
    <mergeCell ref="B1050:B1051"/>
    <mergeCell ref="B1052:B1053"/>
    <mergeCell ref="B1054:B1055"/>
    <mergeCell ref="B1056:B1057"/>
    <mergeCell ref="B1038:B1039"/>
    <mergeCell ref="B1040:B1041"/>
    <mergeCell ref="B1042:B1043"/>
    <mergeCell ref="B1044:B1045"/>
    <mergeCell ref="B1046:B1047"/>
    <mergeCell ref="B1028:B1029"/>
    <mergeCell ref="B1030:B1031"/>
    <mergeCell ref="B1032:B1033"/>
    <mergeCell ref="B1034:B1035"/>
    <mergeCell ref="B1036:B1037"/>
    <mergeCell ref="B1018:B1019"/>
    <mergeCell ref="B1020:B1021"/>
    <mergeCell ref="B1022:B1023"/>
    <mergeCell ref="B1024:B1025"/>
    <mergeCell ref="B1026:B1027"/>
    <mergeCell ref="B1094:B1095"/>
    <mergeCell ref="B1096:B1097"/>
    <mergeCell ref="B1078:B1079"/>
    <mergeCell ref="B1080:B1081"/>
    <mergeCell ref="B1082:B1083"/>
    <mergeCell ref="B1084:B1085"/>
    <mergeCell ref="B1086:B1087"/>
    <mergeCell ref="B1068:B1069"/>
    <mergeCell ref="B1070:B1071"/>
    <mergeCell ref="B1072:B1073"/>
    <mergeCell ref="B1074:B1075"/>
    <mergeCell ref="B1076:B1077"/>
    <mergeCell ref="B1058:B1059"/>
    <mergeCell ref="B1060:B1061"/>
    <mergeCell ref="B1062:B1063"/>
    <mergeCell ref="B1064:B1065"/>
    <mergeCell ref="B1066:B1067"/>
    <mergeCell ref="B1128:B1129"/>
    <mergeCell ref="B1130:B1131"/>
    <mergeCell ref="D48:D49"/>
    <mergeCell ref="D50:D51"/>
    <mergeCell ref="D56:D57"/>
    <mergeCell ref="D58:D59"/>
    <mergeCell ref="D60:D61"/>
    <mergeCell ref="D62:D63"/>
    <mergeCell ref="D64:D65"/>
    <mergeCell ref="D66:D67"/>
    <mergeCell ref="D68:D69"/>
    <mergeCell ref="D70:D71"/>
    <mergeCell ref="B1118:B1119"/>
    <mergeCell ref="B1120:B1121"/>
    <mergeCell ref="B1122:B1123"/>
    <mergeCell ref="B1124:B1125"/>
    <mergeCell ref="B1126:B1127"/>
    <mergeCell ref="B1108:B1109"/>
    <mergeCell ref="B1110:B1111"/>
    <mergeCell ref="B1112:B1113"/>
    <mergeCell ref="B1114:B1115"/>
    <mergeCell ref="B1116:B1117"/>
    <mergeCell ref="B1098:B1099"/>
    <mergeCell ref="B1100:B1101"/>
    <mergeCell ref="B1102:B1103"/>
    <mergeCell ref="B1104:B1105"/>
    <mergeCell ref="B1106:B1107"/>
    <mergeCell ref="B1088:B1089"/>
    <mergeCell ref="B1090:B1091"/>
    <mergeCell ref="B1092:B1093"/>
    <mergeCell ref="D102:D103"/>
    <mergeCell ref="D104:D105"/>
    <mergeCell ref="D88:D89"/>
    <mergeCell ref="D90:D91"/>
    <mergeCell ref="D72:D73"/>
    <mergeCell ref="D74:D75"/>
    <mergeCell ref="D76:D77"/>
    <mergeCell ref="D78:D79"/>
    <mergeCell ref="D80:D81"/>
    <mergeCell ref="D142:D143"/>
    <mergeCell ref="D144:D145"/>
    <mergeCell ref="D146:D147"/>
    <mergeCell ref="D148:D149"/>
    <mergeCell ref="D150:D151"/>
    <mergeCell ref="D132:D133"/>
    <mergeCell ref="D134:D135"/>
    <mergeCell ref="D136:D137"/>
    <mergeCell ref="D138:D139"/>
    <mergeCell ref="D140:D141"/>
    <mergeCell ref="D122:D123"/>
    <mergeCell ref="D124:D125"/>
    <mergeCell ref="D126:D127"/>
    <mergeCell ref="D128:D129"/>
    <mergeCell ref="D130:D131"/>
    <mergeCell ref="D112:D113"/>
    <mergeCell ref="D114:D115"/>
    <mergeCell ref="D116:D117"/>
    <mergeCell ref="D118:D119"/>
    <mergeCell ref="D120:D121"/>
    <mergeCell ref="D182:D183"/>
    <mergeCell ref="D184:D185"/>
    <mergeCell ref="D186:D187"/>
    <mergeCell ref="D188:D189"/>
    <mergeCell ref="D190:D191"/>
    <mergeCell ref="D172:D173"/>
    <mergeCell ref="D174:D175"/>
    <mergeCell ref="D176:D177"/>
    <mergeCell ref="D178:D179"/>
    <mergeCell ref="D180:D181"/>
    <mergeCell ref="D162:D163"/>
    <mergeCell ref="D164:D165"/>
    <mergeCell ref="D166:D167"/>
    <mergeCell ref="D168:D169"/>
    <mergeCell ref="D170:D171"/>
    <mergeCell ref="D152:D153"/>
    <mergeCell ref="D154:D155"/>
    <mergeCell ref="D156:D157"/>
    <mergeCell ref="D158:D159"/>
    <mergeCell ref="D160:D161"/>
    <mergeCell ref="D222:D223"/>
    <mergeCell ref="D224:D225"/>
    <mergeCell ref="D226:D227"/>
    <mergeCell ref="D228:D229"/>
    <mergeCell ref="D230:D231"/>
    <mergeCell ref="D212:D213"/>
    <mergeCell ref="D214:D215"/>
    <mergeCell ref="D216:D217"/>
    <mergeCell ref="D218:D219"/>
    <mergeCell ref="D220:D221"/>
    <mergeCell ref="D202:D203"/>
    <mergeCell ref="D204:D205"/>
    <mergeCell ref="D206:D207"/>
    <mergeCell ref="D208:D209"/>
    <mergeCell ref="D210:D211"/>
    <mergeCell ref="D192:D193"/>
    <mergeCell ref="D194:D195"/>
    <mergeCell ref="D196:D197"/>
    <mergeCell ref="D198:D199"/>
    <mergeCell ref="D200:D201"/>
    <mergeCell ref="D262:D263"/>
    <mergeCell ref="D264:D265"/>
    <mergeCell ref="D266:D267"/>
    <mergeCell ref="D268:D269"/>
    <mergeCell ref="D270:D271"/>
    <mergeCell ref="D252:D253"/>
    <mergeCell ref="D254:D255"/>
    <mergeCell ref="D256:D257"/>
    <mergeCell ref="D258:D259"/>
    <mergeCell ref="D260:D261"/>
    <mergeCell ref="D242:D243"/>
    <mergeCell ref="D244:D245"/>
    <mergeCell ref="D246:D247"/>
    <mergeCell ref="D248:D249"/>
    <mergeCell ref="D250:D251"/>
    <mergeCell ref="D232:D233"/>
    <mergeCell ref="D234:D235"/>
    <mergeCell ref="D236:D237"/>
    <mergeCell ref="D238:D239"/>
    <mergeCell ref="D240:D241"/>
    <mergeCell ref="D302:D303"/>
    <mergeCell ref="D304:D305"/>
    <mergeCell ref="D306:D307"/>
    <mergeCell ref="D308:D309"/>
    <mergeCell ref="D310:D311"/>
    <mergeCell ref="D292:D293"/>
    <mergeCell ref="D294:D295"/>
    <mergeCell ref="D296:D297"/>
    <mergeCell ref="D298:D299"/>
    <mergeCell ref="D300:D301"/>
    <mergeCell ref="D282:D283"/>
    <mergeCell ref="D284:D285"/>
    <mergeCell ref="D286:D287"/>
    <mergeCell ref="D288:D289"/>
    <mergeCell ref="D290:D291"/>
    <mergeCell ref="D272:D273"/>
    <mergeCell ref="D274:D275"/>
    <mergeCell ref="D276:D277"/>
    <mergeCell ref="D278:D279"/>
    <mergeCell ref="D280:D281"/>
    <mergeCell ref="D342:D343"/>
    <mergeCell ref="D344:D345"/>
    <mergeCell ref="D346:D347"/>
    <mergeCell ref="D348:D349"/>
    <mergeCell ref="D350:D351"/>
    <mergeCell ref="D332:D333"/>
    <mergeCell ref="D334:D335"/>
    <mergeCell ref="D336:D337"/>
    <mergeCell ref="D338:D339"/>
    <mergeCell ref="D340:D341"/>
    <mergeCell ref="D322:D323"/>
    <mergeCell ref="D324:D325"/>
    <mergeCell ref="D326:D327"/>
    <mergeCell ref="D328:D329"/>
    <mergeCell ref="D330:D331"/>
    <mergeCell ref="D312:D313"/>
    <mergeCell ref="D314:D315"/>
    <mergeCell ref="D316:D317"/>
    <mergeCell ref="D318:D319"/>
    <mergeCell ref="D320:D321"/>
    <mergeCell ref="D382:D383"/>
    <mergeCell ref="D384:D385"/>
    <mergeCell ref="D386:D387"/>
    <mergeCell ref="D388:D389"/>
    <mergeCell ref="D390:D391"/>
    <mergeCell ref="D372:D373"/>
    <mergeCell ref="D374:D375"/>
    <mergeCell ref="D376:D377"/>
    <mergeCell ref="D378:D379"/>
    <mergeCell ref="D380:D381"/>
    <mergeCell ref="D362:D363"/>
    <mergeCell ref="D364:D365"/>
    <mergeCell ref="D366:D367"/>
    <mergeCell ref="D368:D369"/>
    <mergeCell ref="D370:D371"/>
    <mergeCell ref="D352:D353"/>
    <mergeCell ref="D354:D355"/>
    <mergeCell ref="D356:D357"/>
    <mergeCell ref="D358:D359"/>
    <mergeCell ref="D360:D361"/>
    <mergeCell ref="D422:D423"/>
    <mergeCell ref="D424:D425"/>
    <mergeCell ref="D426:D427"/>
    <mergeCell ref="D428:D429"/>
    <mergeCell ref="D430:D431"/>
    <mergeCell ref="D412:D413"/>
    <mergeCell ref="D414:D415"/>
    <mergeCell ref="D416:D417"/>
    <mergeCell ref="D418:D419"/>
    <mergeCell ref="D420:D421"/>
    <mergeCell ref="D402:D403"/>
    <mergeCell ref="D404:D405"/>
    <mergeCell ref="D406:D407"/>
    <mergeCell ref="D408:D409"/>
    <mergeCell ref="D410:D411"/>
    <mergeCell ref="D392:D393"/>
    <mergeCell ref="D394:D395"/>
    <mergeCell ref="D396:D397"/>
    <mergeCell ref="D398:D399"/>
    <mergeCell ref="D400:D401"/>
    <mergeCell ref="D462:D463"/>
    <mergeCell ref="D464:D465"/>
    <mergeCell ref="D466:D467"/>
    <mergeCell ref="D468:D469"/>
    <mergeCell ref="D470:D471"/>
    <mergeCell ref="D452:D453"/>
    <mergeCell ref="D454:D455"/>
    <mergeCell ref="D456:D457"/>
    <mergeCell ref="D458:D459"/>
    <mergeCell ref="D460:D461"/>
    <mergeCell ref="D442:D443"/>
    <mergeCell ref="D444:D445"/>
    <mergeCell ref="D446:D447"/>
    <mergeCell ref="D448:D449"/>
    <mergeCell ref="D450:D451"/>
    <mergeCell ref="D432:D433"/>
    <mergeCell ref="D434:D435"/>
    <mergeCell ref="D436:D437"/>
    <mergeCell ref="D438:D439"/>
    <mergeCell ref="D440:D441"/>
    <mergeCell ref="D502:D503"/>
    <mergeCell ref="D504:D505"/>
    <mergeCell ref="D506:D507"/>
    <mergeCell ref="D508:D509"/>
    <mergeCell ref="D510:D511"/>
    <mergeCell ref="D492:D493"/>
    <mergeCell ref="D494:D495"/>
    <mergeCell ref="D496:D497"/>
    <mergeCell ref="D498:D499"/>
    <mergeCell ref="D500:D501"/>
    <mergeCell ref="D482:D483"/>
    <mergeCell ref="D484:D485"/>
    <mergeCell ref="D486:D487"/>
    <mergeCell ref="D488:D489"/>
    <mergeCell ref="D490:D491"/>
    <mergeCell ref="D472:D473"/>
    <mergeCell ref="D474:D475"/>
    <mergeCell ref="D476:D477"/>
    <mergeCell ref="D478:D479"/>
    <mergeCell ref="D480:D481"/>
    <mergeCell ref="D542:D543"/>
    <mergeCell ref="D544:D545"/>
    <mergeCell ref="D546:D547"/>
    <mergeCell ref="D548:D549"/>
    <mergeCell ref="D550:D551"/>
    <mergeCell ref="D532:D533"/>
    <mergeCell ref="D534:D535"/>
    <mergeCell ref="D536:D537"/>
    <mergeCell ref="D538:D539"/>
    <mergeCell ref="D540:D541"/>
    <mergeCell ref="D522:D523"/>
    <mergeCell ref="D524:D525"/>
    <mergeCell ref="D526:D527"/>
    <mergeCell ref="D528:D529"/>
    <mergeCell ref="D530:D531"/>
    <mergeCell ref="D512:D513"/>
    <mergeCell ref="D514:D515"/>
    <mergeCell ref="D516:D517"/>
    <mergeCell ref="D518:D519"/>
    <mergeCell ref="D520:D521"/>
    <mergeCell ref="D582:D583"/>
    <mergeCell ref="D584:D585"/>
    <mergeCell ref="D586:D587"/>
    <mergeCell ref="D588:D589"/>
    <mergeCell ref="D590:D591"/>
    <mergeCell ref="D572:D573"/>
    <mergeCell ref="D574:D575"/>
    <mergeCell ref="D576:D577"/>
    <mergeCell ref="D578:D579"/>
    <mergeCell ref="D580:D581"/>
    <mergeCell ref="D562:D563"/>
    <mergeCell ref="D564:D565"/>
    <mergeCell ref="D566:D567"/>
    <mergeCell ref="D568:D569"/>
    <mergeCell ref="D570:D571"/>
    <mergeCell ref="D552:D553"/>
    <mergeCell ref="D554:D555"/>
    <mergeCell ref="D556:D557"/>
    <mergeCell ref="D558:D559"/>
    <mergeCell ref="D560:D561"/>
    <mergeCell ref="D622:D623"/>
    <mergeCell ref="D624:D625"/>
    <mergeCell ref="D626:D627"/>
    <mergeCell ref="D628:D629"/>
    <mergeCell ref="D630:D631"/>
    <mergeCell ref="D612:D613"/>
    <mergeCell ref="D614:D615"/>
    <mergeCell ref="D616:D617"/>
    <mergeCell ref="D618:D619"/>
    <mergeCell ref="D620:D621"/>
    <mergeCell ref="D602:D603"/>
    <mergeCell ref="D604:D605"/>
    <mergeCell ref="D606:D607"/>
    <mergeCell ref="D608:D609"/>
    <mergeCell ref="D610:D611"/>
    <mergeCell ref="D592:D593"/>
    <mergeCell ref="D594:D595"/>
    <mergeCell ref="D596:D597"/>
    <mergeCell ref="D598:D599"/>
    <mergeCell ref="D600:D601"/>
    <mergeCell ref="D662:D663"/>
    <mergeCell ref="D664:D665"/>
    <mergeCell ref="D666:D667"/>
    <mergeCell ref="D668:D669"/>
    <mergeCell ref="D670:D671"/>
    <mergeCell ref="D652:D653"/>
    <mergeCell ref="D654:D655"/>
    <mergeCell ref="D656:D657"/>
    <mergeCell ref="D658:D659"/>
    <mergeCell ref="D660:D661"/>
    <mergeCell ref="D642:D643"/>
    <mergeCell ref="D644:D645"/>
    <mergeCell ref="D646:D647"/>
    <mergeCell ref="D648:D649"/>
    <mergeCell ref="D650:D651"/>
    <mergeCell ref="D632:D633"/>
    <mergeCell ref="D634:D635"/>
    <mergeCell ref="D636:D637"/>
    <mergeCell ref="D638:D639"/>
    <mergeCell ref="D640:D641"/>
    <mergeCell ref="D702:D703"/>
    <mergeCell ref="D704:D705"/>
    <mergeCell ref="D706:D707"/>
    <mergeCell ref="D708:D709"/>
    <mergeCell ref="D710:D711"/>
    <mergeCell ref="D692:D693"/>
    <mergeCell ref="D694:D695"/>
    <mergeCell ref="D696:D697"/>
    <mergeCell ref="D698:D699"/>
    <mergeCell ref="D700:D701"/>
    <mergeCell ref="D682:D683"/>
    <mergeCell ref="D684:D685"/>
    <mergeCell ref="D686:D687"/>
    <mergeCell ref="D688:D689"/>
    <mergeCell ref="D690:D691"/>
    <mergeCell ref="D672:D673"/>
    <mergeCell ref="D674:D675"/>
    <mergeCell ref="D676:D677"/>
    <mergeCell ref="D678:D679"/>
    <mergeCell ref="D680:D681"/>
    <mergeCell ref="D742:D743"/>
    <mergeCell ref="D744:D745"/>
    <mergeCell ref="D746:D747"/>
    <mergeCell ref="D748:D749"/>
    <mergeCell ref="D750:D751"/>
    <mergeCell ref="D732:D733"/>
    <mergeCell ref="D734:D735"/>
    <mergeCell ref="D736:D737"/>
    <mergeCell ref="D738:D739"/>
    <mergeCell ref="D740:D741"/>
    <mergeCell ref="D722:D723"/>
    <mergeCell ref="D724:D725"/>
    <mergeCell ref="D726:D727"/>
    <mergeCell ref="D728:D729"/>
    <mergeCell ref="D730:D731"/>
    <mergeCell ref="D712:D713"/>
    <mergeCell ref="D714:D715"/>
    <mergeCell ref="D716:D717"/>
    <mergeCell ref="D718:D719"/>
    <mergeCell ref="D720:D721"/>
    <mergeCell ref="D782:D783"/>
    <mergeCell ref="D784:D785"/>
    <mergeCell ref="D786:D787"/>
    <mergeCell ref="D788:D789"/>
    <mergeCell ref="D790:D791"/>
    <mergeCell ref="D772:D773"/>
    <mergeCell ref="D774:D775"/>
    <mergeCell ref="D776:D777"/>
    <mergeCell ref="D778:D779"/>
    <mergeCell ref="D780:D781"/>
    <mergeCell ref="D762:D763"/>
    <mergeCell ref="D764:D765"/>
    <mergeCell ref="D766:D767"/>
    <mergeCell ref="D768:D769"/>
    <mergeCell ref="D770:D771"/>
    <mergeCell ref="D752:D753"/>
    <mergeCell ref="D754:D755"/>
    <mergeCell ref="D756:D757"/>
    <mergeCell ref="D758:D759"/>
    <mergeCell ref="D760:D761"/>
    <mergeCell ref="D822:D823"/>
    <mergeCell ref="D824:D825"/>
    <mergeCell ref="D826:D827"/>
    <mergeCell ref="D828:D829"/>
    <mergeCell ref="D830:D831"/>
    <mergeCell ref="D812:D813"/>
    <mergeCell ref="D814:D815"/>
    <mergeCell ref="D816:D817"/>
    <mergeCell ref="D818:D819"/>
    <mergeCell ref="D820:D821"/>
    <mergeCell ref="D802:D803"/>
    <mergeCell ref="D804:D805"/>
    <mergeCell ref="D806:D807"/>
    <mergeCell ref="D808:D809"/>
    <mergeCell ref="D810:D811"/>
    <mergeCell ref="D792:D793"/>
    <mergeCell ref="D794:D795"/>
    <mergeCell ref="D796:D797"/>
    <mergeCell ref="D798:D799"/>
    <mergeCell ref="D800:D801"/>
    <mergeCell ref="D862:D863"/>
    <mergeCell ref="D864:D865"/>
    <mergeCell ref="D866:D867"/>
    <mergeCell ref="D868:D869"/>
    <mergeCell ref="D870:D871"/>
    <mergeCell ref="D852:D853"/>
    <mergeCell ref="D854:D855"/>
    <mergeCell ref="D856:D857"/>
    <mergeCell ref="D858:D859"/>
    <mergeCell ref="D860:D861"/>
    <mergeCell ref="D842:D843"/>
    <mergeCell ref="D844:D845"/>
    <mergeCell ref="D846:D847"/>
    <mergeCell ref="D848:D849"/>
    <mergeCell ref="D850:D851"/>
    <mergeCell ref="D832:D833"/>
    <mergeCell ref="D834:D835"/>
    <mergeCell ref="D836:D837"/>
    <mergeCell ref="D838:D839"/>
    <mergeCell ref="D840:D841"/>
    <mergeCell ref="D902:D903"/>
    <mergeCell ref="D904:D905"/>
    <mergeCell ref="D906:D907"/>
    <mergeCell ref="D908:D909"/>
    <mergeCell ref="D910:D911"/>
    <mergeCell ref="D892:D893"/>
    <mergeCell ref="D894:D895"/>
    <mergeCell ref="D896:D897"/>
    <mergeCell ref="D898:D899"/>
    <mergeCell ref="D900:D901"/>
    <mergeCell ref="D882:D883"/>
    <mergeCell ref="D884:D885"/>
    <mergeCell ref="D886:D887"/>
    <mergeCell ref="D888:D889"/>
    <mergeCell ref="D890:D891"/>
    <mergeCell ref="D872:D873"/>
    <mergeCell ref="D874:D875"/>
    <mergeCell ref="D876:D877"/>
    <mergeCell ref="D878:D879"/>
    <mergeCell ref="D880:D881"/>
    <mergeCell ref="D942:D943"/>
    <mergeCell ref="D944:D945"/>
    <mergeCell ref="D946:D947"/>
    <mergeCell ref="D948:D949"/>
    <mergeCell ref="D950:D951"/>
    <mergeCell ref="D932:D933"/>
    <mergeCell ref="D934:D935"/>
    <mergeCell ref="D936:D937"/>
    <mergeCell ref="D938:D939"/>
    <mergeCell ref="D940:D941"/>
    <mergeCell ref="D922:D923"/>
    <mergeCell ref="D924:D925"/>
    <mergeCell ref="D926:D927"/>
    <mergeCell ref="D928:D929"/>
    <mergeCell ref="D930:D931"/>
    <mergeCell ref="D912:D913"/>
    <mergeCell ref="D914:D915"/>
    <mergeCell ref="D916:D917"/>
    <mergeCell ref="D918:D919"/>
    <mergeCell ref="D920:D921"/>
    <mergeCell ref="D982:D983"/>
    <mergeCell ref="D984:D985"/>
    <mergeCell ref="D986:D987"/>
    <mergeCell ref="D988:D989"/>
    <mergeCell ref="D990:D991"/>
    <mergeCell ref="D972:D973"/>
    <mergeCell ref="D974:D975"/>
    <mergeCell ref="D976:D977"/>
    <mergeCell ref="D978:D979"/>
    <mergeCell ref="D980:D981"/>
    <mergeCell ref="D962:D963"/>
    <mergeCell ref="D964:D965"/>
    <mergeCell ref="D966:D967"/>
    <mergeCell ref="D968:D969"/>
    <mergeCell ref="D970:D971"/>
    <mergeCell ref="D952:D953"/>
    <mergeCell ref="D954:D955"/>
    <mergeCell ref="D956:D957"/>
    <mergeCell ref="D958:D959"/>
    <mergeCell ref="D960:D961"/>
    <mergeCell ref="D1022:D1023"/>
    <mergeCell ref="D1024:D1025"/>
    <mergeCell ref="D1026:D1027"/>
    <mergeCell ref="D1028:D1029"/>
    <mergeCell ref="D1030:D1031"/>
    <mergeCell ref="D1012:D1013"/>
    <mergeCell ref="D1014:D1015"/>
    <mergeCell ref="D1016:D1017"/>
    <mergeCell ref="D1018:D1019"/>
    <mergeCell ref="D1020:D1021"/>
    <mergeCell ref="D1002:D1003"/>
    <mergeCell ref="D1004:D1005"/>
    <mergeCell ref="D1006:D1007"/>
    <mergeCell ref="D1008:D1009"/>
    <mergeCell ref="D1010:D1011"/>
    <mergeCell ref="D992:D993"/>
    <mergeCell ref="D994:D995"/>
    <mergeCell ref="D996:D997"/>
    <mergeCell ref="D998:D999"/>
    <mergeCell ref="D1000:D1001"/>
    <mergeCell ref="D1062:D1063"/>
    <mergeCell ref="D1064:D1065"/>
    <mergeCell ref="D1066:D1067"/>
    <mergeCell ref="D1068:D1069"/>
    <mergeCell ref="D1070:D1071"/>
    <mergeCell ref="D1052:D1053"/>
    <mergeCell ref="D1054:D1055"/>
    <mergeCell ref="D1056:D1057"/>
    <mergeCell ref="D1058:D1059"/>
    <mergeCell ref="D1060:D1061"/>
    <mergeCell ref="D1042:D1043"/>
    <mergeCell ref="D1044:D1045"/>
    <mergeCell ref="D1046:D1047"/>
    <mergeCell ref="D1048:D1049"/>
    <mergeCell ref="D1050:D1051"/>
    <mergeCell ref="D1032:D1033"/>
    <mergeCell ref="D1034:D1035"/>
    <mergeCell ref="D1036:D1037"/>
    <mergeCell ref="D1038:D1039"/>
    <mergeCell ref="D1040:D1041"/>
    <mergeCell ref="D1108:D1109"/>
    <mergeCell ref="D1110:D1111"/>
    <mergeCell ref="D1092:D1093"/>
    <mergeCell ref="D1094:D1095"/>
    <mergeCell ref="D1096:D1097"/>
    <mergeCell ref="D1098:D1099"/>
    <mergeCell ref="D1100:D1101"/>
    <mergeCell ref="D1082:D1083"/>
    <mergeCell ref="D1084:D1085"/>
    <mergeCell ref="D1086:D1087"/>
    <mergeCell ref="D1088:D1089"/>
    <mergeCell ref="D1090:D1091"/>
    <mergeCell ref="D1072:D1073"/>
    <mergeCell ref="D1074:D1075"/>
    <mergeCell ref="D1076:D1077"/>
    <mergeCell ref="D1078:D1079"/>
    <mergeCell ref="D1080:D1081"/>
    <mergeCell ref="W76:W77"/>
    <mergeCell ref="W78:W79"/>
    <mergeCell ref="W80:W81"/>
    <mergeCell ref="W82:W83"/>
    <mergeCell ref="W84:W85"/>
    <mergeCell ref="W48:W49"/>
    <mergeCell ref="W50:W51"/>
    <mergeCell ref="W56:W57"/>
    <mergeCell ref="W58:W59"/>
    <mergeCell ref="W60:W61"/>
    <mergeCell ref="W62:W63"/>
    <mergeCell ref="W64:W65"/>
    <mergeCell ref="W66:W67"/>
    <mergeCell ref="W68:W69"/>
    <mergeCell ref="W70:W71"/>
    <mergeCell ref="W72:W73"/>
    <mergeCell ref="W74:W75"/>
    <mergeCell ref="D1122:D1123"/>
    <mergeCell ref="D1124:D1125"/>
    <mergeCell ref="D1126:D1127"/>
    <mergeCell ref="D1128:D1129"/>
    <mergeCell ref="D1130:D1131"/>
    <mergeCell ref="D1112:D1113"/>
    <mergeCell ref="D1114:D1115"/>
    <mergeCell ref="D1116:D1117"/>
    <mergeCell ref="D1118:D1119"/>
    <mergeCell ref="D1120:D1121"/>
    <mergeCell ref="D1102:D1103"/>
    <mergeCell ref="D1104:D1105"/>
    <mergeCell ref="D1106:D1107"/>
    <mergeCell ref="W116:W117"/>
    <mergeCell ref="W118:W119"/>
    <mergeCell ref="W120:W121"/>
    <mergeCell ref="W122:W123"/>
    <mergeCell ref="W124:W125"/>
    <mergeCell ref="W160:W161"/>
    <mergeCell ref="W162:W163"/>
    <mergeCell ref="W164:W165"/>
    <mergeCell ref="W196:W197"/>
    <mergeCell ref="W198:W199"/>
    <mergeCell ref="W200:W201"/>
    <mergeCell ref="W202:W203"/>
    <mergeCell ref="W204:W205"/>
    <mergeCell ref="W186:W187"/>
    <mergeCell ref="W188:W189"/>
    <mergeCell ref="W190:W191"/>
    <mergeCell ref="W192:W193"/>
    <mergeCell ref="W194:W195"/>
    <mergeCell ref="W176:W177"/>
    <mergeCell ref="W106:W107"/>
    <mergeCell ref="W108:W109"/>
    <mergeCell ref="W110:W111"/>
    <mergeCell ref="W112:W113"/>
    <mergeCell ref="W114:W115"/>
    <mergeCell ref="W96:W97"/>
    <mergeCell ref="W98:W99"/>
    <mergeCell ref="W100:W101"/>
    <mergeCell ref="W102:W103"/>
    <mergeCell ref="W104:W105"/>
    <mergeCell ref="W86:W87"/>
    <mergeCell ref="W88:W89"/>
    <mergeCell ref="W90:W91"/>
    <mergeCell ref="W92:W93"/>
    <mergeCell ref="W94:W95"/>
    <mergeCell ref="W156:W157"/>
    <mergeCell ref="W158:W159"/>
    <mergeCell ref="W146:W147"/>
    <mergeCell ref="W148:W149"/>
    <mergeCell ref="W150:W151"/>
    <mergeCell ref="W152:W153"/>
    <mergeCell ref="W154:W155"/>
    <mergeCell ref="W136:W137"/>
    <mergeCell ref="W138:W139"/>
    <mergeCell ref="W140:W141"/>
    <mergeCell ref="W142:W143"/>
    <mergeCell ref="W144:W145"/>
    <mergeCell ref="W126:W127"/>
    <mergeCell ref="W128:W129"/>
    <mergeCell ref="W130:W131"/>
    <mergeCell ref="W132:W133"/>
    <mergeCell ref="W134:W135"/>
    <mergeCell ref="W166:W167"/>
    <mergeCell ref="W168:W169"/>
    <mergeCell ref="W170:W171"/>
    <mergeCell ref="W172:W173"/>
    <mergeCell ref="W174:W175"/>
    <mergeCell ref="W236:W237"/>
    <mergeCell ref="W238:W239"/>
    <mergeCell ref="W240:W241"/>
    <mergeCell ref="W242:W243"/>
    <mergeCell ref="W244:W245"/>
    <mergeCell ref="W226:W227"/>
    <mergeCell ref="W228:W229"/>
    <mergeCell ref="W230:W231"/>
    <mergeCell ref="W232:W233"/>
    <mergeCell ref="W234:W235"/>
    <mergeCell ref="W216:W217"/>
    <mergeCell ref="W218:W219"/>
    <mergeCell ref="W220:W221"/>
    <mergeCell ref="W222:W223"/>
    <mergeCell ref="W224:W225"/>
    <mergeCell ref="W206:W207"/>
    <mergeCell ref="W208:W209"/>
    <mergeCell ref="W210:W211"/>
    <mergeCell ref="W212:W213"/>
    <mergeCell ref="W214:W215"/>
    <mergeCell ref="W266:W267"/>
    <mergeCell ref="W268:W269"/>
    <mergeCell ref="W270:W271"/>
    <mergeCell ref="W272:W273"/>
    <mergeCell ref="W274:W275"/>
    <mergeCell ref="W256:W257"/>
    <mergeCell ref="W258:W259"/>
    <mergeCell ref="W260:W261"/>
    <mergeCell ref="W262:W263"/>
    <mergeCell ref="W264:W265"/>
    <mergeCell ref="W246:W247"/>
    <mergeCell ref="W248:W249"/>
    <mergeCell ref="W250:W251"/>
    <mergeCell ref="W252:W253"/>
    <mergeCell ref="W254:W255"/>
    <mergeCell ref="W178:W179"/>
    <mergeCell ref="W180:W181"/>
    <mergeCell ref="W182:W183"/>
    <mergeCell ref="W184:W185"/>
    <mergeCell ref="W306:W307"/>
    <mergeCell ref="W308:W309"/>
    <mergeCell ref="W310:W311"/>
    <mergeCell ref="W312:W313"/>
    <mergeCell ref="W314:W315"/>
    <mergeCell ref="W296:W297"/>
    <mergeCell ref="W298:W299"/>
    <mergeCell ref="W300:W301"/>
    <mergeCell ref="W302:W303"/>
    <mergeCell ref="W304:W305"/>
    <mergeCell ref="W286:W287"/>
    <mergeCell ref="W288:W289"/>
    <mergeCell ref="W290:W291"/>
    <mergeCell ref="W292:W293"/>
    <mergeCell ref="W294:W295"/>
    <mergeCell ref="W276:W277"/>
    <mergeCell ref="W278:W279"/>
    <mergeCell ref="W280:W281"/>
    <mergeCell ref="W282:W283"/>
    <mergeCell ref="W284:W285"/>
    <mergeCell ref="W346:W347"/>
    <mergeCell ref="W348:W349"/>
    <mergeCell ref="W350:W351"/>
    <mergeCell ref="W352:W353"/>
    <mergeCell ref="W354:W355"/>
    <mergeCell ref="W336:W337"/>
    <mergeCell ref="W338:W339"/>
    <mergeCell ref="W340:W341"/>
    <mergeCell ref="W342:W343"/>
    <mergeCell ref="W344:W345"/>
    <mergeCell ref="W326:W327"/>
    <mergeCell ref="W328:W329"/>
    <mergeCell ref="W330:W331"/>
    <mergeCell ref="W332:W333"/>
    <mergeCell ref="W334:W335"/>
    <mergeCell ref="W316:W317"/>
    <mergeCell ref="W318:W319"/>
    <mergeCell ref="W320:W321"/>
    <mergeCell ref="W322:W323"/>
    <mergeCell ref="W324:W325"/>
    <mergeCell ref="W386:W387"/>
    <mergeCell ref="W388:W389"/>
    <mergeCell ref="W390:W391"/>
    <mergeCell ref="W392:W393"/>
    <mergeCell ref="W394:W395"/>
    <mergeCell ref="W376:W377"/>
    <mergeCell ref="W378:W379"/>
    <mergeCell ref="W380:W381"/>
    <mergeCell ref="W382:W383"/>
    <mergeCell ref="W384:W385"/>
    <mergeCell ref="W366:W367"/>
    <mergeCell ref="W368:W369"/>
    <mergeCell ref="W370:W371"/>
    <mergeCell ref="W372:W373"/>
    <mergeCell ref="W374:W375"/>
    <mergeCell ref="W356:W357"/>
    <mergeCell ref="W358:W359"/>
    <mergeCell ref="W360:W361"/>
    <mergeCell ref="W362:W363"/>
    <mergeCell ref="W364:W365"/>
    <mergeCell ref="W426:W427"/>
    <mergeCell ref="W428:W429"/>
    <mergeCell ref="W430:W431"/>
    <mergeCell ref="W432:W433"/>
    <mergeCell ref="W434:W435"/>
    <mergeCell ref="W416:W417"/>
    <mergeCell ref="W418:W419"/>
    <mergeCell ref="W420:W421"/>
    <mergeCell ref="W422:W423"/>
    <mergeCell ref="W424:W425"/>
    <mergeCell ref="W406:W407"/>
    <mergeCell ref="W408:W409"/>
    <mergeCell ref="W410:W411"/>
    <mergeCell ref="W412:W413"/>
    <mergeCell ref="W414:W415"/>
    <mergeCell ref="W396:W397"/>
    <mergeCell ref="W398:W399"/>
    <mergeCell ref="W400:W401"/>
    <mergeCell ref="W402:W403"/>
    <mergeCell ref="W404:W405"/>
    <mergeCell ref="W466:W467"/>
    <mergeCell ref="W468:W469"/>
    <mergeCell ref="W470:W471"/>
    <mergeCell ref="W472:W473"/>
    <mergeCell ref="W474:W475"/>
    <mergeCell ref="W456:W457"/>
    <mergeCell ref="W458:W459"/>
    <mergeCell ref="W460:W461"/>
    <mergeCell ref="W462:W463"/>
    <mergeCell ref="W464:W465"/>
    <mergeCell ref="W446:W447"/>
    <mergeCell ref="W448:W449"/>
    <mergeCell ref="W450:W451"/>
    <mergeCell ref="W452:W453"/>
    <mergeCell ref="W454:W455"/>
    <mergeCell ref="W436:W437"/>
    <mergeCell ref="W438:W439"/>
    <mergeCell ref="W440:W441"/>
    <mergeCell ref="W442:W443"/>
    <mergeCell ref="W444:W445"/>
    <mergeCell ref="W506:W507"/>
    <mergeCell ref="W508:W509"/>
    <mergeCell ref="W510:W511"/>
    <mergeCell ref="W512:W513"/>
    <mergeCell ref="W514:W515"/>
    <mergeCell ref="W496:W497"/>
    <mergeCell ref="W498:W499"/>
    <mergeCell ref="W500:W501"/>
    <mergeCell ref="W502:W503"/>
    <mergeCell ref="W504:W505"/>
    <mergeCell ref="W486:W487"/>
    <mergeCell ref="W488:W489"/>
    <mergeCell ref="W490:W491"/>
    <mergeCell ref="W492:W493"/>
    <mergeCell ref="W494:W495"/>
    <mergeCell ref="W476:W477"/>
    <mergeCell ref="W478:W479"/>
    <mergeCell ref="W480:W481"/>
    <mergeCell ref="W482:W483"/>
    <mergeCell ref="W484:W485"/>
    <mergeCell ref="W546:W547"/>
    <mergeCell ref="W548:W549"/>
    <mergeCell ref="W550:W551"/>
    <mergeCell ref="W552:W553"/>
    <mergeCell ref="W554:W555"/>
    <mergeCell ref="W536:W537"/>
    <mergeCell ref="W538:W539"/>
    <mergeCell ref="W540:W541"/>
    <mergeCell ref="W542:W543"/>
    <mergeCell ref="W544:W545"/>
    <mergeCell ref="W526:W527"/>
    <mergeCell ref="W528:W529"/>
    <mergeCell ref="W530:W531"/>
    <mergeCell ref="W532:W533"/>
    <mergeCell ref="W534:W535"/>
    <mergeCell ref="W516:W517"/>
    <mergeCell ref="W518:W519"/>
    <mergeCell ref="W520:W521"/>
    <mergeCell ref="W522:W523"/>
    <mergeCell ref="W524:W525"/>
    <mergeCell ref="W586:W587"/>
    <mergeCell ref="W588:W589"/>
    <mergeCell ref="W590:W591"/>
    <mergeCell ref="W592:W593"/>
    <mergeCell ref="W594:W595"/>
    <mergeCell ref="W576:W577"/>
    <mergeCell ref="W578:W579"/>
    <mergeCell ref="W580:W581"/>
    <mergeCell ref="W582:W583"/>
    <mergeCell ref="W584:W585"/>
    <mergeCell ref="W566:W567"/>
    <mergeCell ref="W568:W569"/>
    <mergeCell ref="W570:W571"/>
    <mergeCell ref="W572:W573"/>
    <mergeCell ref="W574:W575"/>
    <mergeCell ref="W556:W557"/>
    <mergeCell ref="W558:W559"/>
    <mergeCell ref="W560:W561"/>
    <mergeCell ref="W562:W563"/>
    <mergeCell ref="W564:W565"/>
    <mergeCell ref="W626:W627"/>
    <mergeCell ref="W628:W629"/>
    <mergeCell ref="W630:W631"/>
    <mergeCell ref="W632:W633"/>
    <mergeCell ref="W634:W635"/>
    <mergeCell ref="W616:W617"/>
    <mergeCell ref="W618:W619"/>
    <mergeCell ref="W620:W621"/>
    <mergeCell ref="W622:W623"/>
    <mergeCell ref="W624:W625"/>
    <mergeCell ref="W606:W607"/>
    <mergeCell ref="W608:W609"/>
    <mergeCell ref="W610:W611"/>
    <mergeCell ref="W612:W613"/>
    <mergeCell ref="W614:W615"/>
    <mergeCell ref="W596:W597"/>
    <mergeCell ref="W598:W599"/>
    <mergeCell ref="W600:W601"/>
    <mergeCell ref="W602:W603"/>
    <mergeCell ref="W604:W605"/>
    <mergeCell ref="W666:W667"/>
    <mergeCell ref="W668:W669"/>
    <mergeCell ref="W670:W671"/>
    <mergeCell ref="W672:W673"/>
    <mergeCell ref="W674:W675"/>
    <mergeCell ref="W656:W657"/>
    <mergeCell ref="W658:W659"/>
    <mergeCell ref="W660:W661"/>
    <mergeCell ref="W662:W663"/>
    <mergeCell ref="W664:W665"/>
    <mergeCell ref="W646:W647"/>
    <mergeCell ref="W648:W649"/>
    <mergeCell ref="W650:W651"/>
    <mergeCell ref="W652:W653"/>
    <mergeCell ref="W654:W655"/>
    <mergeCell ref="W636:W637"/>
    <mergeCell ref="W638:W639"/>
    <mergeCell ref="W640:W641"/>
    <mergeCell ref="W642:W643"/>
    <mergeCell ref="W644:W645"/>
    <mergeCell ref="W706:W707"/>
    <mergeCell ref="W708:W709"/>
    <mergeCell ref="W710:W711"/>
    <mergeCell ref="W712:W713"/>
    <mergeCell ref="W714:W715"/>
    <mergeCell ref="W696:W697"/>
    <mergeCell ref="W698:W699"/>
    <mergeCell ref="W700:W701"/>
    <mergeCell ref="W702:W703"/>
    <mergeCell ref="W704:W705"/>
    <mergeCell ref="W686:W687"/>
    <mergeCell ref="W688:W689"/>
    <mergeCell ref="W690:W691"/>
    <mergeCell ref="W692:W693"/>
    <mergeCell ref="W694:W695"/>
    <mergeCell ref="W676:W677"/>
    <mergeCell ref="W678:W679"/>
    <mergeCell ref="W680:W681"/>
    <mergeCell ref="W682:W683"/>
    <mergeCell ref="W684:W685"/>
    <mergeCell ref="W746:W747"/>
    <mergeCell ref="W748:W749"/>
    <mergeCell ref="W750:W751"/>
    <mergeCell ref="W752:W753"/>
    <mergeCell ref="W754:W755"/>
    <mergeCell ref="W736:W737"/>
    <mergeCell ref="W738:W739"/>
    <mergeCell ref="W740:W741"/>
    <mergeCell ref="W742:W743"/>
    <mergeCell ref="W744:W745"/>
    <mergeCell ref="W726:W727"/>
    <mergeCell ref="W728:W729"/>
    <mergeCell ref="W730:W731"/>
    <mergeCell ref="W732:W733"/>
    <mergeCell ref="W734:W735"/>
    <mergeCell ref="W716:W717"/>
    <mergeCell ref="W718:W719"/>
    <mergeCell ref="W720:W721"/>
    <mergeCell ref="W722:W723"/>
    <mergeCell ref="W724:W725"/>
    <mergeCell ref="W786:W787"/>
    <mergeCell ref="W788:W789"/>
    <mergeCell ref="W790:W791"/>
    <mergeCell ref="W792:W793"/>
    <mergeCell ref="W794:W795"/>
    <mergeCell ref="W776:W777"/>
    <mergeCell ref="W778:W779"/>
    <mergeCell ref="W780:W781"/>
    <mergeCell ref="W782:W783"/>
    <mergeCell ref="W784:W785"/>
    <mergeCell ref="W766:W767"/>
    <mergeCell ref="W768:W769"/>
    <mergeCell ref="W770:W771"/>
    <mergeCell ref="W772:W773"/>
    <mergeCell ref="W774:W775"/>
    <mergeCell ref="W756:W757"/>
    <mergeCell ref="W758:W759"/>
    <mergeCell ref="W760:W761"/>
    <mergeCell ref="W762:W763"/>
    <mergeCell ref="W764:W765"/>
    <mergeCell ref="W826:W827"/>
    <mergeCell ref="W828:W829"/>
    <mergeCell ref="W830:W831"/>
    <mergeCell ref="W832:W833"/>
    <mergeCell ref="W834:W835"/>
    <mergeCell ref="W816:W817"/>
    <mergeCell ref="W818:W819"/>
    <mergeCell ref="W820:W821"/>
    <mergeCell ref="W822:W823"/>
    <mergeCell ref="W824:W825"/>
    <mergeCell ref="W806:W807"/>
    <mergeCell ref="W808:W809"/>
    <mergeCell ref="W810:W811"/>
    <mergeCell ref="W812:W813"/>
    <mergeCell ref="W814:W815"/>
    <mergeCell ref="W796:W797"/>
    <mergeCell ref="W798:W799"/>
    <mergeCell ref="W800:W801"/>
    <mergeCell ref="W802:W803"/>
    <mergeCell ref="W804:W805"/>
    <mergeCell ref="W866:W867"/>
    <mergeCell ref="W868:W869"/>
    <mergeCell ref="W870:W871"/>
    <mergeCell ref="W872:W873"/>
    <mergeCell ref="W874:W875"/>
    <mergeCell ref="W856:W857"/>
    <mergeCell ref="W858:W859"/>
    <mergeCell ref="W860:W861"/>
    <mergeCell ref="W862:W863"/>
    <mergeCell ref="W864:W865"/>
    <mergeCell ref="W846:W847"/>
    <mergeCell ref="W848:W849"/>
    <mergeCell ref="W850:W851"/>
    <mergeCell ref="W852:W853"/>
    <mergeCell ref="W854:W855"/>
    <mergeCell ref="W836:W837"/>
    <mergeCell ref="W838:W839"/>
    <mergeCell ref="W840:W841"/>
    <mergeCell ref="W842:W843"/>
    <mergeCell ref="W844:W845"/>
    <mergeCell ref="W906:W907"/>
    <mergeCell ref="W908:W909"/>
    <mergeCell ref="W910:W911"/>
    <mergeCell ref="W912:W913"/>
    <mergeCell ref="W914:W915"/>
    <mergeCell ref="W896:W897"/>
    <mergeCell ref="W898:W899"/>
    <mergeCell ref="W900:W901"/>
    <mergeCell ref="W902:W903"/>
    <mergeCell ref="W904:W905"/>
    <mergeCell ref="W886:W887"/>
    <mergeCell ref="W888:W889"/>
    <mergeCell ref="W890:W891"/>
    <mergeCell ref="W892:W893"/>
    <mergeCell ref="W894:W895"/>
    <mergeCell ref="W876:W877"/>
    <mergeCell ref="W878:W879"/>
    <mergeCell ref="W880:W881"/>
    <mergeCell ref="W882:W883"/>
    <mergeCell ref="W884:W885"/>
    <mergeCell ref="W946:W947"/>
    <mergeCell ref="W948:W949"/>
    <mergeCell ref="W950:W951"/>
    <mergeCell ref="W952:W953"/>
    <mergeCell ref="W954:W955"/>
    <mergeCell ref="W936:W937"/>
    <mergeCell ref="W938:W939"/>
    <mergeCell ref="W940:W941"/>
    <mergeCell ref="W942:W943"/>
    <mergeCell ref="W944:W945"/>
    <mergeCell ref="W926:W927"/>
    <mergeCell ref="W928:W929"/>
    <mergeCell ref="W930:W931"/>
    <mergeCell ref="W932:W933"/>
    <mergeCell ref="W934:W935"/>
    <mergeCell ref="W916:W917"/>
    <mergeCell ref="W918:W919"/>
    <mergeCell ref="W920:W921"/>
    <mergeCell ref="W922:W923"/>
    <mergeCell ref="W924:W925"/>
    <mergeCell ref="W986:W987"/>
    <mergeCell ref="W988:W989"/>
    <mergeCell ref="W990:W991"/>
    <mergeCell ref="W992:W993"/>
    <mergeCell ref="W994:W995"/>
    <mergeCell ref="W976:W977"/>
    <mergeCell ref="W978:W979"/>
    <mergeCell ref="W980:W981"/>
    <mergeCell ref="W982:W983"/>
    <mergeCell ref="W984:W985"/>
    <mergeCell ref="W966:W967"/>
    <mergeCell ref="W968:W969"/>
    <mergeCell ref="W970:W971"/>
    <mergeCell ref="W972:W973"/>
    <mergeCell ref="W974:W975"/>
    <mergeCell ref="W956:W957"/>
    <mergeCell ref="W958:W959"/>
    <mergeCell ref="W960:W961"/>
    <mergeCell ref="W962:W963"/>
    <mergeCell ref="W964:W965"/>
    <mergeCell ref="W1026:W1027"/>
    <mergeCell ref="W1028:W1029"/>
    <mergeCell ref="W1030:W1031"/>
    <mergeCell ref="W1032:W1033"/>
    <mergeCell ref="W1034:W1035"/>
    <mergeCell ref="W1016:W1017"/>
    <mergeCell ref="W1018:W1019"/>
    <mergeCell ref="W1020:W1021"/>
    <mergeCell ref="W1022:W1023"/>
    <mergeCell ref="W1024:W1025"/>
    <mergeCell ref="W1006:W1007"/>
    <mergeCell ref="W1008:W1009"/>
    <mergeCell ref="W1010:W1011"/>
    <mergeCell ref="W1012:W1013"/>
    <mergeCell ref="W1014:W1015"/>
    <mergeCell ref="W996:W997"/>
    <mergeCell ref="W998:W999"/>
    <mergeCell ref="W1000:W1001"/>
    <mergeCell ref="W1002:W1003"/>
    <mergeCell ref="W1004:W1005"/>
    <mergeCell ref="W1066:W1067"/>
    <mergeCell ref="W1068:W1069"/>
    <mergeCell ref="W1070:W1071"/>
    <mergeCell ref="W1072:W1073"/>
    <mergeCell ref="W1074:W1075"/>
    <mergeCell ref="W1056:W1057"/>
    <mergeCell ref="W1058:W1059"/>
    <mergeCell ref="W1060:W1061"/>
    <mergeCell ref="W1062:W1063"/>
    <mergeCell ref="W1064:W1065"/>
    <mergeCell ref="W1046:W1047"/>
    <mergeCell ref="W1048:W1049"/>
    <mergeCell ref="W1050:W1051"/>
    <mergeCell ref="W1052:W1053"/>
    <mergeCell ref="W1054:W1055"/>
    <mergeCell ref="W1036:W1037"/>
    <mergeCell ref="W1038:W1039"/>
    <mergeCell ref="W1040:W1041"/>
    <mergeCell ref="W1042:W1043"/>
    <mergeCell ref="W1044:W1045"/>
    <mergeCell ref="D52:D53"/>
    <mergeCell ref="D54:D55"/>
    <mergeCell ref="W52:W53"/>
    <mergeCell ref="W54:W55"/>
    <mergeCell ref="W1126:W1127"/>
    <mergeCell ref="W1128:W1129"/>
    <mergeCell ref="W1130:W1131"/>
    <mergeCell ref="W1116:W1117"/>
    <mergeCell ref="W1118:W1119"/>
    <mergeCell ref="W1120:W1121"/>
    <mergeCell ref="W1122:W1123"/>
    <mergeCell ref="W1124:W1125"/>
    <mergeCell ref="W1106:W1107"/>
    <mergeCell ref="W1108:W1109"/>
    <mergeCell ref="W1110:W1111"/>
    <mergeCell ref="W1112:W1113"/>
    <mergeCell ref="W1114:W1115"/>
    <mergeCell ref="W1096:W1097"/>
    <mergeCell ref="W1098:W1099"/>
    <mergeCell ref="W1100:W1101"/>
    <mergeCell ref="W1102:W1103"/>
    <mergeCell ref="W1104:W1105"/>
    <mergeCell ref="W1086:W1087"/>
    <mergeCell ref="W1088:W1089"/>
    <mergeCell ref="W1090:W1091"/>
    <mergeCell ref="W1092:W1093"/>
    <mergeCell ref="W1094:W1095"/>
    <mergeCell ref="W1076:W1077"/>
    <mergeCell ref="W1078:W1079"/>
    <mergeCell ref="W1080:W1081"/>
    <mergeCell ref="W1082:W1083"/>
    <mergeCell ref="W1084:W108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topLeftCell="CZ1" workbookViewId="0">
      <selection activeCell="DF15" sqref="DF4:DF39"/>
      <pivotSelection pane="bottomRight" showHeader="1" dimension="1" activeRow="14" activeCol="109" click="1" r:id="rId1">
        <pivotArea dataOnly="0" labelOnly="1" outline="0" fieldPosition="0">
          <references count="1">
            <reference field="2" count="0"/>
          </references>
        </pivotArea>
      </pivotSelection>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48" t="s">
        <v>1348</v>
      </c>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240"/>
      <c r="AB1" s="448" t="s">
        <v>1349</v>
      </c>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C1" s="449" t="s">
        <v>1350</v>
      </c>
      <c r="BD1" s="449"/>
      <c r="BE1" s="449"/>
      <c r="BF1" s="449"/>
      <c r="BG1" s="449"/>
      <c r="BH1" s="449"/>
      <c r="BI1" s="449"/>
      <c r="BJ1" s="449"/>
      <c r="BK1" s="449"/>
      <c r="BL1" s="449"/>
      <c r="BM1" s="449"/>
      <c r="BN1" s="449"/>
      <c r="BO1" s="449"/>
      <c r="BP1" s="449"/>
      <c r="BQ1" s="449"/>
      <c r="BR1" s="449"/>
      <c r="BS1" s="449"/>
      <c r="BT1" s="449"/>
      <c r="BU1" s="449"/>
      <c r="BV1" s="449"/>
      <c r="BW1" s="449"/>
      <c r="BX1" s="449"/>
      <c r="BY1" s="449"/>
      <c r="BZ1" s="449"/>
      <c r="CA1" s="449"/>
      <c r="CB1" s="449"/>
      <c r="CD1" s="449" t="s">
        <v>1351</v>
      </c>
      <c r="CE1" s="449"/>
      <c r="CF1" s="449"/>
      <c r="CG1" s="449"/>
      <c r="CH1" s="449"/>
      <c r="CI1" s="449"/>
      <c r="CJ1" s="449"/>
      <c r="CK1" s="449"/>
      <c r="CL1" s="449"/>
      <c r="CM1" s="449"/>
      <c r="CN1" s="449"/>
      <c r="CO1" s="449"/>
      <c r="CP1" s="449"/>
      <c r="CQ1" s="449"/>
      <c r="CR1" s="449"/>
      <c r="CS1" s="449"/>
      <c r="CT1" s="449"/>
      <c r="CU1" s="449"/>
      <c r="CV1" s="449"/>
      <c r="CW1" s="449"/>
      <c r="CX1" s="449"/>
      <c r="CY1" s="449"/>
      <c r="CZ1" s="449"/>
      <c r="DA1" s="449"/>
      <c r="DB1" s="449"/>
      <c r="DC1" s="449"/>
    </row>
    <row r="2" spans="1:113">
      <c r="C2" t="str">
        <f>+IF(C4="ene","Enero",IF(C4="feb","Febrero",IF(C4="mar","Marzo",IF(C4="abr","Abril",IF(C4="may","Mayo",IF(C4="jun","Junio",IF(C4="jul","Julio",IF(C4="ago","Agosto",IF(C4="sep","Septiembre",IF(C4="oct","Octubre",IF(C4="nov","Noviembre",IF(C4="dic","Diciembre","Aún no hay mes"))))))))))))</f>
        <v>Enero</v>
      </c>
      <c r="D2" t="s">
        <v>1296</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Aún no hay mes</v>
      </c>
      <c r="J2" t="str">
        <f>+I2</f>
        <v>Aún no hay mes</v>
      </c>
      <c r="K2" t="str">
        <f>+IF(K4="ene","Enero",IF(K4="feb","Febrero",IF(K4="mar","Marzo",IF(K4="abr","Abril",IF(K4="may","Mayo",IF(K4="jun","Junio",IF(K4="jul","Julio",IF(K4="ago","Agosto",IF(K4="sep","Septiembre",IF(K4="oct","Octubre",IF(K4="nov","Noviembre",IF(K4="dic","Diciembre","Aún no hay mes"))))))))))))</f>
        <v>Aún no hay mes</v>
      </c>
      <c r="L2" t="str">
        <f>+K2</f>
        <v>Aún no hay mes</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Aún no hay mes</v>
      </c>
      <c r="AK2" t="str">
        <f>+AJ2</f>
        <v>Aún no hay mes</v>
      </c>
      <c r="AL2" t="str">
        <f>+IF(AL4="ene","Enero",IF(AL4="feb","Febrero",IF(AL4="mar","Marzo",IF(AL4="abr","Abril",IF(AL4="may","Mayo",IF(AL4="jun","Junio",IF(AL4="jul","Julio",IF(AL4="ago","Agosto",IF(AL4="sep","Septiembre",IF(AL4="oct","Octubre",IF(AL4="nov","Noviembre",IF(AL4="dic","Diciembre","Aún no hay mes"))))))))))))</f>
        <v>Aún no hay mes</v>
      </c>
      <c r="AM2" t="str">
        <f>+AL2</f>
        <v>Aún no hay mes</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Aún no hay mes</v>
      </c>
      <c r="BL2" t="str">
        <f>+BK2</f>
        <v>Aún no hay mes</v>
      </c>
      <c r="BM2" t="str">
        <f>+IF(BM4="ene","Enero",IF(BM4="feb","Febrero",IF(BM4="mar","Marzo",IF(BM4="abr","Abril",IF(BM4="may","Mayo",IF(BM4="jun","Junio",IF(BM4="jul","Julio",IF(BM4="ago","Agosto",IF(BM4="sep","Septiembre",IF(BM4="oct","Octubre",IF(BM4="nov","Noviembre",IF(BM4="dic","Diciembre","Aún no hay mes"))))))))))))</f>
        <v>Aún no hay mes</v>
      </c>
      <c r="BN2" t="str">
        <f>+BM2</f>
        <v>Aún no hay mes</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Aún no hay mes</v>
      </c>
      <c r="CM2" t="str">
        <f>+CL2</f>
        <v>Aún no hay mes</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Abril</v>
      </c>
    </row>
    <row r="3" spans="1:113">
      <c r="C3" s="237" t="s">
        <v>1561</v>
      </c>
      <c r="D3" s="237" t="s">
        <v>1293</v>
      </c>
      <c r="AD3" s="237" t="s">
        <v>1561</v>
      </c>
      <c r="AE3" s="237" t="s">
        <v>1293</v>
      </c>
      <c r="BE3" s="237" t="s">
        <v>1561</v>
      </c>
      <c r="BF3" s="237" t="s">
        <v>1293</v>
      </c>
      <c r="CF3" s="237" t="s">
        <v>1561</v>
      </c>
      <c r="CG3" s="237" t="s">
        <v>1293</v>
      </c>
      <c r="DE3" s="237" t="s">
        <v>657</v>
      </c>
      <c r="DF3" s="237" t="s">
        <v>664</v>
      </c>
      <c r="DG3" t="s">
        <v>1310</v>
      </c>
      <c r="DH3" t="str">
        <f ca="1">+TEXT(EDATE(TODAY(),-1),"mmm")</f>
        <v>abr</v>
      </c>
      <c r="DI3" t="str">
        <f ca="1">+TEXT(EOMONTH(TODAY(),-1),"dd/mm/yyyy")</f>
        <v>30/04/2023</v>
      </c>
    </row>
    <row r="4" spans="1:113">
      <c r="C4" s="238" t="s">
        <v>1292</v>
      </c>
      <c r="E4" s="238" t="s">
        <v>2564</v>
      </c>
      <c r="G4" s="238" t="s">
        <v>3586</v>
      </c>
      <c r="AD4" s="238" t="s">
        <v>1292</v>
      </c>
      <c r="AF4" s="238" t="s">
        <v>2564</v>
      </c>
      <c r="AH4" s="238" t="s">
        <v>3586</v>
      </c>
      <c r="BE4" s="238" t="s">
        <v>1292</v>
      </c>
      <c r="BG4" s="238" t="s">
        <v>2564</v>
      </c>
      <c r="BI4" s="238" t="s">
        <v>3586</v>
      </c>
      <c r="CF4" s="238" t="s">
        <v>1292</v>
      </c>
      <c r="CH4" s="238" t="s">
        <v>2564</v>
      </c>
      <c r="CJ4" s="238" t="s">
        <v>3586</v>
      </c>
      <c r="DE4">
        <v>46</v>
      </c>
      <c r="DF4" t="s">
        <v>1380</v>
      </c>
      <c r="DG4">
        <v>10250750.84</v>
      </c>
    </row>
    <row r="5" spans="1:113">
      <c r="A5" s="237" t="s">
        <v>657</v>
      </c>
      <c r="B5" s="237" t="s">
        <v>664</v>
      </c>
      <c r="C5" t="s">
        <v>1306</v>
      </c>
      <c r="D5" t="s">
        <v>1307</v>
      </c>
      <c r="E5" t="s">
        <v>1306</v>
      </c>
      <c r="F5" t="s">
        <v>1307</v>
      </c>
      <c r="G5" t="s">
        <v>1306</v>
      </c>
      <c r="H5" t="s">
        <v>1307</v>
      </c>
      <c r="AB5" s="237" t="s">
        <v>657</v>
      </c>
      <c r="AC5" s="237" t="s">
        <v>664</v>
      </c>
      <c r="AD5" t="s">
        <v>1321</v>
      </c>
      <c r="AE5" t="s">
        <v>1322</v>
      </c>
      <c r="AF5" t="s">
        <v>1321</v>
      </c>
      <c r="AG5" t="s">
        <v>1322</v>
      </c>
      <c r="AH5" t="s">
        <v>1321</v>
      </c>
      <c r="AI5" t="s">
        <v>1322</v>
      </c>
      <c r="BC5" s="237" t="s">
        <v>657</v>
      </c>
      <c r="BD5" s="237" t="s">
        <v>664</v>
      </c>
      <c r="BE5" t="s">
        <v>1306</v>
      </c>
      <c r="BF5" t="s">
        <v>1307</v>
      </c>
      <c r="BG5" t="s">
        <v>1306</v>
      </c>
      <c r="BH5" t="s">
        <v>1307</v>
      </c>
      <c r="BI5" t="s">
        <v>1306</v>
      </c>
      <c r="BJ5" t="s">
        <v>1307</v>
      </c>
      <c r="CD5" s="237" t="s">
        <v>657</v>
      </c>
      <c r="CE5" s="237" t="s">
        <v>664</v>
      </c>
      <c r="CF5" t="s">
        <v>1321</v>
      </c>
      <c r="CG5" t="s">
        <v>1322</v>
      </c>
      <c r="CH5" t="s">
        <v>1321</v>
      </c>
      <c r="CI5" t="s">
        <v>1322</v>
      </c>
      <c r="CJ5" t="s">
        <v>1321</v>
      </c>
      <c r="CK5" t="s">
        <v>1322</v>
      </c>
      <c r="DD5" s="237"/>
      <c r="DE5">
        <v>117</v>
      </c>
      <c r="DF5" t="s">
        <v>54</v>
      </c>
      <c r="DG5">
        <v>40905.5</v>
      </c>
    </row>
    <row r="6" spans="1:113">
      <c r="A6">
        <v>10</v>
      </c>
      <c r="B6" t="s">
        <v>38</v>
      </c>
      <c r="C6" s="239"/>
      <c r="D6" s="239"/>
      <c r="E6" s="239"/>
      <c r="F6" s="239"/>
      <c r="G6" s="239">
        <v>3300</v>
      </c>
      <c r="H6" s="239">
        <v>0</v>
      </c>
      <c r="AB6" t="s">
        <v>541</v>
      </c>
      <c r="AC6" t="s">
        <v>590</v>
      </c>
      <c r="AD6">
        <v>9.0000000000000011E-2</v>
      </c>
      <c r="AE6">
        <v>0.05</v>
      </c>
      <c r="AF6">
        <v>9.9999999999999978E-2</v>
      </c>
      <c r="AG6">
        <v>7.0000000000000007E-2</v>
      </c>
      <c r="AH6">
        <v>0.10999999999999999</v>
      </c>
      <c r="AI6">
        <v>6.0000000000000005E-2</v>
      </c>
      <c r="BC6" t="s">
        <v>539</v>
      </c>
      <c r="BD6" t="s">
        <v>590</v>
      </c>
      <c r="BE6" s="239">
        <v>363.71</v>
      </c>
      <c r="BF6" s="239">
        <v>0</v>
      </c>
      <c r="BG6" s="239"/>
      <c r="BH6" s="239"/>
      <c r="BI6" s="239">
        <v>1454.65</v>
      </c>
      <c r="BJ6" s="239">
        <v>0</v>
      </c>
      <c r="CD6" t="s">
        <v>541</v>
      </c>
      <c r="CE6" t="s">
        <v>590</v>
      </c>
      <c r="CF6">
        <v>213481832.52760002</v>
      </c>
      <c r="CG6">
        <v>0</v>
      </c>
      <c r="CH6">
        <v>882248.20460000006</v>
      </c>
      <c r="CI6">
        <v>0</v>
      </c>
      <c r="CJ6">
        <v>100.0188</v>
      </c>
      <c r="CK6">
        <v>332970925.8624</v>
      </c>
      <c r="DE6">
        <v>163</v>
      </c>
      <c r="DF6" t="s">
        <v>78</v>
      </c>
      <c r="DG6">
        <v>2135033.94</v>
      </c>
    </row>
    <row r="7" spans="1:113">
      <c r="A7">
        <v>15</v>
      </c>
      <c r="B7" t="s">
        <v>39</v>
      </c>
      <c r="C7" s="239">
        <v>0</v>
      </c>
      <c r="D7" s="239">
        <v>4956.88</v>
      </c>
      <c r="E7" s="239">
        <v>0</v>
      </c>
      <c r="F7" s="239">
        <v>172210.1</v>
      </c>
      <c r="G7" s="239">
        <v>0</v>
      </c>
      <c r="H7" s="239">
        <v>36438.39</v>
      </c>
      <c r="AB7" t="s">
        <v>542</v>
      </c>
      <c r="AC7" t="s">
        <v>691</v>
      </c>
      <c r="AD7">
        <v>202271777.13999999</v>
      </c>
      <c r="AE7">
        <v>344146.38</v>
      </c>
      <c r="AF7">
        <v>19947721.340000004</v>
      </c>
      <c r="AG7">
        <v>720834.19</v>
      </c>
      <c r="AH7">
        <v>73444130.349999994</v>
      </c>
      <c r="AI7">
        <v>744171999.99000001</v>
      </c>
      <c r="BC7">
        <v>86</v>
      </c>
      <c r="BD7" t="s">
        <v>50</v>
      </c>
      <c r="BE7" s="239"/>
      <c r="BF7" s="239"/>
      <c r="BG7" s="239">
        <v>0</v>
      </c>
      <c r="BH7" s="239">
        <v>142181.35999999999</v>
      </c>
      <c r="BI7" s="239"/>
      <c r="BJ7" s="239"/>
      <c r="DE7">
        <v>222</v>
      </c>
      <c r="DF7" t="s">
        <v>93</v>
      </c>
      <c r="DG7">
        <v>2366352.37</v>
      </c>
    </row>
    <row r="8" spans="1:113">
      <c r="A8">
        <v>16</v>
      </c>
      <c r="B8" t="s">
        <v>40</v>
      </c>
      <c r="C8" s="239"/>
      <c r="D8" s="239"/>
      <c r="E8" s="239"/>
      <c r="F8" s="239"/>
      <c r="G8" s="239">
        <v>0</v>
      </c>
      <c r="H8" s="239">
        <v>3000</v>
      </c>
      <c r="AB8">
        <v>86</v>
      </c>
      <c r="AC8" t="s">
        <v>50</v>
      </c>
      <c r="AH8">
        <v>0</v>
      </c>
      <c r="AI8">
        <v>50.01</v>
      </c>
      <c r="BC8">
        <v>389</v>
      </c>
      <c r="BD8" t="s">
        <v>1424</v>
      </c>
      <c r="BE8" s="239"/>
      <c r="BF8" s="239"/>
      <c r="BG8" s="239"/>
      <c r="BH8" s="239"/>
      <c r="BI8" s="239">
        <v>0</v>
      </c>
      <c r="BJ8" s="239">
        <v>1905055.13</v>
      </c>
      <c r="DE8">
        <v>591</v>
      </c>
      <c r="DF8" t="s">
        <v>674</v>
      </c>
      <c r="DG8">
        <v>10064</v>
      </c>
    </row>
    <row r="9" spans="1:113">
      <c r="A9">
        <v>20</v>
      </c>
      <c r="B9" t="s">
        <v>41</v>
      </c>
      <c r="C9" s="239">
        <v>0</v>
      </c>
      <c r="D9" s="239">
        <v>8646.35</v>
      </c>
      <c r="E9" s="239">
        <v>0</v>
      </c>
      <c r="F9" s="239">
        <v>58241.71</v>
      </c>
      <c r="G9" s="239">
        <v>0</v>
      </c>
      <c r="H9" s="239">
        <v>899.5</v>
      </c>
      <c r="AB9">
        <v>249</v>
      </c>
      <c r="AC9" t="s">
        <v>102</v>
      </c>
      <c r="AF9">
        <v>0</v>
      </c>
      <c r="AG9">
        <v>742176.54</v>
      </c>
      <c r="BC9" t="s">
        <v>541</v>
      </c>
      <c r="BD9" t="s">
        <v>590</v>
      </c>
      <c r="BE9" s="239">
        <v>0</v>
      </c>
      <c r="BF9" s="239">
        <v>219674285.91</v>
      </c>
      <c r="BG9" s="239">
        <v>0</v>
      </c>
      <c r="BH9" s="239">
        <v>9071235.6500000004</v>
      </c>
      <c r="BI9" s="239">
        <v>288425138.64999998</v>
      </c>
      <c r="BJ9" s="239">
        <v>970680.40999999992</v>
      </c>
      <c r="DE9">
        <v>25</v>
      </c>
      <c r="DF9" t="s">
        <v>42</v>
      </c>
      <c r="DG9">
        <v>1981866.399999999</v>
      </c>
    </row>
    <row r="10" spans="1:113">
      <c r="A10">
        <v>25</v>
      </c>
      <c r="B10" t="s">
        <v>42</v>
      </c>
      <c r="C10" s="239"/>
      <c r="D10" s="239"/>
      <c r="E10" s="239"/>
      <c r="F10" s="239"/>
      <c r="G10" s="239">
        <v>0</v>
      </c>
      <c r="H10" s="239">
        <v>65310.18</v>
      </c>
      <c r="AB10">
        <v>206</v>
      </c>
      <c r="AC10" t="s">
        <v>87</v>
      </c>
      <c r="AF10">
        <v>50.01</v>
      </c>
      <c r="AG10">
        <v>0</v>
      </c>
      <c r="BC10">
        <v>513</v>
      </c>
      <c r="BD10" t="s">
        <v>160</v>
      </c>
      <c r="BE10" s="239">
        <v>216593812.59</v>
      </c>
      <c r="BF10" s="239">
        <v>0</v>
      </c>
      <c r="BG10" s="239"/>
      <c r="BH10" s="239"/>
      <c r="BI10" s="239"/>
      <c r="BJ10" s="239"/>
      <c r="DE10">
        <v>81</v>
      </c>
      <c r="DF10" t="s">
        <v>49</v>
      </c>
      <c r="DG10">
        <v>44000000</v>
      </c>
    </row>
    <row r="11" spans="1:113">
      <c r="A11">
        <v>35</v>
      </c>
      <c r="B11" t="s">
        <v>43</v>
      </c>
      <c r="C11" s="239"/>
      <c r="D11" s="239"/>
      <c r="E11" s="239">
        <v>0</v>
      </c>
      <c r="F11" s="239">
        <v>13536.15</v>
      </c>
      <c r="G11" s="239">
        <v>0</v>
      </c>
      <c r="H11" s="239">
        <v>2298311.4600000004</v>
      </c>
      <c r="AB11">
        <v>514</v>
      </c>
      <c r="AC11" t="s">
        <v>161</v>
      </c>
      <c r="AD11">
        <v>50.01</v>
      </c>
      <c r="AE11">
        <v>0</v>
      </c>
      <c r="BC11">
        <v>81</v>
      </c>
      <c r="BD11" t="s">
        <v>49</v>
      </c>
      <c r="BE11" s="239">
        <v>1378792.77</v>
      </c>
      <c r="BF11" s="239">
        <v>0</v>
      </c>
      <c r="BG11" s="239"/>
      <c r="BH11" s="239"/>
      <c r="BI11" s="239">
        <v>723399.47</v>
      </c>
      <c r="BJ11" s="239">
        <v>0</v>
      </c>
      <c r="DE11">
        <v>78</v>
      </c>
      <c r="DF11" t="s">
        <v>1381</v>
      </c>
      <c r="DG11">
        <v>244.82999999999998</v>
      </c>
    </row>
    <row r="12" spans="1:113">
      <c r="A12">
        <v>41</v>
      </c>
      <c r="B12" t="s">
        <v>44</v>
      </c>
      <c r="C12" s="239"/>
      <c r="D12" s="239"/>
      <c r="E12" s="239">
        <v>0</v>
      </c>
      <c r="F12" s="239">
        <v>23987.41</v>
      </c>
      <c r="G12" s="239">
        <v>0</v>
      </c>
      <c r="H12" s="239">
        <v>3467240</v>
      </c>
      <c r="AB12">
        <v>681</v>
      </c>
      <c r="AC12" t="s">
        <v>180</v>
      </c>
      <c r="AD12">
        <v>0</v>
      </c>
      <c r="AE12">
        <v>6469.73</v>
      </c>
      <c r="BC12">
        <v>46</v>
      </c>
      <c r="BD12" t="s">
        <v>1380</v>
      </c>
      <c r="BE12" s="239"/>
      <c r="BF12" s="239"/>
      <c r="BG12" s="239"/>
      <c r="BH12" s="239"/>
      <c r="BI12" s="239">
        <v>0</v>
      </c>
      <c r="BJ12" s="239">
        <v>176304776</v>
      </c>
      <c r="DE12">
        <v>203</v>
      </c>
      <c r="DF12" t="s">
        <v>86</v>
      </c>
      <c r="DG12">
        <v>176.04</v>
      </c>
    </row>
    <row r="13" spans="1:113">
      <c r="A13">
        <v>46</v>
      </c>
      <c r="B13" t="s">
        <v>1380</v>
      </c>
      <c r="C13" s="239">
        <v>292.97000000000003</v>
      </c>
      <c r="D13" s="239">
        <v>15207.5</v>
      </c>
      <c r="E13" s="239">
        <v>0</v>
      </c>
      <c r="F13" s="239">
        <v>553146.91</v>
      </c>
      <c r="G13" s="239">
        <v>100</v>
      </c>
      <c r="H13" s="239">
        <v>37594992.719999999</v>
      </c>
      <c r="AB13">
        <v>683</v>
      </c>
      <c r="AC13" t="s">
        <v>1251</v>
      </c>
      <c r="AH13">
        <v>0</v>
      </c>
      <c r="AI13">
        <v>754600</v>
      </c>
      <c r="BC13">
        <v>47</v>
      </c>
      <c r="BD13" t="s">
        <v>45</v>
      </c>
      <c r="BE13" s="239">
        <v>257098.26</v>
      </c>
      <c r="BF13" s="239">
        <v>0</v>
      </c>
      <c r="BG13" s="239"/>
      <c r="BH13" s="239"/>
      <c r="BI13" s="239"/>
      <c r="BJ13" s="239"/>
      <c r="DE13">
        <v>134</v>
      </c>
      <c r="DF13" t="s">
        <v>61</v>
      </c>
      <c r="DG13">
        <v>14646333.090000002</v>
      </c>
    </row>
    <row r="14" spans="1:113">
      <c r="A14">
        <v>47</v>
      </c>
      <c r="B14" t="s">
        <v>45</v>
      </c>
      <c r="C14" s="239"/>
      <c r="D14" s="239"/>
      <c r="E14" s="239"/>
      <c r="F14" s="239"/>
      <c r="G14" s="239">
        <v>0</v>
      </c>
      <c r="H14" s="239">
        <v>1724827.6</v>
      </c>
      <c r="AB14">
        <v>46</v>
      </c>
      <c r="AC14" t="s">
        <v>1380</v>
      </c>
      <c r="AH14">
        <v>50.01</v>
      </c>
      <c r="AI14">
        <v>190741044.62</v>
      </c>
      <c r="BC14">
        <v>78</v>
      </c>
      <c r="BD14" t="s">
        <v>1381</v>
      </c>
      <c r="BE14" s="239"/>
      <c r="BF14" s="239"/>
      <c r="BG14" s="239">
        <v>727644.01</v>
      </c>
      <c r="BH14" s="239">
        <v>0</v>
      </c>
      <c r="BI14" s="239"/>
      <c r="BJ14" s="239"/>
      <c r="DE14">
        <v>293</v>
      </c>
      <c r="DF14" t="s">
        <v>121</v>
      </c>
      <c r="DG14">
        <v>190</v>
      </c>
    </row>
    <row r="15" spans="1:113">
      <c r="A15">
        <v>81</v>
      </c>
      <c r="B15" t="s">
        <v>49</v>
      </c>
      <c r="C15" s="239">
        <v>0</v>
      </c>
      <c r="D15" s="239">
        <v>631.25</v>
      </c>
      <c r="E15" s="239"/>
      <c r="F15" s="239"/>
      <c r="G15" s="239">
        <v>0</v>
      </c>
      <c r="H15" s="239">
        <v>110199.98</v>
      </c>
      <c r="AB15">
        <v>376</v>
      </c>
      <c r="AC15" t="s">
        <v>609</v>
      </c>
      <c r="AH15">
        <v>0</v>
      </c>
      <c r="AI15">
        <v>314695.3</v>
      </c>
      <c r="BC15">
        <v>287</v>
      </c>
      <c r="BD15" t="s">
        <v>116</v>
      </c>
      <c r="BE15" s="239"/>
      <c r="BF15" s="239"/>
      <c r="BG15" s="239"/>
      <c r="BH15" s="239"/>
      <c r="BI15" s="239">
        <v>106635.83</v>
      </c>
      <c r="BJ15" s="239">
        <v>20580000</v>
      </c>
      <c r="DE15">
        <v>295</v>
      </c>
      <c r="DF15" t="s">
        <v>123</v>
      </c>
      <c r="DG15">
        <v>53507</v>
      </c>
    </row>
    <row r="16" spans="1:113">
      <c r="A16">
        <v>86</v>
      </c>
      <c r="B16" t="s">
        <v>50</v>
      </c>
      <c r="C16" s="239">
        <v>0</v>
      </c>
      <c r="D16" s="239">
        <v>1188003.1499999999</v>
      </c>
      <c r="E16" s="239">
        <v>0</v>
      </c>
      <c r="F16" s="239">
        <v>50</v>
      </c>
      <c r="G16" s="239">
        <v>0</v>
      </c>
      <c r="H16" s="239">
        <v>1027011.36</v>
      </c>
      <c r="BC16">
        <v>206</v>
      </c>
      <c r="BD16" t="s">
        <v>87</v>
      </c>
      <c r="BE16" s="239"/>
      <c r="BF16" s="239"/>
      <c r="BG16" s="239"/>
      <c r="BH16" s="239"/>
      <c r="BI16" s="239">
        <v>0</v>
      </c>
      <c r="BJ16" s="239">
        <v>22063965.690000001</v>
      </c>
      <c r="DE16">
        <v>133</v>
      </c>
      <c r="DF16" t="s">
        <v>60</v>
      </c>
      <c r="DG16">
        <v>1331038.1399999999</v>
      </c>
    </row>
    <row r="17" spans="1:111">
      <c r="A17">
        <v>132</v>
      </c>
      <c r="B17" t="s">
        <v>59</v>
      </c>
      <c r="C17" s="239">
        <v>4800.51</v>
      </c>
      <c r="D17" s="239">
        <v>52163.44</v>
      </c>
      <c r="E17" s="239">
        <v>878.82</v>
      </c>
      <c r="F17" s="239">
        <v>1019.99</v>
      </c>
      <c r="G17" s="239">
        <v>33115.58</v>
      </c>
      <c r="H17" s="239">
        <v>31677.06</v>
      </c>
      <c r="BC17">
        <v>383</v>
      </c>
      <c r="BD17" t="s">
        <v>1246</v>
      </c>
      <c r="BE17" s="239"/>
      <c r="BF17" s="239"/>
      <c r="BG17" s="239"/>
      <c r="BH17" s="239"/>
      <c r="BI17" s="239">
        <v>0</v>
      </c>
      <c r="BJ17" s="239">
        <v>207582.16</v>
      </c>
      <c r="DE17">
        <v>225</v>
      </c>
      <c r="DF17" t="s">
        <v>96</v>
      </c>
      <c r="DG17">
        <v>800000</v>
      </c>
    </row>
    <row r="18" spans="1:111">
      <c r="A18">
        <v>212</v>
      </c>
      <c r="B18" t="s">
        <v>90</v>
      </c>
      <c r="C18" s="239"/>
      <c r="D18" s="239"/>
      <c r="E18" s="239">
        <v>0</v>
      </c>
      <c r="F18" s="239">
        <v>6073</v>
      </c>
      <c r="G18" s="239">
        <v>0</v>
      </c>
      <c r="H18" s="239">
        <v>41871.18</v>
      </c>
      <c r="BC18">
        <v>514</v>
      </c>
      <c r="BD18" t="s">
        <v>161</v>
      </c>
      <c r="BE18" s="239"/>
      <c r="BF18" s="239"/>
      <c r="BG18" s="239"/>
      <c r="BH18" s="239"/>
      <c r="BI18" s="239">
        <v>101.48</v>
      </c>
      <c r="BJ18" s="239">
        <v>50.01</v>
      </c>
      <c r="DE18">
        <v>269</v>
      </c>
      <c r="DF18" t="s">
        <v>109</v>
      </c>
      <c r="DG18">
        <v>138392</v>
      </c>
    </row>
    <row r="19" spans="1:111">
      <c r="A19">
        <v>291</v>
      </c>
      <c r="B19" t="s">
        <v>119</v>
      </c>
      <c r="C19" s="239">
        <v>0</v>
      </c>
      <c r="D19" s="239">
        <v>765</v>
      </c>
      <c r="E19" s="239"/>
      <c r="F19" s="239"/>
      <c r="G19" s="239">
        <v>641759.27</v>
      </c>
      <c r="H19" s="239">
        <v>35997970.189999998</v>
      </c>
      <c r="BC19">
        <v>35</v>
      </c>
      <c r="BD19" t="s">
        <v>43</v>
      </c>
      <c r="BE19" s="239"/>
      <c r="BF19" s="239"/>
      <c r="BG19" s="239"/>
      <c r="BH19" s="239"/>
      <c r="BI19" s="239">
        <v>0</v>
      </c>
      <c r="BJ19" s="239">
        <v>18884950.600000001</v>
      </c>
      <c r="DE19">
        <v>389</v>
      </c>
      <c r="DF19" t="s">
        <v>1424</v>
      </c>
      <c r="DG19">
        <v>3866083.0100000007</v>
      </c>
    </row>
    <row r="20" spans="1:111">
      <c r="A20">
        <v>340</v>
      </c>
      <c r="B20" t="s">
        <v>136</v>
      </c>
      <c r="C20" s="239"/>
      <c r="D20" s="239"/>
      <c r="E20" s="239"/>
      <c r="F20" s="239"/>
      <c r="G20" s="239">
        <v>0</v>
      </c>
      <c r="H20" s="239">
        <v>118098.70999999999</v>
      </c>
      <c r="BC20">
        <v>15</v>
      </c>
      <c r="BD20" t="s">
        <v>39</v>
      </c>
      <c r="BE20" s="239"/>
      <c r="BF20" s="239"/>
      <c r="BG20" s="239"/>
      <c r="BH20" s="239"/>
      <c r="BI20" s="239">
        <v>0</v>
      </c>
      <c r="BJ20" s="239">
        <v>3233.6</v>
      </c>
      <c r="DE20">
        <v>41</v>
      </c>
      <c r="DF20" t="s">
        <v>44</v>
      </c>
      <c r="DG20">
        <v>9236757.4299999997</v>
      </c>
    </row>
    <row r="21" spans="1:111">
      <c r="A21">
        <v>383</v>
      </c>
      <c r="B21" t="s">
        <v>1246</v>
      </c>
      <c r="C21" s="239"/>
      <c r="D21" s="239"/>
      <c r="E21" s="239"/>
      <c r="F21" s="239"/>
      <c r="G21" s="239">
        <v>50</v>
      </c>
      <c r="H21" s="239">
        <v>0</v>
      </c>
      <c r="BC21">
        <v>573</v>
      </c>
      <c r="BD21" t="s">
        <v>167</v>
      </c>
      <c r="BE21" s="239"/>
      <c r="BF21" s="239"/>
      <c r="BG21" s="239"/>
      <c r="BH21" s="239"/>
      <c r="BI21" s="239">
        <v>0</v>
      </c>
      <c r="BJ21" s="239">
        <v>7591967.9699999997</v>
      </c>
      <c r="DE21" t="s">
        <v>541</v>
      </c>
      <c r="DF21" t="s">
        <v>590</v>
      </c>
      <c r="DG21">
        <v>588612021.80999994</v>
      </c>
    </row>
    <row r="22" spans="1:111">
      <c r="A22">
        <v>513</v>
      </c>
      <c r="B22" t="s">
        <v>160</v>
      </c>
      <c r="C22" s="239"/>
      <c r="D22" s="239"/>
      <c r="E22" s="239">
        <v>1232.46</v>
      </c>
      <c r="F22" s="239">
        <v>0</v>
      </c>
      <c r="G22" s="239">
        <v>1370.34</v>
      </c>
      <c r="H22" s="239">
        <v>430128</v>
      </c>
      <c r="DE22">
        <v>223</v>
      </c>
      <c r="DF22" t="s">
        <v>94</v>
      </c>
      <c r="DG22">
        <v>4627859.87</v>
      </c>
    </row>
    <row r="23" spans="1:111">
      <c r="A23">
        <v>578</v>
      </c>
      <c r="B23" t="s">
        <v>168</v>
      </c>
      <c r="C23" s="239"/>
      <c r="D23" s="239"/>
      <c r="E23" s="239"/>
      <c r="F23" s="239"/>
      <c r="G23" s="239">
        <v>234135.59</v>
      </c>
      <c r="H23" s="239">
        <v>0</v>
      </c>
      <c r="DE23">
        <v>548</v>
      </c>
      <c r="DF23" t="s">
        <v>1286</v>
      </c>
      <c r="DG23">
        <v>1171401.3799999999</v>
      </c>
    </row>
    <row r="24" spans="1:111">
      <c r="A24">
        <v>587</v>
      </c>
      <c r="B24" t="s">
        <v>673</v>
      </c>
      <c r="C24" s="239"/>
      <c r="D24" s="239"/>
      <c r="E24" s="239"/>
      <c r="F24" s="239"/>
      <c r="G24" s="239">
        <v>0</v>
      </c>
      <c r="H24" s="239">
        <v>400000</v>
      </c>
      <c r="DE24">
        <v>599</v>
      </c>
      <c r="DF24" t="s">
        <v>1249</v>
      </c>
      <c r="DG24">
        <v>24381529.289999999</v>
      </c>
    </row>
    <row r="25" spans="1:111">
      <c r="A25">
        <v>599</v>
      </c>
      <c r="B25" t="s">
        <v>1249</v>
      </c>
      <c r="C25" s="239"/>
      <c r="D25" s="239"/>
      <c r="E25" s="239"/>
      <c r="F25" s="239"/>
      <c r="G25" s="239">
        <v>0</v>
      </c>
      <c r="H25" s="239">
        <v>1791.94</v>
      </c>
      <c r="DE25">
        <v>132</v>
      </c>
      <c r="DF25" t="s">
        <v>59</v>
      </c>
      <c r="DG25">
        <v>103500</v>
      </c>
    </row>
    <row r="26" spans="1:111">
      <c r="A26">
        <v>650</v>
      </c>
      <c r="B26" t="s">
        <v>175</v>
      </c>
      <c r="C26" s="239"/>
      <c r="D26" s="239"/>
      <c r="E26" s="239"/>
      <c r="F26" s="239"/>
      <c r="G26" s="239">
        <v>0</v>
      </c>
      <c r="H26" s="239">
        <v>954.6</v>
      </c>
      <c r="DE26">
        <v>47</v>
      </c>
      <c r="DF26" t="s">
        <v>45</v>
      </c>
      <c r="DG26">
        <v>876965.91</v>
      </c>
    </row>
    <row r="27" spans="1:111">
      <c r="A27">
        <v>902</v>
      </c>
      <c r="B27" t="s">
        <v>191</v>
      </c>
      <c r="C27" s="239"/>
      <c r="D27" s="239"/>
      <c r="E27" s="239">
        <v>0</v>
      </c>
      <c r="F27" s="239">
        <v>900</v>
      </c>
      <c r="G27" s="239">
        <v>0</v>
      </c>
      <c r="H27" s="239">
        <v>900</v>
      </c>
      <c r="DE27">
        <v>681</v>
      </c>
      <c r="DF27" t="s">
        <v>180</v>
      </c>
      <c r="DG27">
        <v>74278.100000000006</v>
      </c>
    </row>
    <row r="28" spans="1:111">
      <c r="A28" t="s">
        <v>541</v>
      </c>
      <c r="B28" t="s">
        <v>590</v>
      </c>
      <c r="C28" s="239">
        <v>350000050</v>
      </c>
      <c r="D28" s="239">
        <v>351156733.48999995</v>
      </c>
      <c r="E28" s="239">
        <v>50</v>
      </c>
      <c r="F28" s="239">
        <v>19620745.689999998</v>
      </c>
      <c r="G28" s="239">
        <v>172975050</v>
      </c>
      <c r="H28" s="239">
        <v>23385804.010000002</v>
      </c>
      <c r="DE28">
        <v>249</v>
      </c>
      <c r="DF28" t="s">
        <v>102</v>
      </c>
      <c r="DG28">
        <v>10</v>
      </c>
    </row>
    <row r="29" spans="1:111">
      <c r="A29" t="s">
        <v>544</v>
      </c>
      <c r="B29" t="s">
        <v>683</v>
      </c>
      <c r="C29" s="239">
        <v>0</v>
      </c>
      <c r="D29" s="239">
        <v>1835678.18</v>
      </c>
      <c r="E29" s="239">
        <v>0</v>
      </c>
      <c r="F29" s="239">
        <v>1755819.77</v>
      </c>
      <c r="G29" s="239">
        <v>0</v>
      </c>
      <c r="H29" s="239">
        <v>1273459.51</v>
      </c>
      <c r="DE29">
        <v>315</v>
      </c>
      <c r="DF29" t="s">
        <v>1243</v>
      </c>
      <c r="DG29">
        <v>245742.59</v>
      </c>
    </row>
    <row r="30" spans="1:111">
      <c r="A30" t="s">
        <v>550</v>
      </c>
      <c r="B30" t="s">
        <v>589</v>
      </c>
      <c r="C30" s="239">
        <v>0</v>
      </c>
      <c r="D30" s="239">
        <v>108865.38000000002</v>
      </c>
      <c r="E30" s="239">
        <v>0</v>
      </c>
      <c r="F30" s="239">
        <v>402925.31000000006</v>
      </c>
      <c r="G30" s="239">
        <v>0</v>
      </c>
      <c r="H30" s="239">
        <v>2487.9499999999998</v>
      </c>
      <c r="DE30">
        <v>594</v>
      </c>
      <c r="DF30" t="s">
        <v>88</v>
      </c>
      <c r="DG30">
        <v>400</v>
      </c>
    </row>
    <row r="31" spans="1:111">
      <c r="A31">
        <v>597</v>
      </c>
      <c r="B31" t="s">
        <v>677</v>
      </c>
      <c r="C31" s="239"/>
      <c r="D31" s="239"/>
      <c r="E31" s="239">
        <v>700</v>
      </c>
      <c r="F31" s="239">
        <v>10864157.1</v>
      </c>
      <c r="G31" s="239">
        <v>820</v>
      </c>
      <c r="H31" s="239">
        <v>3533235.46</v>
      </c>
      <c r="DE31">
        <v>20</v>
      </c>
      <c r="DF31" t="s">
        <v>41</v>
      </c>
      <c r="DG31">
        <v>601926.45000000007</v>
      </c>
    </row>
    <row r="32" spans="1:111">
      <c r="A32">
        <v>595</v>
      </c>
      <c r="B32" t="s">
        <v>611</v>
      </c>
      <c r="C32" s="239"/>
      <c r="D32" s="239"/>
      <c r="E32" s="239">
        <v>0</v>
      </c>
      <c r="F32" s="239">
        <v>465</v>
      </c>
      <c r="G32" s="239"/>
      <c r="H32" s="239"/>
      <c r="DE32">
        <v>324</v>
      </c>
      <c r="DF32" t="s">
        <v>135</v>
      </c>
      <c r="DG32">
        <v>69405</v>
      </c>
    </row>
    <row r="33" spans="1:111">
      <c r="A33">
        <v>78</v>
      </c>
      <c r="B33" t="s">
        <v>1381</v>
      </c>
      <c r="C33" s="239"/>
      <c r="D33" s="239"/>
      <c r="E33" s="239">
        <v>0</v>
      </c>
      <c r="F33" s="239">
        <v>7662.85</v>
      </c>
      <c r="G33" s="239">
        <v>0</v>
      </c>
      <c r="H33" s="239">
        <v>857.4</v>
      </c>
      <c r="DE33">
        <v>343</v>
      </c>
      <c r="DF33" t="s">
        <v>138</v>
      </c>
      <c r="DG33">
        <v>1589864</v>
      </c>
    </row>
    <row r="34" spans="1:111">
      <c r="A34">
        <v>283</v>
      </c>
      <c r="B34" t="s">
        <v>115</v>
      </c>
      <c r="C34" s="239">
        <v>0</v>
      </c>
      <c r="D34" s="239">
        <v>2890.56</v>
      </c>
      <c r="E34" s="239">
        <v>0</v>
      </c>
      <c r="F34" s="239">
        <v>150765.88</v>
      </c>
      <c r="G34" s="239">
        <v>0</v>
      </c>
      <c r="H34" s="239">
        <v>3201732.87</v>
      </c>
      <c r="DE34">
        <v>344</v>
      </c>
      <c r="DF34" t="s">
        <v>139</v>
      </c>
      <c r="DG34">
        <v>1803000</v>
      </c>
    </row>
    <row r="35" spans="1:111">
      <c r="A35">
        <v>203</v>
      </c>
      <c r="B35" t="s">
        <v>86</v>
      </c>
      <c r="C35" s="239"/>
      <c r="D35" s="239"/>
      <c r="E35" s="239"/>
      <c r="F35" s="239"/>
      <c r="G35" s="239">
        <v>0</v>
      </c>
      <c r="H35" s="239">
        <v>2188.9300000000003</v>
      </c>
      <c r="DE35">
        <v>526</v>
      </c>
      <c r="DF35" t="s">
        <v>1267</v>
      </c>
      <c r="DG35">
        <v>1023000</v>
      </c>
    </row>
    <row r="36" spans="1:111">
      <c r="A36">
        <v>290</v>
      </c>
      <c r="B36" t="s">
        <v>118</v>
      </c>
      <c r="C36" s="239"/>
      <c r="D36" s="239"/>
      <c r="E36" s="239"/>
      <c r="F36" s="239"/>
      <c r="G36" s="239">
        <v>0</v>
      </c>
      <c r="H36" s="239">
        <v>119.72</v>
      </c>
      <c r="DE36">
        <v>578</v>
      </c>
      <c r="DF36" t="s">
        <v>168</v>
      </c>
      <c r="DG36">
        <v>57714</v>
      </c>
    </row>
    <row r="37" spans="1:111">
      <c r="A37">
        <v>342</v>
      </c>
      <c r="B37" t="s">
        <v>137</v>
      </c>
      <c r="C37" s="239"/>
      <c r="D37" s="239"/>
      <c r="E37" s="239"/>
      <c r="F37" s="239"/>
      <c r="G37" s="239">
        <v>0</v>
      </c>
      <c r="H37" s="239">
        <v>8391.4500000000007</v>
      </c>
      <c r="DE37">
        <v>598</v>
      </c>
      <c r="DF37" t="s">
        <v>672</v>
      </c>
      <c r="DG37">
        <v>96500</v>
      </c>
    </row>
    <row r="38" spans="1:111">
      <c r="A38">
        <v>374</v>
      </c>
      <c r="B38" t="s">
        <v>608</v>
      </c>
      <c r="C38" s="239"/>
      <c r="D38" s="239"/>
      <c r="E38" s="239">
        <v>0</v>
      </c>
      <c r="F38" s="239">
        <v>54</v>
      </c>
      <c r="G38" s="239"/>
      <c r="H38" s="239"/>
      <c r="DE38">
        <v>16</v>
      </c>
      <c r="DF38" t="s">
        <v>40</v>
      </c>
      <c r="DG38">
        <v>1579.5</v>
      </c>
    </row>
    <row r="39" spans="1:111">
      <c r="A39">
        <v>905</v>
      </c>
      <c r="B39" t="s">
        <v>194</v>
      </c>
      <c r="C39" s="239">
        <v>0</v>
      </c>
      <c r="D39" s="239">
        <v>4068.6</v>
      </c>
      <c r="E39" s="239">
        <v>0</v>
      </c>
      <c r="F39" s="239">
        <v>8193.75</v>
      </c>
      <c r="G39" s="239"/>
      <c r="H39" s="239"/>
      <c r="DE39">
        <v>345</v>
      </c>
      <c r="DF39" t="s">
        <v>140</v>
      </c>
      <c r="DG39">
        <v>345</v>
      </c>
    </row>
    <row r="40" spans="1:111">
      <c r="A40">
        <v>66</v>
      </c>
      <c r="B40" t="s">
        <v>46</v>
      </c>
      <c r="C40" s="239"/>
      <c r="D40" s="239"/>
      <c r="E40" s="239"/>
      <c r="F40" s="239"/>
      <c r="G40" s="239">
        <v>0</v>
      </c>
      <c r="H40" s="239">
        <v>44740.35</v>
      </c>
    </row>
    <row r="41" spans="1:111">
      <c r="A41">
        <v>862</v>
      </c>
      <c r="B41" t="s">
        <v>187</v>
      </c>
      <c r="C41" s="239"/>
      <c r="D41" s="239"/>
      <c r="E41" s="239"/>
      <c r="F41" s="239"/>
      <c r="G41" s="239">
        <v>3300485.19</v>
      </c>
      <c r="H41" s="239">
        <v>31450378.18</v>
      </c>
    </row>
    <row r="42" spans="1:111">
      <c r="A42">
        <v>70</v>
      </c>
      <c r="B42" t="s">
        <v>47</v>
      </c>
      <c r="C42" s="239"/>
      <c r="D42" s="239"/>
      <c r="E42" s="239"/>
      <c r="F42" s="239"/>
      <c r="G42" s="239">
        <v>0</v>
      </c>
      <c r="H42" s="239">
        <v>7314.2900000000009</v>
      </c>
    </row>
    <row r="43" spans="1:111">
      <c r="A43">
        <v>417</v>
      </c>
      <c r="B43" t="s">
        <v>147</v>
      </c>
      <c r="C43" s="239">
        <v>0</v>
      </c>
      <c r="D43" s="239">
        <v>61876.08</v>
      </c>
      <c r="E43" s="239">
        <v>0</v>
      </c>
      <c r="F43" s="239">
        <v>19064.46</v>
      </c>
      <c r="G43" s="239">
        <v>0</v>
      </c>
      <c r="H43" s="239">
        <v>33756.29</v>
      </c>
    </row>
    <row r="44" spans="1:111">
      <c r="A44">
        <v>951</v>
      </c>
      <c r="B44" t="s">
        <v>199</v>
      </c>
      <c r="C44" s="239"/>
      <c r="D44" s="239"/>
      <c r="E44" s="239">
        <v>0</v>
      </c>
      <c r="F44" s="239">
        <v>656.62</v>
      </c>
      <c r="G44" s="239">
        <v>0</v>
      </c>
      <c r="H44" s="239">
        <v>1459.91</v>
      </c>
    </row>
    <row r="45" spans="1:111">
      <c r="A45">
        <v>526</v>
      </c>
      <c r="B45" t="s">
        <v>1267</v>
      </c>
      <c r="C45" s="239"/>
      <c r="D45" s="239"/>
      <c r="E45" s="239">
        <v>0</v>
      </c>
      <c r="F45" s="239">
        <v>82.19</v>
      </c>
      <c r="G45" s="239">
        <v>0</v>
      </c>
      <c r="H45" s="239">
        <v>6797.13</v>
      </c>
    </row>
    <row r="46" spans="1:111">
      <c r="A46">
        <v>389</v>
      </c>
      <c r="B46" t="s">
        <v>1424</v>
      </c>
      <c r="C46" s="239">
        <v>0</v>
      </c>
      <c r="D46" s="239">
        <v>39388.959999999999</v>
      </c>
      <c r="E46" s="239">
        <v>0</v>
      </c>
      <c r="F46" s="239">
        <v>409.75</v>
      </c>
      <c r="G46" s="239">
        <v>0</v>
      </c>
      <c r="H46" s="239">
        <v>279794.33</v>
      </c>
    </row>
    <row r="47" spans="1:111">
      <c r="A47" t="s">
        <v>542</v>
      </c>
      <c r="B47" t="s">
        <v>691</v>
      </c>
      <c r="C47" s="239">
        <v>955293927.70999992</v>
      </c>
      <c r="D47" s="239">
        <v>29892291.960000001</v>
      </c>
      <c r="E47" s="239">
        <v>91520033.879999995</v>
      </c>
      <c r="F47" s="239">
        <v>30596351.110000003</v>
      </c>
      <c r="G47" s="239">
        <v>386273912.60000026</v>
      </c>
      <c r="H47" s="239">
        <v>415391.44</v>
      </c>
    </row>
    <row r="48" spans="1:111">
      <c r="A48">
        <v>376</v>
      </c>
      <c r="B48" t="s">
        <v>609</v>
      </c>
      <c r="C48" s="239"/>
      <c r="D48" s="239"/>
      <c r="E48" s="239"/>
      <c r="F48" s="239"/>
      <c r="G48" s="239">
        <v>50</v>
      </c>
      <c r="H48" s="239">
        <v>0</v>
      </c>
    </row>
    <row r="49" spans="1:8">
      <c r="A49">
        <v>423</v>
      </c>
      <c r="B49" t="s">
        <v>150</v>
      </c>
      <c r="C49" s="239"/>
      <c r="D49" s="239"/>
      <c r="E49" s="239">
        <v>0</v>
      </c>
      <c r="F49" s="239">
        <v>0.99</v>
      </c>
      <c r="G49" s="239">
        <v>0</v>
      </c>
      <c r="H49" s="239">
        <v>2333</v>
      </c>
    </row>
    <row r="50" spans="1:8">
      <c r="A50">
        <v>266</v>
      </c>
      <c r="B50" t="s">
        <v>1269</v>
      </c>
      <c r="C50" s="239"/>
      <c r="D50" s="239"/>
      <c r="E50" s="239"/>
      <c r="F50" s="239"/>
      <c r="G50" s="239">
        <v>0</v>
      </c>
      <c r="H50" s="239">
        <v>13022.14</v>
      </c>
    </row>
    <row r="51" spans="1:8">
      <c r="A51">
        <v>1201</v>
      </c>
      <c r="B51" t="s">
        <v>228</v>
      </c>
      <c r="C51" s="239"/>
      <c r="D51" s="239"/>
      <c r="E51" s="239">
        <v>0</v>
      </c>
      <c r="F51" s="239">
        <v>3503.66</v>
      </c>
      <c r="G51" s="239">
        <v>0</v>
      </c>
      <c r="H51" s="239">
        <v>1146.54</v>
      </c>
    </row>
    <row r="52" spans="1:8">
      <c r="A52">
        <v>548</v>
      </c>
      <c r="B52" t="s">
        <v>1286</v>
      </c>
      <c r="C52" s="239"/>
      <c r="D52" s="239"/>
      <c r="E52" s="239">
        <v>0</v>
      </c>
      <c r="F52" s="239">
        <v>78</v>
      </c>
      <c r="G52" s="239">
        <v>0</v>
      </c>
      <c r="H52" s="239">
        <v>2777</v>
      </c>
    </row>
    <row r="53" spans="1:8">
      <c r="A53">
        <v>293</v>
      </c>
      <c r="B53" t="s">
        <v>121</v>
      </c>
      <c r="C53" s="239"/>
      <c r="D53" s="239"/>
      <c r="E53" s="239">
        <v>0</v>
      </c>
      <c r="F53" s="239">
        <v>10245084.85</v>
      </c>
      <c r="G53" s="239">
        <v>0</v>
      </c>
      <c r="H53" s="239">
        <v>357</v>
      </c>
    </row>
    <row r="54" spans="1:8">
      <c r="A54">
        <v>249</v>
      </c>
      <c r="B54" t="s">
        <v>102</v>
      </c>
      <c r="C54" s="239">
        <v>645.96</v>
      </c>
      <c r="D54" s="239">
        <v>14552.27</v>
      </c>
      <c r="E54" s="239">
        <v>0</v>
      </c>
      <c r="F54" s="239">
        <v>84</v>
      </c>
      <c r="G54" s="239">
        <v>0</v>
      </c>
      <c r="H54" s="239">
        <v>304</v>
      </c>
    </row>
    <row r="55" spans="1:8">
      <c r="A55">
        <v>382</v>
      </c>
      <c r="B55" t="s">
        <v>1245</v>
      </c>
      <c r="C55" s="239"/>
      <c r="D55" s="239"/>
      <c r="E55" s="239">
        <v>0</v>
      </c>
      <c r="F55" s="239">
        <v>1401.49</v>
      </c>
      <c r="G55" s="239">
        <v>0</v>
      </c>
      <c r="H55" s="239">
        <v>587.64</v>
      </c>
    </row>
    <row r="56" spans="1:8">
      <c r="A56">
        <v>213</v>
      </c>
      <c r="B56" t="s">
        <v>91</v>
      </c>
      <c r="C56" s="239"/>
      <c r="D56" s="239"/>
      <c r="E56" s="239"/>
      <c r="F56" s="239"/>
      <c r="G56" s="239">
        <v>0</v>
      </c>
      <c r="H56" s="239">
        <v>775.46999999999991</v>
      </c>
    </row>
    <row r="57" spans="1:8">
      <c r="A57">
        <v>344</v>
      </c>
      <c r="B57" t="s">
        <v>139</v>
      </c>
      <c r="C57" s="239">
        <v>0</v>
      </c>
      <c r="D57" s="239">
        <v>990.68</v>
      </c>
      <c r="E57" s="239"/>
      <c r="F57" s="239"/>
      <c r="G57" s="239">
        <v>0</v>
      </c>
      <c r="H57" s="239">
        <v>2232.04</v>
      </c>
    </row>
    <row r="58" spans="1:8">
      <c r="A58">
        <v>682</v>
      </c>
      <c r="B58" t="s">
        <v>1250</v>
      </c>
      <c r="C58" s="239"/>
      <c r="D58" s="239"/>
      <c r="E58" s="239"/>
      <c r="F58" s="239"/>
      <c r="G58" s="239">
        <v>0</v>
      </c>
      <c r="H58" s="239">
        <v>11892.34</v>
      </c>
    </row>
    <row r="59" spans="1:8">
      <c r="A59">
        <v>601</v>
      </c>
      <c r="B59" t="s">
        <v>1546</v>
      </c>
      <c r="C59" s="239">
        <v>0</v>
      </c>
      <c r="D59" s="239">
        <v>650</v>
      </c>
      <c r="E59" s="239">
        <v>0</v>
      </c>
      <c r="F59" s="239">
        <v>250000</v>
      </c>
      <c r="G59" s="239">
        <v>0</v>
      </c>
      <c r="H59" s="239">
        <v>143072.6</v>
      </c>
    </row>
    <row r="60" spans="1:8">
      <c r="A60">
        <v>153</v>
      </c>
      <c r="B60" t="s">
        <v>73</v>
      </c>
      <c r="C60" s="239"/>
      <c r="D60" s="239"/>
      <c r="E60" s="239">
        <v>0</v>
      </c>
      <c r="F60" s="239">
        <v>2058.56</v>
      </c>
      <c r="G60" s="239"/>
      <c r="H60" s="239"/>
    </row>
    <row r="61" spans="1:8">
      <c r="A61">
        <v>598</v>
      </c>
      <c r="B61" t="s">
        <v>672</v>
      </c>
      <c r="C61" s="239"/>
      <c r="D61" s="239"/>
      <c r="E61" s="239">
        <v>50</v>
      </c>
      <c r="F61" s="239">
        <v>0</v>
      </c>
      <c r="G61" s="239"/>
      <c r="H61" s="239"/>
    </row>
    <row r="62" spans="1:8">
      <c r="A62">
        <v>30</v>
      </c>
      <c r="B62" t="s">
        <v>642</v>
      </c>
      <c r="C62" s="239"/>
      <c r="D62" s="239"/>
      <c r="E62" s="239"/>
      <c r="F62" s="239"/>
      <c r="G62" s="239">
        <v>0</v>
      </c>
      <c r="H62" s="239">
        <v>925.36</v>
      </c>
    </row>
    <row r="63" spans="1:8">
      <c r="A63">
        <v>590</v>
      </c>
      <c r="B63" t="s">
        <v>1287</v>
      </c>
      <c r="C63" s="239">
        <v>3722.9700000000003</v>
      </c>
      <c r="D63" s="239">
        <v>0</v>
      </c>
      <c r="E63" s="239">
        <v>3264.9799999999996</v>
      </c>
      <c r="F63" s="239">
        <v>0</v>
      </c>
      <c r="G63" s="239"/>
      <c r="H63" s="239"/>
    </row>
    <row r="64" spans="1:8">
      <c r="A64">
        <v>422</v>
      </c>
      <c r="B64" t="s">
        <v>149</v>
      </c>
      <c r="C64" s="239"/>
      <c r="D64" s="239"/>
      <c r="E64" s="239"/>
      <c r="F64" s="239"/>
      <c r="G64" s="239">
        <v>0</v>
      </c>
      <c r="H64" s="239">
        <v>2894</v>
      </c>
    </row>
    <row r="65" spans="1:8">
      <c r="A65">
        <v>573</v>
      </c>
      <c r="B65" t="s">
        <v>167</v>
      </c>
      <c r="C65" s="239"/>
      <c r="D65" s="239"/>
      <c r="E65" s="239"/>
      <c r="F65" s="239"/>
      <c r="G65" s="239">
        <v>50</v>
      </c>
      <c r="H65" s="239">
        <v>0</v>
      </c>
    </row>
    <row r="66" spans="1:8">
      <c r="A66">
        <v>683</v>
      </c>
      <c r="B66" t="s">
        <v>1251</v>
      </c>
      <c r="C66" s="239"/>
      <c r="D66" s="239"/>
      <c r="E66" s="239"/>
      <c r="F66" s="239"/>
      <c r="G66" s="239">
        <v>50</v>
      </c>
      <c r="H66" s="239">
        <v>0</v>
      </c>
    </row>
    <row r="67" spans="1:8">
      <c r="A67" t="s">
        <v>667</v>
      </c>
      <c r="B67" t="s">
        <v>1256</v>
      </c>
      <c r="C67" s="239">
        <v>501655116.04999995</v>
      </c>
      <c r="D67" s="239">
        <v>0</v>
      </c>
      <c r="E67" s="239">
        <v>475583722.14000022</v>
      </c>
      <c r="F67" s="239">
        <v>0</v>
      </c>
      <c r="G67" s="239">
        <v>495697941.37999976</v>
      </c>
      <c r="H67" s="239">
        <v>0</v>
      </c>
    </row>
    <row r="68" spans="1:8">
      <c r="A68">
        <v>520</v>
      </c>
      <c r="B68" t="s">
        <v>1285</v>
      </c>
      <c r="C68" s="239"/>
      <c r="D68" s="239"/>
      <c r="E68" s="239">
        <v>0</v>
      </c>
      <c r="F68" s="239">
        <v>100</v>
      </c>
      <c r="G68" s="239"/>
      <c r="H68" s="239"/>
    </row>
    <row r="69" spans="1:8">
      <c r="A69">
        <v>512</v>
      </c>
      <c r="B69" t="s">
        <v>693</v>
      </c>
      <c r="C69" s="239"/>
      <c r="D69" s="239"/>
      <c r="E69" s="239">
        <v>0</v>
      </c>
      <c r="F69" s="239">
        <v>36151.33</v>
      </c>
      <c r="G69" s="239"/>
      <c r="H69" s="239"/>
    </row>
    <row r="70" spans="1:8">
      <c r="A70">
        <v>294</v>
      </c>
      <c r="B70" t="s">
        <v>122</v>
      </c>
      <c r="C70" s="239"/>
      <c r="D70" s="239"/>
      <c r="E70" s="239">
        <v>0</v>
      </c>
      <c r="F70" s="239">
        <v>31647</v>
      </c>
      <c r="G70" s="239"/>
      <c r="H70" s="239"/>
    </row>
    <row r="71" spans="1:8">
      <c r="A71">
        <v>314</v>
      </c>
      <c r="B71" t="s">
        <v>1386</v>
      </c>
      <c r="C71" s="239"/>
      <c r="D71" s="239"/>
      <c r="E71" s="239">
        <v>0</v>
      </c>
      <c r="F71" s="239">
        <v>5984.7000000000007</v>
      </c>
      <c r="G71" s="239"/>
      <c r="H71" s="239"/>
    </row>
    <row r="72" spans="1:8">
      <c r="A72">
        <v>192</v>
      </c>
      <c r="B72" t="s">
        <v>83</v>
      </c>
      <c r="C72" s="239"/>
      <c r="D72" s="239"/>
      <c r="E72" s="239">
        <v>0</v>
      </c>
      <c r="F72" s="239">
        <v>50</v>
      </c>
      <c r="G72" s="239"/>
      <c r="H72" s="239"/>
    </row>
    <row r="73" spans="1:8">
      <c r="A73">
        <v>903</v>
      </c>
      <c r="B73" t="s">
        <v>192</v>
      </c>
      <c r="C73" s="239">
        <v>0</v>
      </c>
      <c r="D73" s="239">
        <v>4349.6400000000003</v>
      </c>
      <c r="E73" s="239"/>
      <c r="F73" s="239"/>
      <c r="G73" s="239"/>
      <c r="H73" s="239"/>
    </row>
    <row r="74" spans="1:8">
      <c r="A74">
        <v>140</v>
      </c>
      <c r="B74" t="s">
        <v>1280</v>
      </c>
      <c r="C74" s="239"/>
      <c r="D74" s="239"/>
      <c r="E74" s="239"/>
      <c r="F74" s="239"/>
      <c r="G74" s="239">
        <v>0</v>
      </c>
      <c r="H74" s="239">
        <v>18987.330000000002</v>
      </c>
    </row>
    <row r="75" spans="1:8">
      <c r="A75">
        <v>2339</v>
      </c>
      <c r="B75" t="s">
        <v>1399</v>
      </c>
      <c r="C75" s="239"/>
      <c r="D75" s="239"/>
      <c r="E75" s="239"/>
      <c r="F75" s="239"/>
      <c r="G75" s="239">
        <v>0</v>
      </c>
      <c r="H75" s="239">
        <v>2108.29</v>
      </c>
    </row>
    <row r="76" spans="1:8">
      <c r="A76">
        <v>139</v>
      </c>
      <c r="B76" t="s">
        <v>64</v>
      </c>
      <c r="C76" s="239"/>
      <c r="D76" s="239"/>
      <c r="E76" s="239"/>
      <c r="F76" s="239"/>
      <c r="G76" s="239">
        <v>0</v>
      </c>
      <c r="H76" s="239">
        <v>1724.43</v>
      </c>
    </row>
    <row r="77" spans="1:8">
      <c r="A77">
        <v>145</v>
      </c>
      <c r="B77" t="s">
        <v>68</v>
      </c>
      <c r="C77" s="239"/>
      <c r="D77" s="239"/>
      <c r="E77" s="239"/>
      <c r="F77" s="239"/>
      <c r="G77" s="239">
        <v>0</v>
      </c>
      <c r="H77" s="239">
        <v>1530.98</v>
      </c>
    </row>
    <row r="78" spans="1:8">
      <c r="A78">
        <v>254</v>
      </c>
      <c r="B78" t="s">
        <v>105</v>
      </c>
      <c r="C78" s="239"/>
      <c r="D78" s="239"/>
      <c r="E78" s="239"/>
      <c r="F78" s="239"/>
      <c r="G78" s="239">
        <v>0</v>
      </c>
      <c r="H78" s="239">
        <v>10560466</v>
      </c>
    </row>
    <row r="79" spans="1:8">
      <c r="A79">
        <v>288</v>
      </c>
      <c r="B79" t="s">
        <v>117</v>
      </c>
      <c r="C79" s="239"/>
      <c r="D79" s="239"/>
      <c r="E79" s="239"/>
      <c r="F79" s="239"/>
      <c r="G79" s="239">
        <v>0</v>
      </c>
      <c r="H79" s="239">
        <v>361</v>
      </c>
    </row>
    <row r="80" spans="1:8">
      <c r="A80">
        <v>418</v>
      </c>
      <c r="B80" t="s">
        <v>148</v>
      </c>
      <c r="C80" s="239"/>
      <c r="D80" s="239"/>
      <c r="E80" s="239"/>
      <c r="F80" s="239"/>
      <c r="G80" s="239">
        <v>0</v>
      </c>
      <c r="H80" s="239">
        <v>400</v>
      </c>
    </row>
    <row r="81" spans="1:8">
      <c r="A81">
        <v>1430</v>
      </c>
      <c r="B81" t="s">
        <v>388</v>
      </c>
      <c r="C81" s="239"/>
      <c r="D81" s="239"/>
      <c r="E81" s="239"/>
      <c r="F81" s="239"/>
      <c r="G81" s="239">
        <v>0</v>
      </c>
      <c r="H81" s="239">
        <v>3648.9</v>
      </c>
    </row>
    <row r="82" spans="1:8">
      <c r="A82">
        <v>1339</v>
      </c>
      <c r="B82" t="s">
        <v>353</v>
      </c>
      <c r="C82" s="239"/>
      <c r="D82" s="239"/>
      <c r="E82" s="239"/>
      <c r="F82" s="239"/>
      <c r="G82" s="239">
        <v>0</v>
      </c>
      <c r="H82" s="239">
        <v>6438.66</v>
      </c>
    </row>
    <row r="83" spans="1:8">
      <c r="A83">
        <v>594</v>
      </c>
      <c r="B83" t="s">
        <v>88</v>
      </c>
      <c r="C83" s="239"/>
      <c r="D83" s="239"/>
      <c r="E83" s="239"/>
      <c r="F83" s="239"/>
      <c r="G83" s="239">
        <v>0</v>
      </c>
      <c r="H83" s="239">
        <v>424.81</v>
      </c>
    </row>
    <row r="84" spans="1:8">
      <c r="A84">
        <v>299</v>
      </c>
      <c r="B84" t="s">
        <v>126</v>
      </c>
      <c r="C84" s="239"/>
      <c r="D84" s="239"/>
      <c r="E84" s="239"/>
      <c r="F84" s="239"/>
      <c r="G84" s="239">
        <v>0</v>
      </c>
      <c r="H84" s="239">
        <v>6196.65</v>
      </c>
    </row>
    <row r="85" spans="1:8">
      <c r="A85">
        <v>234</v>
      </c>
      <c r="B85" t="s">
        <v>615</v>
      </c>
      <c r="C85" s="239"/>
      <c r="D85" s="239"/>
      <c r="E85" s="239"/>
      <c r="F85" s="239"/>
      <c r="G85" s="239">
        <v>0</v>
      </c>
      <c r="H85" s="239">
        <v>2217.85</v>
      </c>
    </row>
    <row r="86" spans="1:8">
      <c r="A86">
        <v>593</v>
      </c>
      <c r="B86" t="s">
        <v>1288</v>
      </c>
      <c r="C86" s="239"/>
      <c r="D86" s="239"/>
      <c r="E86" s="239"/>
      <c r="F86" s="239"/>
      <c r="G86" s="239">
        <v>50</v>
      </c>
      <c r="H86" s="239">
        <v>55.3</v>
      </c>
    </row>
    <row r="87" spans="1:8">
      <c r="A87">
        <v>244</v>
      </c>
      <c r="B87" t="s">
        <v>100</v>
      </c>
      <c r="C87" s="239"/>
      <c r="D87" s="239"/>
      <c r="E87" s="239"/>
      <c r="F87" s="239"/>
      <c r="G87" s="239">
        <v>0</v>
      </c>
      <c r="H87" s="239">
        <v>205494</v>
      </c>
    </row>
    <row r="88" spans="1:8">
      <c r="A88">
        <v>576</v>
      </c>
      <c r="B88" t="s">
        <v>1247</v>
      </c>
      <c r="C88" s="239"/>
      <c r="D88" s="239"/>
      <c r="E88" s="239"/>
      <c r="F88" s="239"/>
      <c r="G88" s="239">
        <v>364.32</v>
      </c>
      <c r="H88" s="239">
        <v>0</v>
      </c>
    </row>
    <row r="89" spans="1:8">
      <c r="A89">
        <v>303</v>
      </c>
      <c r="B89" t="s">
        <v>130</v>
      </c>
      <c r="C89" s="239"/>
      <c r="D89" s="239"/>
      <c r="E89" s="239"/>
      <c r="F89" s="239"/>
      <c r="G89" s="239">
        <v>0</v>
      </c>
      <c r="H89" s="239">
        <v>100000</v>
      </c>
    </row>
    <row r="90" spans="1:8">
      <c r="A90">
        <v>525</v>
      </c>
      <c r="B90" t="s">
        <v>164</v>
      </c>
      <c r="C90" s="239"/>
      <c r="D90" s="239"/>
      <c r="E90" s="239"/>
      <c r="F90" s="239"/>
      <c r="G90" s="239">
        <v>0</v>
      </c>
      <c r="H90" s="239">
        <v>949664.1</v>
      </c>
    </row>
    <row r="91" spans="1:8">
      <c r="A91">
        <v>802</v>
      </c>
      <c r="B91" t="s">
        <v>184</v>
      </c>
      <c r="C91" s="239"/>
      <c r="D91" s="239"/>
      <c r="E91" s="239"/>
      <c r="F91" s="239"/>
      <c r="G91" s="239">
        <v>0</v>
      </c>
      <c r="H91" s="239">
        <v>28540.3</v>
      </c>
    </row>
    <row r="92" spans="1:8">
      <c r="A92">
        <v>130</v>
      </c>
      <c r="B92" t="s">
        <v>58</v>
      </c>
      <c r="C92" s="239"/>
      <c r="D92" s="239"/>
      <c r="E92" s="239"/>
      <c r="F92" s="239"/>
      <c r="G92" s="239">
        <v>0</v>
      </c>
      <c r="H92" s="239">
        <v>27927</v>
      </c>
    </row>
    <row r="149" spans="1:115">
      <c r="C149" t="s">
        <v>1311</v>
      </c>
      <c r="D149" t="s">
        <v>1312</v>
      </c>
      <c r="E149" t="s">
        <v>1311</v>
      </c>
      <c r="F149" t="s">
        <v>1312</v>
      </c>
      <c r="G149" t="s">
        <v>1311</v>
      </c>
      <c r="H149" t="s">
        <v>1312</v>
      </c>
      <c r="I149" t="s">
        <v>1311</v>
      </c>
      <c r="J149" t="s">
        <v>1312</v>
      </c>
      <c r="K149" t="s">
        <v>1311</v>
      </c>
      <c r="L149" t="s">
        <v>1312</v>
      </c>
      <c r="M149" t="s">
        <v>1311</v>
      </c>
      <c r="N149" t="s">
        <v>1312</v>
      </c>
      <c r="O149" t="s">
        <v>1311</v>
      </c>
      <c r="P149" t="s">
        <v>1312</v>
      </c>
      <c r="Q149" t="s">
        <v>1311</v>
      </c>
      <c r="R149" t="s">
        <v>1312</v>
      </c>
      <c r="S149" t="s">
        <v>1311</v>
      </c>
      <c r="T149" t="s">
        <v>1312</v>
      </c>
      <c r="U149" t="s">
        <v>1311</v>
      </c>
      <c r="V149" t="s">
        <v>1312</v>
      </c>
      <c r="W149" t="s">
        <v>1311</v>
      </c>
      <c r="X149" t="s">
        <v>1312</v>
      </c>
      <c r="Y149" t="s">
        <v>1311</v>
      </c>
      <c r="Z149" t="s">
        <v>1312</v>
      </c>
      <c r="AD149" t="s">
        <v>1311</v>
      </c>
      <c r="AE149" t="s">
        <v>1312</v>
      </c>
      <c r="AF149" t="s">
        <v>1311</v>
      </c>
      <c r="AG149" t="s">
        <v>1312</v>
      </c>
      <c r="AH149" t="s">
        <v>1311</v>
      </c>
      <c r="AI149" t="s">
        <v>1312</v>
      </c>
      <c r="AJ149" t="s">
        <v>1311</v>
      </c>
      <c r="AK149" t="s">
        <v>1312</v>
      </c>
      <c r="AL149" t="s">
        <v>1311</v>
      </c>
      <c r="AM149" t="s">
        <v>1312</v>
      </c>
      <c r="AN149" t="s">
        <v>1311</v>
      </c>
      <c r="AO149" t="s">
        <v>1312</v>
      </c>
      <c r="AP149" t="s">
        <v>1311</v>
      </c>
      <c r="AQ149" t="s">
        <v>1312</v>
      </c>
      <c r="AR149" t="s">
        <v>1311</v>
      </c>
      <c r="AS149" t="s">
        <v>1312</v>
      </c>
      <c r="AT149" t="s">
        <v>1311</v>
      </c>
      <c r="AU149" t="s">
        <v>1312</v>
      </c>
      <c r="AV149" t="s">
        <v>1311</v>
      </c>
      <c r="AW149" t="s">
        <v>1312</v>
      </c>
      <c r="AX149" t="s">
        <v>1311</v>
      </c>
      <c r="AY149" t="s">
        <v>1312</v>
      </c>
      <c r="AZ149" t="s">
        <v>1311</v>
      </c>
      <c r="BA149" t="s">
        <v>1312</v>
      </c>
      <c r="BE149" t="s">
        <v>1311</v>
      </c>
      <c r="BF149" t="s">
        <v>1312</v>
      </c>
      <c r="BG149" t="s">
        <v>1311</v>
      </c>
      <c r="BH149" t="s">
        <v>1312</v>
      </c>
      <c r="BI149" t="s">
        <v>1311</v>
      </c>
      <c r="BJ149" t="s">
        <v>1312</v>
      </c>
      <c r="BK149" t="s">
        <v>1311</v>
      </c>
      <c r="BL149" t="s">
        <v>1312</v>
      </c>
      <c r="BM149" t="s">
        <v>1311</v>
      </c>
      <c r="BN149" t="s">
        <v>1312</v>
      </c>
      <c r="BO149" t="s">
        <v>1311</v>
      </c>
      <c r="BP149" t="s">
        <v>1312</v>
      </c>
      <c r="BQ149" t="s">
        <v>1311</v>
      </c>
      <c r="BR149" t="s">
        <v>1312</v>
      </c>
      <c r="BS149" t="s">
        <v>1311</v>
      </c>
      <c r="BT149" t="s">
        <v>1312</v>
      </c>
      <c r="BU149" t="s">
        <v>1311</v>
      </c>
      <c r="BV149" t="s">
        <v>1312</v>
      </c>
      <c r="BW149" t="s">
        <v>1311</v>
      </c>
      <c r="BX149" t="s">
        <v>1312</v>
      </c>
      <c r="BY149" t="s">
        <v>1311</v>
      </c>
      <c r="BZ149" t="s">
        <v>1312</v>
      </c>
      <c r="CA149" t="s">
        <v>1311</v>
      </c>
      <c r="CB149" t="s">
        <v>1312</v>
      </c>
      <c r="CF149" t="s">
        <v>1311</v>
      </c>
      <c r="CG149" t="s">
        <v>1312</v>
      </c>
      <c r="CH149" t="s">
        <v>1311</v>
      </c>
      <c r="CI149" t="s">
        <v>1312</v>
      </c>
      <c r="CJ149" t="s">
        <v>1311</v>
      </c>
      <c r="CK149" t="s">
        <v>1312</v>
      </c>
      <c r="CL149" t="s">
        <v>1311</v>
      </c>
      <c r="CM149" t="s">
        <v>1312</v>
      </c>
      <c r="CN149" t="s">
        <v>1311</v>
      </c>
      <c r="CO149" t="s">
        <v>1312</v>
      </c>
      <c r="CP149" t="s">
        <v>1311</v>
      </c>
      <c r="CQ149" t="s">
        <v>1312</v>
      </c>
      <c r="CR149" t="s">
        <v>1311</v>
      </c>
      <c r="CS149" t="s">
        <v>1312</v>
      </c>
      <c r="CT149" t="s">
        <v>1311</v>
      </c>
      <c r="CU149" t="s">
        <v>1312</v>
      </c>
      <c r="CV149" t="s">
        <v>1311</v>
      </c>
      <c r="CW149" t="s">
        <v>1312</v>
      </c>
      <c r="CX149" t="s">
        <v>1311</v>
      </c>
      <c r="CY149" t="s">
        <v>1312</v>
      </c>
      <c r="CZ149" t="s">
        <v>1311</v>
      </c>
      <c r="DA149" t="s">
        <v>1312</v>
      </c>
      <c r="DB149" t="s">
        <v>1311</v>
      </c>
      <c r="DC149" t="s">
        <v>1312</v>
      </c>
      <c r="DG149" t="s">
        <v>1312</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Aún no hay mesDébitos</v>
      </c>
      <c r="J151" t="str">
        <f t="shared" si="0"/>
        <v>Aún no hay mesCréditos</v>
      </c>
      <c r="K151" t="str">
        <f t="shared" si="0"/>
        <v>Aún no hay mesDébitos</v>
      </c>
      <c r="L151" t="str">
        <f t="shared" si="0"/>
        <v>Aún no hay mesCréditos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Aún no hay mesDébitos</v>
      </c>
      <c r="AK151" t="str">
        <f t="shared" si="0"/>
        <v>Aún no hay mesCréditos</v>
      </c>
      <c r="AL151" t="str">
        <f t="shared" si="0"/>
        <v>Aún no hay mesDébitos</v>
      </c>
      <c r="AM151" t="str">
        <f t="shared" si="0"/>
        <v>Aún no hay mesCréditos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Aún no hay mesDébitos</v>
      </c>
      <c r="BL151" t="str">
        <f t="shared" si="0"/>
        <v>Aún no hay mesCréditos</v>
      </c>
      <c r="BM151" t="str">
        <f t="shared" si="0"/>
        <v>Aún no hay mesDébitos</v>
      </c>
      <c r="BN151" t="str">
        <f t="shared" si="0"/>
        <v>Aún no hay mesCréditos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MarzoDébitos</v>
      </c>
      <c r="CK151" t="str">
        <f t="shared" si="1"/>
        <v>MarzoCréditos</v>
      </c>
      <c r="CL151" t="str">
        <f t="shared" si="1"/>
        <v>Aún no hay mesDébitos</v>
      </c>
      <c r="CM151" t="str">
        <f t="shared" si="1"/>
        <v>Aún no hay mesCréditos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AbrilCréditos</v>
      </c>
      <c r="DH151" t="str">
        <f ca="1">DG2</f>
        <v>Abril</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abr</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f t="shared" si="6"/>
        <v>0</v>
      </c>
      <c r="J153">
        <f t="shared" si="6"/>
        <v>0</v>
      </c>
      <c r="K153">
        <f t="shared" si="6"/>
        <v>0</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f t="shared" si="7"/>
        <v>0</v>
      </c>
      <c r="AK153">
        <f t="shared" si="7"/>
        <v>0</v>
      </c>
      <c r="AL153">
        <f t="shared" si="7"/>
        <v>0</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f t="shared" si="7"/>
        <v>0</v>
      </c>
      <c r="BL153">
        <f t="shared" si="7"/>
        <v>0</v>
      </c>
      <c r="BM153">
        <f t="shared" ref="BM153:CR153" si="8">BM4</f>
        <v>0</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t="str">
        <f t="shared" si="8"/>
        <v>mar</v>
      </c>
      <c r="CK153">
        <f t="shared" si="8"/>
        <v>0</v>
      </c>
      <c r="CL153">
        <f t="shared" si="8"/>
        <v>0</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10250750.84</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Aún no hay mesDébitos</v>
      </c>
      <c r="J154" t="str">
        <f t="shared" si="10"/>
        <v>Aún no hay mesCréditos</v>
      </c>
      <c r="K154" t="str">
        <f t="shared" si="10"/>
        <v>Aún no hay mesDébitos</v>
      </c>
      <c r="L154" t="str">
        <f t="shared" si="10"/>
        <v>Aún no hay mesCréditos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Aún no hay mesDébitos</v>
      </c>
      <c r="AK154" t="str">
        <f t="shared" si="10"/>
        <v>Aún no hay mesCréditos</v>
      </c>
      <c r="AL154" t="str">
        <f t="shared" si="10"/>
        <v>Aún no hay mesDébitos</v>
      </c>
      <c r="AM154" t="str">
        <f t="shared" si="10"/>
        <v>Aún no hay mesCréditos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Aún no hay mesDébitos</v>
      </c>
      <c r="BL154" t="str">
        <f t="shared" si="10"/>
        <v>Aún no hay mesCréditos</v>
      </c>
      <c r="BM154" t="str">
        <f t="shared" si="10"/>
        <v>Aún no hay mesDébitos</v>
      </c>
      <c r="BN154" t="str">
        <f t="shared" si="10"/>
        <v>Aún no hay mesCréditos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Suma de Débitos
(Bs)MarzoDébitos</v>
      </c>
      <c r="CK154" t="str">
        <f t="shared" si="11"/>
        <v>Suma de Créditos
(Bs)MarzoCréditos</v>
      </c>
      <c r="CL154" t="str">
        <f t="shared" si="11"/>
        <v>Aún no hay mesDébitos</v>
      </c>
      <c r="CM154" t="str">
        <f t="shared" si="11"/>
        <v>Aún no hay mesCréditos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117</v>
      </c>
      <c r="DF154" t="str">
        <f>DF5</f>
        <v>Dirección General de Aeronáutica Civil</v>
      </c>
      <c r="DG154">
        <f>DG5</f>
        <v>40905.5</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3300</v>
      </c>
      <c r="H155">
        <f t="shared" si="12"/>
        <v>0</v>
      </c>
      <c r="I155">
        <f t="shared" si="12"/>
        <v>0</v>
      </c>
      <c r="J155">
        <f t="shared" si="12"/>
        <v>0</v>
      </c>
      <c r="K155">
        <f t="shared" si="12"/>
        <v>0</v>
      </c>
      <c r="L155">
        <f t="shared" si="12"/>
        <v>0</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9.0000000000000011E-2</v>
      </c>
      <c r="AE155">
        <f t="shared" si="12"/>
        <v>0.05</v>
      </c>
      <c r="AF155">
        <f t="shared" si="12"/>
        <v>9.9999999999999978E-2</v>
      </c>
      <c r="AG155">
        <f t="shared" ref="AG155:BL155" si="13">AG6</f>
        <v>7.0000000000000007E-2</v>
      </c>
      <c r="AH155">
        <f t="shared" si="13"/>
        <v>0.10999999999999999</v>
      </c>
      <c r="AI155">
        <f t="shared" si="13"/>
        <v>6.0000000000000005E-2</v>
      </c>
      <c r="AJ155">
        <f t="shared" si="13"/>
        <v>0</v>
      </c>
      <c r="AK155">
        <f t="shared" si="13"/>
        <v>0</v>
      </c>
      <c r="AL155">
        <f t="shared" si="13"/>
        <v>0</v>
      </c>
      <c r="AM155">
        <f t="shared" si="13"/>
        <v>0</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t="str">
        <f t="shared" si="13"/>
        <v>99 - 01</v>
      </c>
      <c r="BD155" t="str">
        <f t="shared" si="13"/>
        <v>Dirección General de Programación y Operaciones del Tesoro</v>
      </c>
      <c r="BE155">
        <f t="shared" si="13"/>
        <v>363.71</v>
      </c>
      <c r="BF155">
        <f t="shared" si="13"/>
        <v>0</v>
      </c>
      <c r="BG155">
        <f t="shared" si="13"/>
        <v>0</v>
      </c>
      <c r="BH155">
        <f t="shared" si="13"/>
        <v>0</v>
      </c>
      <c r="BI155">
        <f t="shared" si="13"/>
        <v>1454.65</v>
      </c>
      <c r="BJ155">
        <f t="shared" si="13"/>
        <v>0</v>
      </c>
      <c r="BK155">
        <f t="shared" si="13"/>
        <v>0</v>
      </c>
      <c r="BL155">
        <f t="shared" si="13"/>
        <v>0</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213481832.52760002</v>
      </c>
      <c r="CG155">
        <f t="shared" si="14"/>
        <v>0</v>
      </c>
      <c r="CH155">
        <f t="shared" si="14"/>
        <v>882248.20460000006</v>
      </c>
      <c r="CI155">
        <f t="shared" si="14"/>
        <v>0</v>
      </c>
      <c r="CJ155">
        <f t="shared" si="14"/>
        <v>100.0188</v>
      </c>
      <c r="CK155">
        <f t="shared" si="14"/>
        <v>332970925.8624</v>
      </c>
      <c r="CL155">
        <f t="shared" si="14"/>
        <v>0</v>
      </c>
      <c r="CM155">
        <f t="shared" si="14"/>
        <v>0</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163</v>
      </c>
      <c r="DF155" t="str">
        <f t="shared" si="15"/>
        <v>Agencia Nacional de Hidrocarburos</v>
      </c>
      <c r="DG155">
        <f t="shared" si="15"/>
        <v>2135033.94</v>
      </c>
      <c r="DH155">
        <f t="shared" si="15"/>
        <v>0</v>
      </c>
      <c r="DK155" t="e">
        <f ca="1">+MATCH(DH151,C151:DC151,0)</f>
        <v>#N/A</v>
      </c>
    </row>
    <row r="156" spans="1:115">
      <c r="A156">
        <f t="shared" ref="A156:AF156" si="16">A7</f>
        <v>15</v>
      </c>
      <c r="B156" t="str">
        <f t="shared" si="16"/>
        <v>Ministerio de Gobierno</v>
      </c>
      <c r="C156">
        <f t="shared" si="16"/>
        <v>0</v>
      </c>
      <c r="D156">
        <f t="shared" si="16"/>
        <v>4956.88</v>
      </c>
      <c r="E156">
        <f t="shared" si="16"/>
        <v>0</v>
      </c>
      <c r="F156">
        <f t="shared" si="16"/>
        <v>172210.1</v>
      </c>
      <c r="G156">
        <f t="shared" si="16"/>
        <v>0</v>
      </c>
      <c r="H156">
        <f t="shared" si="16"/>
        <v>36438.39</v>
      </c>
      <c r="I156">
        <f t="shared" si="16"/>
        <v>0</v>
      </c>
      <c r="J156">
        <f t="shared" si="16"/>
        <v>0</v>
      </c>
      <c r="K156">
        <f t="shared" si="16"/>
        <v>0</v>
      </c>
      <c r="L156">
        <f t="shared" si="16"/>
        <v>0</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t="str">
        <f t="shared" si="16"/>
        <v>99 - 03</v>
      </c>
      <c r="AC156" t="str">
        <f t="shared" si="16"/>
        <v>Dirección General de Crédito Público</v>
      </c>
      <c r="AD156">
        <f t="shared" si="16"/>
        <v>202271777.13999999</v>
      </c>
      <c r="AE156">
        <f t="shared" si="16"/>
        <v>344146.38</v>
      </c>
      <c r="AF156">
        <f t="shared" si="16"/>
        <v>19947721.340000004</v>
      </c>
      <c r="AG156">
        <f t="shared" ref="AG156:BL156" si="17">AG7</f>
        <v>720834.19</v>
      </c>
      <c r="AH156">
        <f t="shared" si="17"/>
        <v>73444130.349999994</v>
      </c>
      <c r="AI156">
        <f t="shared" si="17"/>
        <v>744171999.99000001</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86</v>
      </c>
      <c r="BD156" t="str">
        <f t="shared" si="17"/>
        <v>Ministerio de Medio Ambiente y Agua</v>
      </c>
      <c r="BE156">
        <f t="shared" si="17"/>
        <v>0</v>
      </c>
      <c r="BF156">
        <f t="shared" si="17"/>
        <v>0</v>
      </c>
      <c r="BG156">
        <f t="shared" si="17"/>
        <v>0</v>
      </c>
      <c r="BH156">
        <f t="shared" si="17"/>
        <v>142181.35999999999</v>
      </c>
      <c r="BI156">
        <f t="shared" si="17"/>
        <v>0</v>
      </c>
      <c r="BJ156">
        <f t="shared" si="17"/>
        <v>0</v>
      </c>
      <c r="BK156">
        <f t="shared" si="17"/>
        <v>0</v>
      </c>
      <c r="BL156">
        <f t="shared" si="17"/>
        <v>0</v>
      </c>
      <c r="BM156">
        <f t="shared" ref="BM156:CR156" si="18">BM7</f>
        <v>0</v>
      </c>
      <c r="BN156">
        <f t="shared" si="18"/>
        <v>0</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0</v>
      </c>
      <c r="CE156">
        <f t="shared" si="18"/>
        <v>0</v>
      </c>
      <c r="CF156">
        <f t="shared" si="18"/>
        <v>0</v>
      </c>
      <c r="CG156">
        <f t="shared" si="18"/>
        <v>0</v>
      </c>
      <c r="CH156">
        <f t="shared" si="18"/>
        <v>0</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222</v>
      </c>
      <c r="DF156" t="str">
        <f t="shared" si="19"/>
        <v>Instituto Nacional de Innovación Agropecuaria y Forestal</v>
      </c>
      <c r="DG156">
        <f t="shared" si="19"/>
        <v>2366352.37</v>
      </c>
      <c r="DH156">
        <f t="shared" si="19"/>
        <v>0</v>
      </c>
    </row>
    <row r="157" spans="1:115">
      <c r="A157">
        <f t="shared" ref="A157:AF157" si="20">A8</f>
        <v>16</v>
      </c>
      <c r="B157" t="str">
        <f t="shared" si="20"/>
        <v>Ministerio de Educación</v>
      </c>
      <c r="C157">
        <f t="shared" si="20"/>
        <v>0</v>
      </c>
      <c r="D157">
        <f t="shared" si="20"/>
        <v>0</v>
      </c>
      <c r="E157">
        <f t="shared" si="20"/>
        <v>0</v>
      </c>
      <c r="F157">
        <f t="shared" si="20"/>
        <v>0</v>
      </c>
      <c r="G157">
        <f t="shared" si="20"/>
        <v>0</v>
      </c>
      <c r="H157">
        <f t="shared" si="20"/>
        <v>3000</v>
      </c>
      <c r="I157">
        <f t="shared" si="20"/>
        <v>0</v>
      </c>
      <c r="J157">
        <f t="shared" si="20"/>
        <v>0</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86</v>
      </c>
      <c r="AC157" t="str">
        <f t="shared" si="20"/>
        <v>Ministerio de Medio Ambiente y Agua</v>
      </c>
      <c r="AD157">
        <f t="shared" si="20"/>
        <v>0</v>
      </c>
      <c r="AE157">
        <f t="shared" si="20"/>
        <v>0</v>
      </c>
      <c r="AF157">
        <f t="shared" si="20"/>
        <v>0</v>
      </c>
      <c r="AG157">
        <f t="shared" ref="AG157:BL157" si="21">AG8</f>
        <v>0</v>
      </c>
      <c r="AH157">
        <f t="shared" si="21"/>
        <v>0</v>
      </c>
      <c r="AI157">
        <f t="shared" si="21"/>
        <v>50.01</v>
      </c>
      <c r="AJ157">
        <f t="shared" si="21"/>
        <v>0</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f t="shared" si="21"/>
        <v>389</v>
      </c>
      <c r="BD157" t="str">
        <f t="shared" si="21"/>
        <v>Navegación Aérea y Aeropuertos Bolivianos</v>
      </c>
      <c r="BE157">
        <f t="shared" si="21"/>
        <v>0</v>
      </c>
      <c r="BF157">
        <f t="shared" si="21"/>
        <v>0</v>
      </c>
      <c r="BG157">
        <f t="shared" si="21"/>
        <v>0</v>
      </c>
      <c r="BH157">
        <f t="shared" si="21"/>
        <v>0</v>
      </c>
      <c r="BI157">
        <f t="shared" si="21"/>
        <v>0</v>
      </c>
      <c r="BJ157">
        <f t="shared" si="21"/>
        <v>1905055.13</v>
      </c>
      <c r="BK157">
        <f t="shared" si="21"/>
        <v>0</v>
      </c>
      <c r="BL157">
        <f t="shared" si="21"/>
        <v>0</v>
      </c>
      <c r="BM157">
        <f t="shared" ref="BM157:CR157" si="22">BM8</f>
        <v>0</v>
      </c>
      <c r="BN157">
        <f t="shared" si="22"/>
        <v>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0</v>
      </c>
      <c r="CE157">
        <f t="shared" si="22"/>
        <v>0</v>
      </c>
      <c r="CF157">
        <f t="shared" si="22"/>
        <v>0</v>
      </c>
      <c r="CG157">
        <f t="shared" si="22"/>
        <v>0</v>
      </c>
      <c r="CH157">
        <f t="shared" si="22"/>
        <v>0</v>
      </c>
      <c r="CI157">
        <f t="shared" si="22"/>
        <v>0</v>
      </c>
      <c r="CJ157">
        <f t="shared" si="22"/>
        <v>0</v>
      </c>
      <c r="CK157">
        <f t="shared" si="22"/>
        <v>0</v>
      </c>
      <c r="CL157">
        <f t="shared" si="22"/>
        <v>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591</v>
      </c>
      <c r="DF157" t="str">
        <f t="shared" si="23"/>
        <v>Empresa Estatal de Transporte por Cable "Mi teleférico"</v>
      </c>
      <c r="DG157">
        <f t="shared" si="23"/>
        <v>10064</v>
      </c>
      <c r="DH157">
        <f t="shared" si="23"/>
        <v>0</v>
      </c>
    </row>
    <row r="158" spans="1:115">
      <c r="A158">
        <f t="shared" ref="A158:AF158" si="24">A9</f>
        <v>20</v>
      </c>
      <c r="B158" t="str">
        <f t="shared" si="24"/>
        <v>Ministerio de Defensa</v>
      </c>
      <c r="C158">
        <f t="shared" si="24"/>
        <v>0</v>
      </c>
      <c r="D158">
        <f t="shared" si="24"/>
        <v>8646.35</v>
      </c>
      <c r="E158">
        <f t="shared" si="24"/>
        <v>0</v>
      </c>
      <c r="F158">
        <f t="shared" si="24"/>
        <v>58241.71</v>
      </c>
      <c r="G158">
        <f t="shared" si="24"/>
        <v>0</v>
      </c>
      <c r="H158">
        <f t="shared" si="24"/>
        <v>899.5</v>
      </c>
      <c r="I158">
        <f t="shared" si="24"/>
        <v>0</v>
      </c>
      <c r="J158">
        <f t="shared" si="24"/>
        <v>0</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f t="shared" si="24"/>
        <v>249</v>
      </c>
      <c r="AC158" t="str">
        <f t="shared" si="24"/>
        <v>Central de Abastecimiento y Suministros de Salud</v>
      </c>
      <c r="AD158">
        <f t="shared" si="24"/>
        <v>0</v>
      </c>
      <c r="AE158">
        <f t="shared" si="24"/>
        <v>0</v>
      </c>
      <c r="AF158">
        <f t="shared" si="24"/>
        <v>0</v>
      </c>
      <c r="AG158">
        <f t="shared" ref="AG158:BL158" si="25">AG9</f>
        <v>742176.54</v>
      </c>
      <c r="AH158">
        <f t="shared" si="25"/>
        <v>0</v>
      </c>
      <c r="AI158">
        <f t="shared" si="25"/>
        <v>0</v>
      </c>
      <c r="AJ158">
        <f t="shared" si="25"/>
        <v>0</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t="str">
        <f t="shared" si="25"/>
        <v>99 - 02</v>
      </c>
      <c r="BD158" t="str">
        <f t="shared" si="25"/>
        <v>Dirección General de Programación y Operaciones del Tesoro</v>
      </c>
      <c r="BE158">
        <f t="shared" si="25"/>
        <v>0</v>
      </c>
      <c r="BF158">
        <f t="shared" si="25"/>
        <v>219674285.91</v>
      </c>
      <c r="BG158">
        <f t="shared" si="25"/>
        <v>0</v>
      </c>
      <c r="BH158">
        <f t="shared" si="25"/>
        <v>9071235.6500000004</v>
      </c>
      <c r="BI158">
        <f t="shared" si="25"/>
        <v>288425138.64999998</v>
      </c>
      <c r="BJ158">
        <f t="shared" si="25"/>
        <v>970680.40999999992</v>
      </c>
      <c r="BK158">
        <f t="shared" si="25"/>
        <v>0</v>
      </c>
      <c r="BL158">
        <f t="shared" si="25"/>
        <v>0</v>
      </c>
      <c r="BM158">
        <f t="shared" ref="BM158:CR158" si="26">BM9</f>
        <v>0</v>
      </c>
      <c r="BN158">
        <f t="shared" si="26"/>
        <v>0</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0</v>
      </c>
      <c r="CE158">
        <f t="shared" si="26"/>
        <v>0</v>
      </c>
      <c r="CF158">
        <f t="shared" si="26"/>
        <v>0</v>
      </c>
      <c r="CG158">
        <f t="shared" si="26"/>
        <v>0</v>
      </c>
      <c r="CH158">
        <f t="shared" si="26"/>
        <v>0</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25</v>
      </c>
      <c r="DF158" t="str">
        <f t="shared" si="27"/>
        <v>Ministerio de la Presidencia</v>
      </c>
      <c r="DG158">
        <f t="shared" si="27"/>
        <v>1981866.399999999</v>
      </c>
      <c r="DH158">
        <f t="shared" si="27"/>
        <v>0</v>
      </c>
    </row>
    <row r="159" spans="1:115">
      <c r="A159">
        <f t="shared" ref="A159:AF159" si="28">A10</f>
        <v>25</v>
      </c>
      <c r="B159" t="str">
        <f t="shared" si="28"/>
        <v>Ministerio de la Presidencia</v>
      </c>
      <c r="C159">
        <f t="shared" si="28"/>
        <v>0</v>
      </c>
      <c r="D159">
        <f t="shared" si="28"/>
        <v>0</v>
      </c>
      <c r="E159">
        <f t="shared" si="28"/>
        <v>0</v>
      </c>
      <c r="F159">
        <f t="shared" si="28"/>
        <v>0</v>
      </c>
      <c r="G159">
        <f t="shared" si="28"/>
        <v>0</v>
      </c>
      <c r="H159">
        <f t="shared" si="28"/>
        <v>65310.18</v>
      </c>
      <c r="I159">
        <f t="shared" si="28"/>
        <v>0</v>
      </c>
      <c r="J159">
        <f t="shared" si="28"/>
        <v>0</v>
      </c>
      <c r="K159">
        <f t="shared" si="28"/>
        <v>0</v>
      </c>
      <c r="L159">
        <f t="shared" si="28"/>
        <v>0</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206</v>
      </c>
      <c r="AC159" t="str">
        <f t="shared" si="28"/>
        <v>Instituto Nacional de Estadística</v>
      </c>
      <c r="AD159">
        <f t="shared" si="28"/>
        <v>0</v>
      </c>
      <c r="AE159">
        <f t="shared" si="28"/>
        <v>0</v>
      </c>
      <c r="AF159">
        <f t="shared" si="28"/>
        <v>50.01</v>
      </c>
      <c r="AG159">
        <f t="shared" ref="AG159:BL159" si="29">AG10</f>
        <v>0</v>
      </c>
      <c r="AH159">
        <f t="shared" si="29"/>
        <v>0</v>
      </c>
      <c r="AI159">
        <f t="shared" si="29"/>
        <v>0</v>
      </c>
      <c r="AJ159">
        <f t="shared" si="29"/>
        <v>0</v>
      </c>
      <c r="AK159">
        <f t="shared" si="29"/>
        <v>0</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513</v>
      </c>
      <c r="BD159" t="str">
        <f t="shared" si="29"/>
        <v>Yacimientos Petrolíferos Fiscales Bolivianos</v>
      </c>
      <c r="BE159">
        <f t="shared" si="29"/>
        <v>216593812.59</v>
      </c>
      <c r="BF159">
        <f t="shared" si="29"/>
        <v>0</v>
      </c>
      <c r="BG159">
        <f t="shared" si="29"/>
        <v>0</v>
      </c>
      <c r="BH159">
        <f t="shared" si="29"/>
        <v>0</v>
      </c>
      <c r="BI159">
        <f t="shared" si="29"/>
        <v>0</v>
      </c>
      <c r="BJ159">
        <f t="shared" si="29"/>
        <v>0</v>
      </c>
      <c r="BK159">
        <f t="shared" si="29"/>
        <v>0</v>
      </c>
      <c r="BL159">
        <f t="shared" si="29"/>
        <v>0</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0</v>
      </c>
      <c r="CE159">
        <f t="shared" si="30"/>
        <v>0</v>
      </c>
      <c r="CF159">
        <f t="shared" si="30"/>
        <v>0</v>
      </c>
      <c r="CG159">
        <f t="shared" si="30"/>
        <v>0</v>
      </c>
      <c r="CH159">
        <f t="shared" si="30"/>
        <v>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81</v>
      </c>
      <c r="DF159" t="str">
        <f t="shared" si="31"/>
        <v>Ministerio de Obras Públicas, Servicios y Vivienda</v>
      </c>
      <c r="DG159">
        <f t="shared" si="31"/>
        <v>44000000</v>
      </c>
      <c r="DH159">
        <f t="shared" si="31"/>
        <v>0</v>
      </c>
    </row>
    <row r="160" spans="1:115">
      <c r="A160">
        <f t="shared" ref="A160:AF160" si="32">A11</f>
        <v>35</v>
      </c>
      <c r="B160" t="str">
        <f t="shared" si="32"/>
        <v>Ministerio de Economía y Finanzas Públicas</v>
      </c>
      <c r="C160">
        <f t="shared" si="32"/>
        <v>0</v>
      </c>
      <c r="D160">
        <f t="shared" si="32"/>
        <v>0</v>
      </c>
      <c r="E160">
        <f t="shared" si="32"/>
        <v>0</v>
      </c>
      <c r="F160">
        <f t="shared" si="32"/>
        <v>13536.15</v>
      </c>
      <c r="G160">
        <f t="shared" si="32"/>
        <v>0</v>
      </c>
      <c r="H160">
        <f t="shared" si="32"/>
        <v>2298311.4600000004</v>
      </c>
      <c r="I160">
        <f t="shared" si="32"/>
        <v>0</v>
      </c>
      <c r="J160">
        <f t="shared" si="32"/>
        <v>0</v>
      </c>
      <c r="K160">
        <f t="shared" si="32"/>
        <v>0</v>
      </c>
      <c r="L160">
        <f t="shared" si="32"/>
        <v>0</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514</v>
      </c>
      <c r="AC160" t="str">
        <f t="shared" si="32"/>
        <v>Empresa Nacional de Electricidad</v>
      </c>
      <c r="AD160">
        <f t="shared" si="32"/>
        <v>50.01</v>
      </c>
      <c r="AE160">
        <f t="shared" si="32"/>
        <v>0</v>
      </c>
      <c r="AF160">
        <f t="shared" si="32"/>
        <v>0</v>
      </c>
      <c r="AG160">
        <f t="shared" ref="AG160:BL160" si="33">AG11</f>
        <v>0</v>
      </c>
      <c r="AH160">
        <f t="shared" si="33"/>
        <v>0</v>
      </c>
      <c r="AI160">
        <f t="shared" si="33"/>
        <v>0</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81</v>
      </c>
      <c r="BD160" t="str">
        <f t="shared" si="33"/>
        <v>Ministerio de Obras Públicas, Servicios y Vivienda</v>
      </c>
      <c r="BE160">
        <f t="shared" si="33"/>
        <v>1378792.77</v>
      </c>
      <c r="BF160">
        <f t="shared" si="33"/>
        <v>0</v>
      </c>
      <c r="BG160">
        <f t="shared" si="33"/>
        <v>0</v>
      </c>
      <c r="BH160">
        <f t="shared" si="33"/>
        <v>0</v>
      </c>
      <c r="BI160">
        <f t="shared" si="33"/>
        <v>723399.47</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0</v>
      </c>
      <c r="CE160">
        <f t="shared" si="34"/>
        <v>0</v>
      </c>
      <c r="CF160">
        <f t="shared" si="34"/>
        <v>0</v>
      </c>
      <c r="CG160">
        <f t="shared" si="34"/>
        <v>0</v>
      </c>
      <c r="CH160">
        <f t="shared" si="34"/>
        <v>0</v>
      </c>
      <c r="CI160">
        <f t="shared" si="34"/>
        <v>0</v>
      </c>
      <c r="CJ160">
        <f t="shared" si="34"/>
        <v>0</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78</v>
      </c>
      <c r="DF160" t="str">
        <f t="shared" si="35"/>
        <v>Ministerio de Hidrocarburos y Energías</v>
      </c>
      <c r="DG160">
        <f t="shared" si="35"/>
        <v>244.82999999999998</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23987.41</v>
      </c>
      <c r="G161">
        <f t="shared" si="36"/>
        <v>0</v>
      </c>
      <c r="H161">
        <f t="shared" si="36"/>
        <v>3467240</v>
      </c>
      <c r="I161">
        <f t="shared" si="36"/>
        <v>0</v>
      </c>
      <c r="J161">
        <f t="shared" si="36"/>
        <v>0</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681</v>
      </c>
      <c r="AC161" t="str">
        <f t="shared" si="36"/>
        <v>Ministerio Público</v>
      </c>
      <c r="AD161">
        <f t="shared" si="36"/>
        <v>0</v>
      </c>
      <c r="AE161">
        <f t="shared" si="36"/>
        <v>6469.73</v>
      </c>
      <c r="AF161">
        <f t="shared" si="36"/>
        <v>0</v>
      </c>
      <c r="AG161">
        <f t="shared" ref="AG161:BL161" si="37">AG12</f>
        <v>0</v>
      </c>
      <c r="AH161">
        <f t="shared" si="37"/>
        <v>0</v>
      </c>
      <c r="AI161">
        <f t="shared" si="37"/>
        <v>0</v>
      </c>
      <c r="AJ161">
        <f t="shared" si="37"/>
        <v>0</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46</v>
      </c>
      <c r="BD161" t="str">
        <f t="shared" si="37"/>
        <v>Ministerio de Salud y Deportes</v>
      </c>
      <c r="BE161">
        <f t="shared" si="37"/>
        <v>0</v>
      </c>
      <c r="BF161">
        <f t="shared" si="37"/>
        <v>0</v>
      </c>
      <c r="BG161">
        <f t="shared" si="37"/>
        <v>0</v>
      </c>
      <c r="BH161">
        <f t="shared" si="37"/>
        <v>0</v>
      </c>
      <c r="BI161">
        <f t="shared" si="37"/>
        <v>0</v>
      </c>
      <c r="BJ161">
        <f t="shared" si="37"/>
        <v>176304776</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0</v>
      </c>
      <c r="CE161">
        <f t="shared" si="38"/>
        <v>0</v>
      </c>
      <c r="CF161">
        <f t="shared" si="38"/>
        <v>0</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203</v>
      </c>
      <c r="DF161" t="str">
        <f t="shared" si="39"/>
        <v>Autoridad de Supervisión del Sistema Financiero</v>
      </c>
      <c r="DG161">
        <f t="shared" si="39"/>
        <v>176.04</v>
      </c>
      <c r="DH161">
        <f t="shared" si="39"/>
        <v>0</v>
      </c>
    </row>
    <row r="162" spans="1:112">
      <c r="A162">
        <f t="shared" ref="A162:AF162" si="40">A13</f>
        <v>46</v>
      </c>
      <c r="B162" t="str">
        <f t="shared" si="40"/>
        <v>Ministerio de Salud y Deportes</v>
      </c>
      <c r="C162">
        <f t="shared" si="40"/>
        <v>292.97000000000003</v>
      </c>
      <c r="D162">
        <f t="shared" si="40"/>
        <v>15207.5</v>
      </c>
      <c r="E162">
        <f t="shared" si="40"/>
        <v>0</v>
      </c>
      <c r="F162">
        <f t="shared" si="40"/>
        <v>553146.91</v>
      </c>
      <c r="G162">
        <f t="shared" si="40"/>
        <v>100</v>
      </c>
      <c r="H162">
        <f t="shared" si="40"/>
        <v>37594992.719999999</v>
      </c>
      <c r="I162">
        <f t="shared" si="40"/>
        <v>0</v>
      </c>
      <c r="J162">
        <f t="shared" si="40"/>
        <v>0</v>
      </c>
      <c r="K162">
        <f t="shared" si="40"/>
        <v>0</v>
      </c>
      <c r="L162">
        <f t="shared" si="40"/>
        <v>0</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683</v>
      </c>
      <c r="AC162" t="str">
        <f t="shared" si="40"/>
        <v>Procuraduria General del Estado</v>
      </c>
      <c r="AD162">
        <f t="shared" si="40"/>
        <v>0</v>
      </c>
      <c r="AE162">
        <f t="shared" si="40"/>
        <v>0</v>
      </c>
      <c r="AF162">
        <f t="shared" si="40"/>
        <v>0</v>
      </c>
      <c r="AG162">
        <f t="shared" ref="AG162:BL162" si="41">AG13</f>
        <v>0</v>
      </c>
      <c r="AH162">
        <f t="shared" si="41"/>
        <v>0</v>
      </c>
      <c r="AI162">
        <f t="shared" si="41"/>
        <v>754600</v>
      </c>
      <c r="AJ162">
        <f t="shared" si="41"/>
        <v>0</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47</v>
      </c>
      <c r="BD162" t="str">
        <f t="shared" si="41"/>
        <v>Ministerio de Desarrollo Rural y Tierras</v>
      </c>
      <c r="BE162">
        <f t="shared" si="41"/>
        <v>257098.26</v>
      </c>
      <c r="BF162">
        <f t="shared" si="41"/>
        <v>0</v>
      </c>
      <c r="BG162">
        <f t="shared" si="41"/>
        <v>0</v>
      </c>
      <c r="BH162">
        <f t="shared" si="41"/>
        <v>0</v>
      </c>
      <c r="BI162">
        <f t="shared" si="41"/>
        <v>0</v>
      </c>
      <c r="BJ162">
        <f t="shared" si="41"/>
        <v>0</v>
      </c>
      <c r="BK162">
        <f t="shared" si="41"/>
        <v>0</v>
      </c>
      <c r="BL162">
        <f t="shared" si="41"/>
        <v>0</v>
      </c>
      <c r="BM162">
        <f t="shared" ref="BM162:CR162" si="42">BM13</f>
        <v>0</v>
      </c>
      <c r="BN162">
        <f t="shared" si="42"/>
        <v>0</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0</v>
      </c>
      <c r="CE162">
        <f t="shared" si="42"/>
        <v>0</v>
      </c>
      <c r="CF162">
        <f t="shared" si="42"/>
        <v>0</v>
      </c>
      <c r="CG162">
        <f t="shared" si="42"/>
        <v>0</v>
      </c>
      <c r="CH162">
        <f t="shared" si="42"/>
        <v>0</v>
      </c>
      <c r="CI162">
        <f t="shared" si="42"/>
        <v>0</v>
      </c>
      <c r="CJ162">
        <f t="shared" si="42"/>
        <v>0</v>
      </c>
      <c r="CK162">
        <f t="shared" si="42"/>
        <v>0</v>
      </c>
      <c r="CL162">
        <f t="shared" si="42"/>
        <v>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134</v>
      </c>
      <c r="DF162" t="str">
        <f t="shared" si="43"/>
        <v>Consejo Nacional de Vivienda Policial</v>
      </c>
      <c r="DG162">
        <f t="shared" si="43"/>
        <v>14646333.090000002</v>
      </c>
      <c r="DH162">
        <f t="shared" si="43"/>
        <v>0</v>
      </c>
    </row>
    <row r="163" spans="1:112">
      <c r="A163">
        <f t="shared" ref="A163:AF163" si="44">A14</f>
        <v>47</v>
      </c>
      <c r="B163" t="str">
        <f t="shared" si="44"/>
        <v>Ministerio de Desarrollo Rural y Tierras</v>
      </c>
      <c r="C163">
        <f t="shared" si="44"/>
        <v>0</v>
      </c>
      <c r="D163">
        <f t="shared" si="44"/>
        <v>0</v>
      </c>
      <c r="E163">
        <f t="shared" si="44"/>
        <v>0</v>
      </c>
      <c r="F163">
        <f t="shared" si="44"/>
        <v>0</v>
      </c>
      <c r="G163">
        <f t="shared" si="44"/>
        <v>0</v>
      </c>
      <c r="H163">
        <f t="shared" si="44"/>
        <v>1724827.6</v>
      </c>
      <c r="I163">
        <f t="shared" si="44"/>
        <v>0</v>
      </c>
      <c r="J163">
        <f t="shared" si="44"/>
        <v>0</v>
      </c>
      <c r="K163">
        <f t="shared" si="44"/>
        <v>0</v>
      </c>
      <c r="L163">
        <f t="shared" si="44"/>
        <v>0</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46</v>
      </c>
      <c r="AC163" t="str">
        <f t="shared" si="44"/>
        <v>Ministerio de Salud y Deportes</v>
      </c>
      <c r="AD163">
        <f t="shared" si="44"/>
        <v>0</v>
      </c>
      <c r="AE163">
        <f t="shared" si="44"/>
        <v>0</v>
      </c>
      <c r="AF163">
        <f t="shared" si="44"/>
        <v>0</v>
      </c>
      <c r="AG163">
        <f t="shared" ref="AG163:BL163" si="45">AG14</f>
        <v>0</v>
      </c>
      <c r="AH163">
        <f t="shared" si="45"/>
        <v>50.01</v>
      </c>
      <c r="AI163">
        <f t="shared" si="45"/>
        <v>190741044.62</v>
      </c>
      <c r="AJ163">
        <f t="shared" si="45"/>
        <v>0</v>
      </c>
      <c r="AK163">
        <f t="shared" si="45"/>
        <v>0</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78</v>
      </c>
      <c r="BD163" t="str">
        <f t="shared" si="45"/>
        <v>Ministerio de Hidrocarburos y Energías</v>
      </c>
      <c r="BE163">
        <f t="shared" si="45"/>
        <v>0</v>
      </c>
      <c r="BF163">
        <f t="shared" si="45"/>
        <v>0</v>
      </c>
      <c r="BG163">
        <f t="shared" si="45"/>
        <v>727644.01</v>
      </c>
      <c r="BH163">
        <f t="shared" si="45"/>
        <v>0</v>
      </c>
      <c r="BI163">
        <f t="shared" si="45"/>
        <v>0</v>
      </c>
      <c r="BJ163">
        <f t="shared" si="45"/>
        <v>0</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0</v>
      </c>
      <c r="CE163">
        <f t="shared" si="46"/>
        <v>0</v>
      </c>
      <c r="CF163">
        <f t="shared" si="46"/>
        <v>0</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293</v>
      </c>
      <c r="DF163" t="str">
        <f t="shared" si="47"/>
        <v>Fundación Cultural del Banco Central de Bolivia</v>
      </c>
      <c r="DG163">
        <f t="shared" si="47"/>
        <v>190</v>
      </c>
      <c r="DH163">
        <f t="shared" si="47"/>
        <v>0</v>
      </c>
    </row>
    <row r="164" spans="1:112">
      <c r="A164">
        <f t="shared" ref="A164:AF164" si="48">A15</f>
        <v>81</v>
      </c>
      <c r="B164" t="str">
        <f t="shared" si="48"/>
        <v>Ministerio de Obras Públicas, Servicios y Vivienda</v>
      </c>
      <c r="C164">
        <f t="shared" si="48"/>
        <v>0</v>
      </c>
      <c r="D164">
        <f t="shared" si="48"/>
        <v>631.25</v>
      </c>
      <c r="E164">
        <f t="shared" si="48"/>
        <v>0</v>
      </c>
      <c r="F164">
        <f t="shared" si="48"/>
        <v>0</v>
      </c>
      <c r="G164">
        <f t="shared" si="48"/>
        <v>0</v>
      </c>
      <c r="H164">
        <f t="shared" si="48"/>
        <v>110199.98</v>
      </c>
      <c r="I164">
        <f t="shared" si="48"/>
        <v>0</v>
      </c>
      <c r="J164">
        <f t="shared" si="48"/>
        <v>0</v>
      </c>
      <c r="K164">
        <f t="shared" si="48"/>
        <v>0</v>
      </c>
      <c r="L164">
        <f t="shared" si="48"/>
        <v>0</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376</v>
      </c>
      <c r="AC164" t="str">
        <f t="shared" si="48"/>
        <v>Agencia Boliviana de Energía Nuclear</v>
      </c>
      <c r="AD164">
        <f t="shared" si="48"/>
        <v>0</v>
      </c>
      <c r="AE164">
        <f t="shared" si="48"/>
        <v>0</v>
      </c>
      <c r="AF164">
        <f t="shared" si="48"/>
        <v>0</v>
      </c>
      <c r="AG164">
        <f t="shared" ref="AG164:BL164" si="49">AG15</f>
        <v>0</v>
      </c>
      <c r="AH164">
        <f t="shared" si="49"/>
        <v>0</v>
      </c>
      <c r="AI164">
        <f t="shared" si="49"/>
        <v>314695.3</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287</v>
      </c>
      <c r="BD164" t="str">
        <f t="shared" si="49"/>
        <v>Fondo Nacional de Inversión Productiva y Social</v>
      </c>
      <c r="BE164">
        <f t="shared" si="49"/>
        <v>0</v>
      </c>
      <c r="BF164">
        <f t="shared" si="49"/>
        <v>0</v>
      </c>
      <c r="BG164">
        <f t="shared" si="49"/>
        <v>0</v>
      </c>
      <c r="BH164">
        <f t="shared" si="49"/>
        <v>0</v>
      </c>
      <c r="BI164">
        <f t="shared" si="49"/>
        <v>106635.83</v>
      </c>
      <c r="BJ164">
        <f t="shared" si="49"/>
        <v>20580000</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0</v>
      </c>
      <c r="CE164">
        <f t="shared" si="50"/>
        <v>0</v>
      </c>
      <c r="CF164">
        <f t="shared" si="50"/>
        <v>0</v>
      </c>
      <c r="CG164">
        <f t="shared" si="50"/>
        <v>0</v>
      </c>
      <c r="CH164">
        <f t="shared" si="50"/>
        <v>0</v>
      </c>
      <c r="CI164">
        <f t="shared" si="50"/>
        <v>0</v>
      </c>
      <c r="CJ164">
        <f t="shared" si="50"/>
        <v>0</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295</v>
      </c>
      <c r="DF164" t="str">
        <f t="shared" si="51"/>
        <v>Univ. Indígena Bol. Comun. Intercult Prod. Casimiro Huanca</v>
      </c>
      <c r="DG164">
        <f t="shared" si="51"/>
        <v>53507</v>
      </c>
      <c r="DH164">
        <f t="shared" si="51"/>
        <v>0</v>
      </c>
    </row>
    <row r="165" spans="1:112">
      <c r="A165">
        <f t="shared" ref="A165:AF165" si="52">A16</f>
        <v>86</v>
      </c>
      <c r="B165" t="str">
        <f t="shared" si="52"/>
        <v>Ministerio de Medio Ambiente y Agua</v>
      </c>
      <c r="C165">
        <f t="shared" si="52"/>
        <v>0</v>
      </c>
      <c r="D165">
        <f t="shared" si="52"/>
        <v>1188003.1499999999</v>
      </c>
      <c r="E165">
        <f t="shared" si="52"/>
        <v>0</v>
      </c>
      <c r="F165">
        <f t="shared" si="52"/>
        <v>50</v>
      </c>
      <c r="G165">
        <f t="shared" si="52"/>
        <v>0</v>
      </c>
      <c r="H165">
        <f t="shared" si="52"/>
        <v>1027011.36</v>
      </c>
      <c r="I165">
        <f t="shared" si="52"/>
        <v>0</v>
      </c>
      <c r="J165">
        <f t="shared" si="52"/>
        <v>0</v>
      </c>
      <c r="K165">
        <f t="shared" si="52"/>
        <v>0</v>
      </c>
      <c r="L165">
        <f t="shared" si="52"/>
        <v>0</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0</v>
      </c>
      <c r="AC165">
        <f t="shared" si="52"/>
        <v>0</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206</v>
      </c>
      <c r="BD165" t="str">
        <f t="shared" si="53"/>
        <v>Instituto Nacional de Estadística</v>
      </c>
      <c r="BE165">
        <f t="shared" si="53"/>
        <v>0</v>
      </c>
      <c r="BF165">
        <f t="shared" si="53"/>
        <v>0</v>
      </c>
      <c r="BG165">
        <f t="shared" si="53"/>
        <v>0</v>
      </c>
      <c r="BH165">
        <f t="shared" si="53"/>
        <v>0</v>
      </c>
      <c r="BI165">
        <f t="shared" si="53"/>
        <v>0</v>
      </c>
      <c r="BJ165">
        <f t="shared" si="53"/>
        <v>22063965.690000001</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133</v>
      </c>
      <c r="DF165" t="str">
        <f t="shared" si="55"/>
        <v>Lotería Nacional de Beneficencia y Salubridad</v>
      </c>
      <c r="DG165">
        <f t="shared" si="55"/>
        <v>1331038.1399999999</v>
      </c>
      <c r="DH165">
        <f t="shared" si="55"/>
        <v>0</v>
      </c>
    </row>
    <row r="166" spans="1:112">
      <c r="A166">
        <f t="shared" ref="A166:AF166" si="56">A17</f>
        <v>132</v>
      </c>
      <c r="B166" t="str">
        <f t="shared" si="56"/>
        <v>Servicio de Desarrollo de las Empresas Púb. Productivas</v>
      </c>
      <c r="C166">
        <f t="shared" si="56"/>
        <v>4800.51</v>
      </c>
      <c r="D166">
        <f t="shared" si="56"/>
        <v>52163.44</v>
      </c>
      <c r="E166">
        <f t="shared" si="56"/>
        <v>878.82</v>
      </c>
      <c r="F166">
        <f t="shared" si="56"/>
        <v>1019.99</v>
      </c>
      <c r="G166">
        <f t="shared" si="56"/>
        <v>33115.58</v>
      </c>
      <c r="H166">
        <f t="shared" si="56"/>
        <v>31677.06</v>
      </c>
      <c r="I166">
        <f t="shared" si="56"/>
        <v>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0</v>
      </c>
      <c r="AC166">
        <f t="shared" si="56"/>
        <v>0</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383</v>
      </c>
      <c r="BD166" t="str">
        <f t="shared" si="57"/>
        <v>Agencia Boliviana de Correos "Correos de Bolivia"</v>
      </c>
      <c r="BE166">
        <f t="shared" si="57"/>
        <v>0</v>
      </c>
      <c r="BF166">
        <f t="shared" si="57"/>
        <v>0</v>
      </c>
      <c r="BG166">
        <f t="shared" si="57"/>
        <v>0</v>
      </c>
      <c r="BH166">
        <f t="shared" si="57"/>
        <v>0</v>
      </c>
      <c r="BI166">
        <f t="shared" si="57"/>
        <v>0</v>
      </c>
      <c r="BJ166">
        <f t="shared" si="57"/>
        <v>207582.16</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225</v>
      </c>
      <c r="DF166" t="str">
        <f t="shared" si="59"/>
        <v>Serv. Nal. para la Sostenibilidad en Saneamiento Básico</v>
      </c>
      <c r="DG166">
        <f t="shared" si="59"/>
        <v>800000</v>
      </c>
      <c r="DH166">
        <f t="shared" si="59"/>
        <v>0</v>
      </c>
    </row>
    <row r="167" spans="1:112">
      <c r="A167">
        <f t="shared" ref="A167:AF167" si="60">A18</f>
        <v>212</v>
      </c>
      <c r="B167" t="str">
        <f t="shared" si="60"/>
        <v>Instituto Nacional de Reforma Agraria</v>
      </c>
      <c r="C167">
        <f t="shared" si="60"/>
        <v>0</v>
      </c>
      <c r="D167">
        <f t="shared" si="60"/>
        <v>0</v>
      </c>
      <c r="E167">
        <f t="shared" si="60"/>
        <v>0</v>
      </c>
      <c r="F167">
        <f t="shared" si="60"/>
        <v>6073</v>
      </c>
      <c r="G167">
        <f t="shared" si="60"/>
        <v>0</v>
      </c>
      <c r="H167">
        <f t="shared" si="60"/>
        <v>41871.18</v>
      </c>
      <c r="I167">
        <f t="shared" si="60"/>
        <v>0</v>
      </c>
      <c r="J167">
        <f t="shared" si="60"/>
        <v>0</v>
      </c>
      <c r="K167">
        <f t="shared" si="60"/>
        <v>0</v>
      </c>
      <c r="L167">
        <f t="shared" si="60"/>
        <v>0</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0</v>
      </c>
      <c r="AC167">
        <f t="shared" si="60"/>
        <v>0</v>
      </c>
      <c r="AD167">
        <f t="shared" si="60"/>
        <v>0</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514</v>
      </c>
      <c r="BD167" t="str">
        <f t="shared" si="61"/>
        <v>Empresa Nacional de Electricidad</v>
      </c>
      <c r="BE167">
        <f t="shared" si="61"/>
        <v>0</v>
      </c>
      <c r="BF167">
        <f t="shared" si="61"/>
        <v>0</v>
      </c>
      <c r="BG167">
        <f t="shared" si="61"/>
        <v>0</v>
      </c>
      <c r="BH167">
        <f t="shared" si="61"/>
        <v>0</v>
      </c>
      <c r="BI167">
        <f t="shared" si="61"/>
        <v>101.48</v>
      </c>
      <c r="BJ167">
        <f t="shared" si="61"/>
        <v>50.01</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269</v>
      </c>
      <c r="DF167" t="str">
        <f t="shared" si="63"/>
        <v>Direc. Dptal. de Educación Potosí</v>
      </c>
      <c r="DG167">
        <f t="shared" si="63"/>
        <v>138392</v>
      </c>
      <c r="DH167">
        <f t="shared" si="63"/>
        <v>0</v>
      </c>
    </row>
    <row r="168" spans="1:112">
      <c r="A168">
        <f t="shared" ref="A168:AF168" si="64">A19</f>
        <v>291</v>
      </c>
      <c r="B168" t="str">
        <f t="shared" si="64"/>
        <v>Administradora Boliviana de Carreteras</v>
      </c>
      <c r="C168">
        <f t="shared" si="64"/>
        <v>0</v>
      </c>
      <c r="D168">
        <f t="shared" si="64"/>
        <v>765</v>
      </c>
      <c r="E168">
        <f t="shared" si="64"/>
        <v>0</v>
      </c>
      <c r="F168">
        <f t="shared" si="64"/>
        <v>0</v>
      </c>
      <c r="G168">
        <f t="shared" si="64"/>
        <v>641759.27</v>
      </c>
      <c r="H168">
        <f t="shared" si="64"/>
        <v>35997970.189999998</v>
      </c>
      <c r="I168">
        <f t="shared" si="64"/>
        <v>0</v>
      </c>
      <c r="J168">
        <f t="shared" si="64"/>
        <v>0</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0</v>
      </c>
      <c r="AC168">
        <f t="shared" si="64"/>
        <v>0</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35</v>
      </c>
      <c r="BD168" t="str">
        <f t="shared" si="65"/>
        <v>Ministerio de Economía y Finanzas Públicas</v>
      </c>
      <c r="BE168">
        <f t="shared" si="65"/>
        <v>0</v>
      </c>
      <c r="BF168">
        <f t="shared" si="65"/>
        <v>0</v>
      </c>
      <c r="BG168">
        <f t="shared" si="65"/>
        <v>0</v>
      </c>
      <c r="BH168">
        <f t="shared" si="65"/>
        <v>0</v>
      </c>
      <c r="BI168">
        <f t="shared" si="65"/>
        <v>0</v>
      </c>
      <c r="BJ168">
        <f t="shared" si="65"/>
        <v>18884950.600000001</v>
      </c>
      <c r="BK168">
        <f t="shared" si="65"/>
        <v>0</v>
      </c>
      <c r="BL168">
        <f t="shared" si="65"/>
        <v>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389</v>
      </c>
      <c r="DF168" t="str">
        <f t="shared" si="67"/>
        <v>Navegación Aérea y Aeropuertos Bolivianos</v>
      </c>
      <c r="DG168">
        <f t="shared" si="67"/>
        <v>3866083.0100000007</v>
      </c>
      <c r="DH168">
        <f t="shared" si="67"/>
        <v>0</v>
      </c>
    </row>
    <row r="169" spans="1:112">
      <c r="A169">
        <f t="shared" ref="A169:AF169" si="68">A20</f>
        <v>340</v>
      </c>
      <c r="B169" t="str">
        <f t="shared" si="68"/>
        <v>Servicio General de Identificación Personal</v>
      </c>
      <c r="C169">
        <f t="shared" si="68"/>
        <v>0</v>
      </c>
      <c r="D169">
        <f t="shared" si="68"/>
        <v>0</v>
      </c>
      <c r="E169">
        <f t="shared" si="68"/>
        <v>0</v>
      </c>
      <c r="F169">
        <f t="shared" si="68"/>
        <v>0</v>
      </c>
      <c r="G169">
        <f t="shared" si="68"/>
        <v>0</v>
      </c>
      <c r="H169">
        <f t="shared" si="68"/>
        <v>118098.70999999999</v>
      </c>
      <c r="I169">
        <f t="shared" si="68"/>
        <v>0</v>
      </c>
      <c r="J169">
        <f t="shared" si="68"/>
        <v>0</v>
      </c>
      <c r="K169">
        <f t="shared" si="68"/>
        <v>0</v>
      </c>
      <c r="L169">
        <f t="shared" si="68"/>
        <v>0</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0</v>
      </c>
      <c r="AC169">
        <f t="shared" si="68"/>
        <v>0</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15</v>
      </c>
      <c r="BD169" t="str">
        <f t="shared" si="69"/>
        <v>Ministerio de Gobierno</v>
      </c>
      <c r="BE169">
        <f t="shared" si="69"/>
        <v>0</v>
      </c>
      <c r="BF169">
        <f t="shared" si="69"/>
        <v>0</v>
      </c>
      <c r="BG169">
        <f t="shared" si="69"/>
        <v>0</v>
      </c>
      <c r="BH169">
        <f t="shared" si="69"/>
        <v>0</v>
      </c>
      <c r="BI169">
        <f t="shared" si="69"/>
        <v>0</v>
      </c>
      <c r="BJ169">
        <f t="shared" si="69"/>
        <v>3233.6</v>
      </c>
      <c r="BK169">
        <f t="shared" si="69"/>
        <v>0</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41</v>
      </c>
      <c r="DF169" t="str">
        <f t="shared" si="71"/>
        <v>Ministerio de Desarrollo Productivo y Economía Plural</v>
      </c>
      <c r="DG169">
        <f t="shared" si="71"/>
        <v>9236757.4299999997</v>
      </c>
      <c r="DH169">
        <f t="shared" si="71"/>
        <v>0</v>
      </c>
    </row>
    <row r="170" spans="1:112">
      <c r="A170">
        <f t="shared" ref="A170:AF170" si="72">A21</f>
        <v>383</v>
      </c>
      <c r="B170" t="str">
        <f t="shared" si="72"/>
        <v>Agencia Boliviana de Correos "Correos de Bolivia"</v>
      </c>
      <c r="C170">
        <f t="shared" si="72"/>
        <v>0</v>
      </c>
      <c r="D170">
        <f t="shared" si="72"/>
        <v>0</v>
      </c>
      <c r="E170">
        <f t="shared" si="72"/>
        <v>0</v>
      </c>
      <c r="F170">
        <f t="shared" si="72"/>
        <v>0</v>
      </c>
      <c r="G170">
        <f t="shared" si="72"/>
        <v>50</v>
      </c>
      <c r="H170">
        <f t="shared" si="72"/>
        <v>0</v>
      </c>
      <c r="I170">
        <f t="shared" si="72"/>
        <v>0</v>
      </c>
      <c r="J170">
        <f t="shared" si="72"/>
        <v>0</v>
      </c>
      <c r="K170">
        <f t="shared" si="72"/>
        <v>0</v>
      </c>
      <c r="L170">
        <f t="shared" si="72"/>
        <v>0</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573</v>
      </c>
      <c r="BD170" t="str">
        <f t="shared" si="73"/>
        <v>Empresa Siderúrgica del Mutún</v>
      </c>
      <c r="BE170">
        <f t="shared" si="73"/>
        <v>0</v>
      </c>
      <c r="BF170">
        <f t="shared" si="73"/>
        <v>0</v>
      </c>
      <c r="BG170">
        <f t="shared" si="73"/>
        <v>0</v>
      </c>
      <c r="BH170">
        <f t="shared" si="73"/>
        <v>0</v>
      </c>
      <c r="BI170">
        <f t="shared" si="73"/>
        <v>0</v>
      </c>
      <c r="BJ170">
        <f t="shared" si="73"/>
        <v>7591967.9699999997</v>
      </c>
      <c r="BK170">
        <f t="shared" si="73"/>
        <v>0</v>
      </c>
      <c r="BL170">
        <f t="shared" si="73"/>
        <v>0</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t="str">
        <f t="shared" si="75"/>
        <v>99 - 02</v>
      </c>
      <c r="DF170" t="str">
        <f t="shared" si="75"/>
        <v>Dirección General de Programación y Operaciones del Tesoro</v>
      </c>
      <c r="DG170">
        <f t="shared" si="75"/>
        <v>588612021.80999994</v>
      </c>
      <c r="DH170">
        <f t="shared" si="75"/>
        <v>0</v>
      </c>
    </row>
    <row r="171" spans="1:112">
      <c r="A171">
        <f t="shared" ref="A171:AF171" si="76">A22</f>
        <v>513</v>
      </c>
      <c r="B171" t="str">
        <f t="shared" si="76"/>
        <v>Yacimientos Petrolíferos Fiscales Bolivianos</v>
      </c>
      <c r="C171">
        <f t="shared" si="76"/>
        <v>0</v>
      </c>
      <c r="D171">
        <f t="shared" si="76"/>
        <v>0</v>
      </c>
      <c r="E171">
        <f t="shared" si="76"/>
        <v>1232.46</v>
      </c>
      <c r="F171">
        <f t="shared" si="76"/>
        <v>0</v>
      </c>
      <c r="G171">
        <f t="shared" si="76"/>
        <v>1370.34</v>
      </c>
      <c r="H171">
        <f t="shared" si="76"/>
        <v>430128</v>
      </c>
      <c r="I171">
        <f t="shared" si="76"/>
        <v>0</v>
      </c>
      <c r="J171">
        <f t="shared" si="76"/>
        <v>0</v>
      </c>
      <c r="K171">
        <f t="shared" si="76"/>
        <v>0</v>
      </c>
      <c r="L171">
        <f t="shared" si="76"/>
        <v>0</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0</v>
      </c>
      <c r="BD171">
        <f t="shared" si="77"/>
        <v>0</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223</v>
      </c>
      <c r="DF171" t="str">
        <f t="shared" si="79"/>
        <v>Fondo Nacional de Desarrollo Forestal</v>
      </c>
      <c r="DG171">
        <f t="shared" si="79"/>
        <v>4627859.87</v>
      </c>
      <c r="DH171">
        <f t="shared" si="79"/>
        <v>0</v>
      </c>
    </row>
    <row r="172" spans="1:112">
      <c r="A172">
        <f t="shared" ref="A172:AF172" si="80">A23</f>
        <v>578</v>
      </c>
      <c r="B172" t="str">
        <f t="shared" si="80"/>
        <v>Boliviana de Aviación</v>
      </c>
      <c r="C172">
        <f t="shared" si="80"/>
        <v>0</v>
      </c>
      <c r="D172">
        <f t="shared" si="80"/>
        <v>0</v>
      </c>
      <c r="E172">
        <f t="shared" si="80"/>
        <v>0</v>
      </c>
      <c r="F172">
        <f t="shared" si="80"/>
        <v>0</v>
      </c>
      <c r="G172">
        <f t="shared" si="80"/>
        <v>234135.59</v>
      </c>
      <c r="H172">
        <f t="shared" si="80"/>
        <v>0</v>
      </c>
      <c r="I172">
        <f t="shared" si="80"/>
        <v>0</v>
      </c>
      <c r="J172">
        <f t="shared" si="80"/>
        <v>0</v>
      </c>
      <c r="K172">
        <f t="shared" si="80"/>
        <v>0</v>
      </c>
      <c r="L172">
        <f t="shared" si="80"/>
        <v>0</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0</v>
      </c>
      <c r="BD172">
        <f t="shared" si="81"/>
        <v>0</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548</v>
      </c>
      <c r="DF172" t="str">
        <f t="shared" si="83"/>
        <v>Corporación de las Fuerzas Armadas p/ el Des. Nacional</v>
      </c>
      <c r="DG172">
        <f t="shared" si="83"/>
        <v>1171401.3799999999</v>
      </c>
      <c r="DH172">
        <f t="shared" si="83"/>
        <v>0</v>
      </c>
    </row>
    <row r="173" spans="1:112">
      <c r="A173">
        <f t="shared" ref="A173:AF173" si="84">A24</f>
        <v>587</v>
      </c>
      <c r="B173" t="str">
        <f t="shared" si="84"/>
        <v>Empresa Estratégica Boliviana de Construcción y Conservación de Infraestructura Civil</v>
      </c>
      <c r="C173">
        <f t="shared" si="84"/>
        <v>0</v>
      </c>
      <c r="D173">
        <f t="shared" si="84"/>
        <v>0</v>
      </c>
      <c r="E173">
        <f t="shared" si="84"/>
        <v>0</v>
      </c>
      <c r="F173">
        <f t="shared" si="84"/>
        <v>0</v>
      </c>
      <c r="G173">
        <f t="shared" si="84"/>
        <v>0</v>
      </c>
      <c r="H173">
        <f t="shared" si="84"/>
        <v>400000</v>
      </c>
      <c r="I173">
        <f t="shared" si="84"/>
        <v>0</v>
      </c>
      <c r="J173">
        <f t="shared" si="84"/>
        <v>0</v>
      </c>
      <c r="K173">
        <f t="shared" si="84"/>
        <v>0</v>
      </c>
      <c r="L173">
        <f t="shared" si="84"/>
        <v>0</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0</v>
      </c>
      <c r="BD173">
        <f t="shared" si="85"/>
        <v>0</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599</v>
      </c>
      <c r="DF173" t="str">
        <f t="shared" si="87"/>
        <v>Empresa Boliviana de Alimentos y Derivados</v>
      </c>
      <c r="DG173">
        <f t="shared" si="87"/>
        <v>24381529.289999999</v>
      </c>
      <c r="DH173">
        <f t="shared" si="87"/>
        <v>0</v>
      </c>
    </row>
    <row r="174" spans="1:112">
      <c r="A174">
        <f t="shared" ref="A174:AF174" si="88">A25</f>
        <v>599</v>
      </c>
      <c r="B174" t="str">
        <f t="shared" si="88"/>
        <v>Empresa Boliviana de Alimentos y Derivados</v>
      </c>
      <c r="C174">
        <f t="shared" si="88"/>
        <v>0</v>
      </c>
      <c r="D174">
        <f t="shared" si="88"/>
        <v>0</v>
      </c>
      <c r="E174">
        <f t="shared" si="88"/>
        <v>0</v>
      </c>
      <c r="F174">
        <f t="shared" si="88"/>
        <v>0</v>
      </c>
      <c r="G174">
        <f t="shared" si="88"/>
        <v>0</v>
      </c>
      <c r="H174">
        <f t="shared" si="88"/>
        <v>1791.94</v>
      </c>
      <c r="I174">
        <f t="shared" si="88"/>
        <v>0</v>
      </c>
      <c r="J174">
        <f t="shared" si="88"/>
        <v>0</v>
      </c>
      <c r="K174">
        <f t="shared" si="88"/>
        <v>0</v>
      </c>
      <c r="L174">
        <f t="shared" si="88"/>
        <v>0</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0</v>
      </c>
      <c r="BD174">
        <f t="shared" si="89"/>
        <v>0</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132</v>
      </c>
      <c r="DF174" t="str">
        <f t="shared" si="91"/>
        <v>Servicio de Desarrollo de las Empresas Púb. Productivas</v>
      </c>
      <c r="DG174">
        <f t="shared" si="91"/>
        <v>103500</v>
      </c>
      <c r="DH174">
        <f t="shared" si="91"/>
        <v>0</v>
      </c>
    </row>
    <row r="175" spans="1:112">
      <c r="A175">
        <f t="shared" ref="A175:AF175" si="92">A26</f>
        <v>650</v>
      </c>
      <c r="B175" t="str">
        <f t="shared" si="92"/>
        <v>Asamblea Legislativa Plurinacional</v>
      </c>
      <c r="C175">
        <f t="shared" si="92"/>
        <v>0</v>
      </c>
      <c r="D175">
        <f t="shared" si="92"/>
        <v>0</v>
      </c>
      <c r="E175">
        <f t="shared" si="92"/>
        <v>0</v>
      </c>
      <c r="F175">
        <f t="shared" si="92"/>
        <v>0</v>
      </c>
      <c r="G175">
        <f t="shared" si="92"/>
        <v>0</v>
      </c>
      <c r="H175">
        <f t="shared" si="92"/>
        <v>954.6</v>
      </c>
      <c r="I175">
        <f t="shared" si="92"/>
        <v>0</v>
      </c>
      <c r="J175">
        <f t="shared" si="92"/>
        <v>0</v>
      </c>
      <c r="K175">
        <f t="shared" si="92"/>
        <v>0</v>
      </c>
      <c r="L175">
        <f t="shared" si="92"/>
        <v>0</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0</v>
      </c>
      <c r="BD175">
        <f t="shared" si="93"/>
        <v>0</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47</v>
      </c>
      <c r="DF175" t="str">
        <f t="shared" si="95"/>
        <v>Ministerio de Desarrollo Rural y Tierras</v>
      </c>
      <c r="DG175">
        <f t="shared" si="95"/>
        <v>876965.91</v>
      </c>
      <c r="DH175">
        <f t="shared" si="95"/>
        <v>0</v>
      </c>
    </row>
    <row r="176" spans="1:112">
      <c r="A176">
        <f t="shared" ref="A176:AF176" si="96">A27</f>
        <v>902</v>
      </c>
      <c r="B176" t="str">
        <f t="shared" si="96"/>
        <v>Gobierno Autónomo Departamental de La Paz</v>
      </c>
      <c r="C176">
        <f t="shared" si="96"/>
        <v>0</v>
      </c>
      <c r="D176">
        <f t="shared" si="96"/>
        <v>0</v>
      </c>
      <c r="E176">
        <f t="shared" si="96"/>
        <v>0</v>
      </c>
      <c r="F176">
        <f t="shared" si="96"/>
        <v>900</v>
      </c>
      <c r="G176">
        <f t="shared" si="96"/>
        <v>0</v>
      </c>
      <c r="H176">
        <f t="shared" si="96"/>
        <v>900</v>
      </c>
      <c r="I176">
        <f t="shared" si="96"/>
        <v>0</v>
      </c>
      <c r="J176">
        <f t="shared" si="96"/>
        <v>0</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681</v>
      </c>
      <c r="DF176" t="str">
        <f t="shared" si="99"/>
        <v>Ministerio Público</v>
      </c>
      <c r="DG176">
        <f t="shared" si="99"/>
        <v>74278.100000000006</v>
      </c>
      <c r="DH176">
        <f t="shared" si="99"/>
        <v>0</v>
      </c>
    </row>
    <row r="177" spans="1:112">
      <c r="A177" t="str">
        <f t="shared" ref="A177:AF177" si="100">A28</f>
        <v>99 - 02</v>
      </c>
      <c r="B177" t="str">
        <f t="shared" si="100"/>
        <v>Dirección General de Programación y Operaciones del Tesoro</v>
      </c>
      <c r="C177">
        <f t="shared" si="100"/>
        <v>350000050</v>
      </c>
      <c r="D177">
        <f t="shared" si="100"/>
        <v>351156733.48999995</v>
      </c>
      <c r="E177">
        <f t="shared" si="100"/>
        <v>50</v>
      </c>
      <c r="F177">
        <f t="shared" si="100"/>
        <v>19620745.689999998</v>
      </c>
      <c r="G177">
        <f t="shared" si="100"/>
        <v>172975050</v>
      </c>
      <c r="H177">
        <f t="shared" si="100"/>
        <v>23385804.010000002</v>
      </c>
      <c r="I177">
        <f t="shared" si="100"/>
        <v>0</v>
      </c>
      <c r="J177">
        <f t="shared" si="100"/>
        <v>0</v>
      </c>
      <c r="K177">
        <f t="shared" si="100"/>
        <v>0</v>
      </c>
      <c r="L177">
        <f t="shared" si="100"/>
        <v>0</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249</v>
      </c>
      <c r="DF177" t="str">
        <f t="shared" si="103"/>
        <v>Central de Abastecimiento y Suministros de Salud</v>
      </c>
      <c r="DG177">
        <f t="shared" si="103"/>
        <v>10</v>
      </c>
      <c r="DH177">
        <f t="shared" si="103"/>
        <v>0</v>
      </c>
    </row>
    <row r="178" spans="1:112">
      <c r="A178" t="str">
        <f t="shared" ref="A178:AF178" si="104">A29</f>
        <v>99 - 04</v>
      </c>
      <c r="B178" t="str">
        <f t="shared" si="104"/>
        <v>Dirección General de Administración y Finanzas Territoriales</v>
      </c>
      <c r="C178">
        <f t="shared" si="104"/>
        <v>0</v>
      </c>
      <c r="D178">
        <f t="shared" si="104"/>
        <v>1835678.18</v>
      </c>
      <c r="E178">
        <f t="shared" si="104"/>
        <v>0</v>
      </c>
      <c r="F178">
        <f t="shared" si="104"/>
        <v>1755819.77</v>
      </c>
      <c r="G178">
        <f t="shared" si="104"/>
        <v>0</v>
      </c>
      <c r="H178">
        <f t="shared" si="104"/>
        <v>1273459.51</v>
      </c>
      <c r="I178">
        <f t="shared" si="104"/>
        <v>0</v>
      </c>
      <c r="J178">
        <f t="shared" si="104"/>
        <v>0</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315</v>
      </c>
      <c r="DF178" t="str">
        <f t="shared" si="107"/>
        <v>Autoridad de Fiscalización de Empresas</v>
      </c>
      <c r="DG178">
        <f t="shared" si="107"/>
        <v>245742.59</v>
      </c>
      <c r="DH178">
        <f t="shared" si="107"/>
        <v>0</v>
      </c>
    </row>
    <row r="179" spans="1:112">
      <c r="A179" t="str">
        <f t="shared" ref="A179:AF179" si="108">A30</f>
        <v>N/I</v>
      </c>
      <c r="B179" t="str">
        <f t="shared" si="108"/>
        <v>No Identificado</v>
      </c>
      <c r="C179">
        <f t="shared" si="108"/>
        <v>0</v>
      </c>
      <c r="D179">
        <f t="shared" si="108"/>
        <v>108865.38000000002</v>
      </c>
      <c r="E179">
        <f t="shared" si="108"/>
        <v>0</v>
      </c>
      <c r="F179">
        <f t="shared" si="108"/>
        <v>402925.31000000006</v>
      </c>
      <c r="G179">
        <f t="shared" si="108"/>
        <v>0</v>
      </c>
      <c r="H179">
        <f t="shared" si="108"/>
        <v>2487.9499999999998</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594</v>
      </c>
      <c r="DF179" t="str">
        <f t="shared" si="111"/>
        <v>Administración de Servicios Portuarios - Bolivia</v>
      </c>
      <c r="DG179">
        <f t="shared" si="111"/>
        <v>400</v>
      </c>
      <c r="DH179">
        <f t="shared" si="111"/>
        <v>0</v>
      </c>
    </row>
    <row r="180" spans="1:112">
      <c r="A180">
        <f t="shared" ref="A180:AF180" si="112">A31</f>
        <v>597</v>
      </c>
      <c r="B180" t="str">
        <f t="shared" si="112"/>
        <v>Empresa Pública Nacional Estratégica de Yacimientos de Litio Bolivianos</v>
      </c>
      <c r="C180">
        <f t="shared" si="112"/>
        <v>0</v>
      </c>
      <c r="D180">
        <f t="shared" si="112"/>
        <v>0</v>
      </c>
      <c r="E180">
        <f t="shared" si="112"/>
        <v>700</v>
      </c>
      <c r="F180">
        <f t="shared" si="112"/>
        <v>10864157.1</v>
      </c>
      <c r="G180">
        <f t="shared" si="112"/>
        <v>820</v>
      </c>
      <c r="H180">
        <f t="shared" si="112"/>
        <v>3533235.46</v>
      </c>
      <c r="I180">
        <f t="shared" si="112"/>
        <v>0</v>
      </c>
      <c r="J180">
        <f t="shared" si="112"/>
        <v>0</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20</v>
      </c>
      <c r="DF180" t="str">
        <f t="shared" si="115"/>
        <v>Ministerio de Defensa</v>
      </c>
      <c r="DG180">
        <f t="shared" si="115"/>
        <v>601926.45000000007</v>
      </c>
      <c r="DH180">
        <f t="shared" si="115"/>
        <v>0</v>
      </c>
    </row>
    <row r="181" spans="1:112">
      <c r="A181">
        <f t="shared" ref="A181:AF181" si="116">A32</f>
        <v>595</v>
      </c>
      <c r="B181" t="str">
        <f t="shared" si="116"/>
        <v>Gestora Pública de la Seguridad Social de Largo Plazo</v>
      </c>
      <c r="C181">
        <f t="shared" si="116"/>
        <v>0</v>
      </c>
      <c r="D181">
        <f t="shared" si="116"/>
        <v>0</v>
      </c>
      <c r="E181">
        <f t="shared" si="116"/>
        <v>0</v>
      </c>
      <c r="F181">
        <f t="shared" si="116"/>
        <v>465</v>
      </c>
      <c r="G181">
        <f t="shared" si="116"/>
        <v>0</v>
      </c>
      <c r="H181">
        <f t="shared" si="116"/>
        <v>0</v>
      </c>
      <c r="I181">
        <f t="shared" si="116"/>
        <v>0</v>
      </c>
      <c r="J181">
        <f t="shared" si="116"/>
        <v>0</v>
      </c>
      <c r="K181">
        <f t="shared" si="116"/>
        <v>0</v>
      </c>
      <c r="L181">
        <f t="shared" si="116"/>
        <v>0</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324</v>
      </c>
      <c r="DF181" t="str">
        <f t="shared" si="119"/>
        <v>Escuela Boliviana Intercultural de Música</v>
      </c>
      <c r="DG181">
        <f t="shared" si="119"/>
        <v>69405</v>
      </c>
      <c r="DH181">
        <f t="shared" si="119"/>
        <v>0</v>
      </c>
    </row>
    <row r="182" spans="1:112">
      <c r="A182">
        <f t="shared" ref="A182:AF182" si="120">A33</f>
        <v>78</v>
      </c>
      <c r="B182" t="str">
        <f t="shared" si="120"/>
        <v>Ministerio de Hidrocarburos y Energías</v>
      </c>
      <c r="C182">
        <f t="shared" si="120"/>
        <v>0</v>
      </c>
      <c r="D182">
        <f t="shared" si="120"/>
        <v>0</v>
      </c>
      <c r="E182">
        <f t="shared" si="120"/>
        <v>0</v>
      </c>
      <c r="F182">
        <f t="shared" si="120"/>
        <v>7662.85</v>
      </c>
      <c r="G182">
        <f t="shared" si="120"/>
        <v>0</v>
      </c>
      <c r="H182">
        <f t="shared" si="120"/>
        <v>857.4</v>
      </c>
      <c r="I182">
        <f t="shared" si="120"/>
        <v>0</v>
      </c>
      <c r="J182">
        <f t="shared" si="120"/>
        <v>0</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343</v>
      </c>
      <c r="DF182" t="str">
        <f t="shared" si="123"/>
        <v>Escuela de Jueces del Estado</v>
      </c>
      <c r="DG182">
        <f t="shared" si="123"/>
        <v>1589864</v>
      </c>
      <c r="DH182">
        <f t="shared" si="123"/>
        <v>0</v>
      </c>
    </row>
    <row r="183" spans="1:112">
      <c r="A183">
        <f t="shared" ref="A183:AF183" si="124">A34</f>
        <v>283</v>
      </c>
      <c r="B183" t="str">
        <f t="shared" si="124"/>
        <v>Aduana Nacional</v>
      </c>
      <c r="C183">
        <f t="shared" si="124"/>
        <v>0</v>
      </c>
      <c r="D183">
        <f t="shared" si="124"/>
        <v>2890.56</v>
      </c>
      <c r="E183">
        <f t="shared" si="124"/>
        <v>0</v>
      </c>
      <c r="F183">
        <f t="shared" si="124"/>
        <v>150765.88</v>
      </c>
      <c r="G183">
        <f t="shared" si="124"/>
        <v>0</v>
      </c>
      <c r="H183">
        <f t="shared" si="124"/>
        <v>3201732.87</v>
      </c>
      <c r="I183">
        <f t="shared" si="124"/>
        <v>0</v>
      </c>
      <c r="J183">
        <f t="shared" si="124"/>
        <v>0</v>
      </c>
      <c r="K183">
        <f t="shared" si="124"/>
        <v>0</v>
      </c>
      <c r="L183">
        <f t="shared" si="124"/>
        <v>0</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344</v>
      </c>
      <c r="DF183" t="str">
        <f t="shared" si="127"/>
        <v>Instituto Plurinacional de Estudio de Lenguas y Culturas</v>
      </c>
      <c r="DG183">
        <f t="shared" si="127"/>
        <v>1803000</v>
      </c>
      <c r="DH183">
        <f t="shared" si="127"/>
        <v>0</v>
      </c>
    </row>
    <row r="184" spans="1:112">
      <c r="A184">
        <f t="shared" ref="A184:AF184" si="128">A35</f>
        <v>203</v>
      </c>
      <c r="B184" t="str">
        <f t="shared" si="128"/>
        <v>Autoridad de Supervisión del Sistema Financiero</v>
      </c>
      <c r="C184">
        <f t="shared" si="128"/>
        <v>0</v>
      </c>
      <c r="D184">
        <f t="shared" si="128"/>
        <v>0</v>
      </c>
      <c r="E184">
        <f t="shared" si="128"/>
        <v>0</v>
      </c>
      <c r="F184">
        <f t="shared" si="128"/>
        <v>0</v>
      </c>
      <c r="G184">
        <f t="shared" si="128"/>
        <v>0</v>
      </c>
      <c r="H184">
        <f t="shared" si="128"/>
        <v>2188.9300000000003</v>
      </c>
      <c r="I184">
        <f t="shared" si="128"/>
        <v>0</v>
      </c>
      <c r="J184">
        <f t="shared" si="128"/>
        <v>0</v>
      </c>
      <c r="K184">
        <f t="shared" si="128"/>
        <v>0</v>
      </c>
      <c r="L184">
        <f t="shared" si="128"/>
        <v>0</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526</v>
      </c>
      <c r="DF184" t="str">
        <f t="shared" si="131"/>
        <v>Bolivia TV</v>
      </c>
      <c r="DG184">
        <f t="shared" si="131"/>
        <v>1023000</v>
      </c>
      <c r="DH184">
        <f t="shared" si="131"/>
        <v>0</v>
      </c>
    </row>
    <row r="185" spans="1:112">
      <c r="A185">
        <f t="shared" ref="A185:AF185" si="132">A36</f>
        <v>290</v>
      </c>
      <c r="B185" t="str">
        <f t="shared" si="132"/>
        <v>Servicio de Impuestos Nacionales</v>
      </c>
      <c r="C185">
        <f t="shared" si="132"/>
        <v>0</v>
      </c>
      <c r="D185">
        <f t="shared" si="132"/>
        <v>0</v>
      </c>
      <c r="E185">
        <f t="shared" si="132"/>
        <v>0</v>
      </c>
      <c r="F185">
        <f t="shared" si="132"/>
        <v>0</v>
      </c>
      <c r="G185">
        <f t="shared" si="132"/>
        <v>0</v>
      </c>
      <c r="H185">
        <f t="shared" si="132"/>
        <v>119.72</v>
      </c>
      <c r="I185">
        <f t="shared" si="132"/>
        <v>0</v>
      </c>
      <c r="J185">
        <f t="shared" si="132"/>
        <v>0</v>
      </c>
      <c r="K185">
        <f t="shared" si="132"/>
        <v>0</v>
      </c>
      <c r="L185">
        <f t="shared" si="132"/>
        <v>0</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578</v>
      </c>
      <c r="DF185" t="str">
        <f t="shared" si="135"/>
        <v>Boliviana de Aviación</v>
      </c>
      <c r="DG185">
        <f t="shared" si="135"/>
        <v>57714</v>
      </c>
      <c r="DH185">
        <f t="shared" si="135"/>
        <v>0</v>
      </c>
    </row>
    <row r="186" spans="1:112">
      <c r="A186">
        <f t="shared" ref="A186:AF186" si="136">A37</f>
        <v>342</v>
      </c>
      <c r="B186" t="str">
        <f t="shared" si="136"/>
        <v>Agencia Estatal de Vivienda</v>
      </c>
      <c r="C186">
        <f t="shared" si="136"/>
        <v>0</v>
      </c>
      <c r="D186">
        <f t="shared" si="136"/>
        <v>0</v>
      </c>
      <c r="E186">
        <f t="shared" si="136"/>
        <v>0</v>
      </c>
      <c r="F186">
        <f t="shared" si="136"/>
        <v>0</v>
      </c>
      <c r="G186">
        <f t="shared" si="136"/>
        <v>0</v>
      </c>
      <c r="H186">
        <f t="shared" si="136"/>
        <v>8391.4500000000007</v>
      </c>
      <c r="I186">
        <f t="shared" si="136"/>
        <v>0</v>
      </c>
      <c r="J186">
        <f t="shared" si="136"/>
        <v>0</v>
      </c>
      <c r="K186">
        <f t="shared" si="136"/>
        <v>0</v>
      </c>
      <c r="L186">
        <f t="shared" si="136"/>
        <v>0</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598</v>
      </c>
      <c r="DF186" t="str">
        <f t="shared" si="139"/>
        <v>Empresa Pública "Editorial del Estado Plurinacional de Bolivia"</v>
      </c>
      <c r="DG186">
        <f t="shared" si="139"/>
        <v>96500</v>
      </c>
      <c r="DH186">
        <f t="shared" si="139"/>
        <v>0</v>
      </c>
    </row>
    <row r="187" spans="1:112">
      <c r="A187">
        <f t="shared" ref="A187:AF187" si="140">A38</f>
        <v>374</v>
      </c>
      <c r="B187" t="str">
        <f t="shared" si="140"/>
        <v>Agencia de Gobierno Electrónico y Tecnologías de Información y Comunicación</v>
      </c>
      <c r="C187">
        <f t="shared" si="140"/>
        <v>0</v>
      </c>
      <c r="D187">
        <f t="shared" si="140"/>
        <v>0</v>
      </c>
      <c r="E187">
        <f t="shared" si="140"/>
        <v>0</v>
      </c>
      <c r="F187">
        <f t="shared" si="140"/>
        <v>54</v>
      </c>
      <c r="G187">
        <f t="shared" si="140"/>
        <v>0</v>
      </c>
      <c r="H187">
        <f t="shared" si="140"/>
        <v>0</v>
      </c>
      <c r="I187">
        <f t="shared" si="140"/>
        <v>0</v>
      </c>
      <c r="J187">
        <f t="shared" si="140"/>
        <v>0</v>
      </c>
      <c r="K187">
        <f t="shared" si="140"/>
        <v>0</v>
      </c>
      <c r="L187">
        <f t="shared" si="140"/>
        <v>0</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16</v>
      </c>
      <c r="DF187" t="str">
        <f t="shared" si="143"/>
        <v>Ministerio de Educación</v>
      </c>
      <c r="DG187">
        <f t="shared" si="143"/>
        <v>1579.5</v>
      </c>
      <c r="DH187">
        <f t="shared" si="143"/>
        <v>0</v>
      </c>
    </row>
    <row r="188" spans="1:112">
      <c r="A188">
        <f t="shared" ref="A188:AF188" si="144">A39</f>
        <v>905</v>
      </c>
      <c r="B188" t="str">
        <f t="shared" si="144"/>
        <v>Gobierno Autónomo Departamental de Potosí</v>
      </c>
      <c r="C188">
        <f t="shared" si="144"/>
        <v>0</v>
      </c>
      <c r="D188">
        <f t="shared" si="144"/>
        <v>4068.6</v>
      </c>
      <c r="E188">
        <f t="shared" si="144"/>
        <v>0</v>
      </c>
      <c r="F188">
        <f t="shared" si="144"/>
        <v>8193.75</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345</v>
      </c>
      <c r="DF188" t="str">
        <f t="shared" si="147"/>
        <v>Mutual de Servicios al Policía</v>
      </c>
      <c r="DG188">
        <f t="shared" si="147"/>
        <v>345</v>
      </c>
      <c r="DH188">
        <f t="shared" si="147"/>
        <v>0</v>
      </c>
    </row>
    <row r="189" spans="1:112">
      <c r="A189">
        <f t="shared" ref="A189:AF189" si="148">A40</f>
        <v>66</v>
      </c>
      <c r="B189" t="str">
        <f t="shared" si="148"/>
        <v>Ministerio de Planificación del Desarrollo</v>
      </c>
      <c r="C189">
        <f t="shared" si="148"/>
        <v>0</v>
      </c>
      <c r="D189">
        <f t="shared" si="148"/>
        <v>0</v>
      </c>
      <c r="E189">
        <f t="shared" si="148"/>
        <v>0</v>
      </c>
      <c r="F189">
        <f t="shared" si="148"/>
        <v>0</v>
      </c>
      <c r="G189">
        <f t="shared" si="148"/>
        <v>0</v>
      </c>
      <c r="H189">
        <f t="shared" si="148"/>
        <v>44740.35</v>
      </c>
      <c r="I189">
        <f t="shared" si="148"/>
        <v>0</v>
      </c>
      <c r="J189">
        <f t="shared" si="148"/>
        <v>0</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0</v>
      </c>
      <c r="DF189">
        <f t="shared" si="151"/>
        <v>0</v>
      </c>
      <c r="DG189">
        <f t="shared" si="151"/>
        <v>0</v>
      </c>
      <c r="DH189">
        <f t="shared" si="151"/>
        <v>0</v>
      </c>
    </row>
    <row r="190" spans="1:112">
      <c r="A190">
        <f t="shared" ref="A190:AF190" si="152">A41</f>
        <v>862</v>
      </c>
      <c r="B190" t="str">
        <f t="shared" si="152"/>
        <v>Fondo Nacional de Desarrollo Regional</v>
      </c>
      <c r="C190">
        <f t="shared" si="152"/>
        <v>0</v>
      </c>
      <c r="D190">
        <f t="shared" si="152"/>
        <v>0</v>
      </c>
      <c r="E190">
        <f t="shared" si="152"/>
        <v>0</v>
      </c>
      <c r="F190">
        <f t="shared" si="152"/>
        <v>0</v>
      </c>
      <c r="G190">
        <f t="shared" si="152"/>
        <v>3300485.19</v>
      </c>
      <c r="H190">
        <f t="shared" si="152"/>
        <v>31450378.18</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0</v>
      </c>
      <c r="DF190">
        <f t="shared" si="155"/>
        <v>0</v>
      </c>
      <c r="DG190">
        <f t="shared" si="155"/>
        <v>0</v>
      </c>
      <c r="DH190">
        <f t="shared" si="155"/>
        <v>0</v>
      </c>
    </row>
    <row r="191" spans="1:112">
      <c r="A191">
        <f t="shared" ref="A191:AF191" si="156">A42</f>
        <v>70</v>
      </c>
      <c r="B191" t="str">
        <f t="shared" si="156"/>
        <v>Ministerio de Trabajo, Empleo y Previsión Social</v>
      </c>
      <c r="C191">
        <f t="shared" si="156"/>
        <v>0</v>
      </c>
      <c r="D191">
        <f t="shared" si="156"/>
        <v>0</v>
      </c>
      <c r="E191">
        <f t="shared" si="156"/>
        <v>0</v>
      </c>
      <c r="F191">
        <f t="shared" si="156"/>
        <v>0</v>
      </c>
      <c r="G191">
        <f t="shared" si="156"/>
        <v>0</v>
      </c>
      <c r="H191">
        <f t="shared" si="156"/>
        <v>7314.2900000000009</v>
      </c>
      <c r="I191">
        <f t="shared" si="156"/>
        <v>0</v>
      </c>
      <c r="J191">
        <f t="shared" si="156"/>
        <v>0</v>
      </c>
      <c r="K191">
        <f t="shared" si="156"/>
        <v>0</v>
      </c>
      <c r="L191">
        <f t="shared" si="156"/>
        <v>0</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0</v>
      </c>
      <c r="DF191">
        <f t="shared" si="159"/>
        <v>0</v>
      </c>
      <c r="DG191">
        <f t="shared" si="159"/>
        <v>0</v>
      </c>
      <c r="DH191">
        <f t="shared" si="159"/>
        <v>0</v>
      </c>
    </row>
    <row r="192" spans="1:112">
      <c r="A192">
        <f t="shared" ref="A192:AF192" si="160">A43</f>
        <v>417</v>
      </c>
      <c r="B192" t="str">
        <f t="shared" si="160"/>
        <v>Caja Nacional de Salud</v>
      </c>
      <c r="C192">
        <f t="shared" si="160"/>
        <v>0</v>
      </c>
      <c r="D192">
        <f t="shared" si="160"/>
        <v>61876.08</v>
      </c>
      <c r="E192">
        <f t="shared" si="160"/>
        <v>0</v>
      </c>
      <c r="F192">
        <f t="shared" si="160"/>
        <v>19064.46</v>
      </c>
      <c r="G192">
        <f t="shared" si="160"/>
        <v>0</v>
      </c>
      <c r="H192">
        <f t="shared" si="160"/>
        <v>33756.29</v>
      </c>
      <c r="I192">
        <f t="shared" si="160"/>
        <v>0</v>
      </c>
      <c r="J192">
        <f t="shared" si="160"/>
        <v>0</v>
      </c>
      <c r="K192">
        <f t="shared" si="160"/>
        <v>0</v>
      </c>
      <c r="L192">
        <f t="shared" si="160"/>
        <v>0</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0</v>
      </c>
      <c r="DF192">
        <f t="shared" si="163"/>
        <v>0</v>
      </c>
      <c r="DG192">
        <f t="shared" si="163"/>
        <v>0</v>
      </c>
      <c r="DH192">
        <f t="shared" si="163"/>
        <v>0</v>
      </c>
    </row>
    <row r="193" spans="1:112">
      <c r="A193">
        <f t="shared" ref="A193:AF193" si="164">A44</f>
        <v>951</v>
      </c>
      <c r="B193" t="str">
        <f t="shared" si="164"/>
        <v>Banco Central de Bolivia</v>
      </c>
      <c r="C193">
        <f t="shared" si="164"/>
        <v>0</v>
      </c>
      <c r="D193">
        <f t="shared" si="164"/>
        <v>0</v>
      </c>
      <c r="E193">
        <f t="shared" si="164"/>
        <v>0</v>
      </c>
      <c r="F193">
        <f t="shared" si="164"/>
        <v>656.62</v>
      </c>
      <c r="G193">
        <f t="shared" si="164"/>
        <v>0</v>
      </c>
      <c r="H193">
        <f t="shared" si="164"/>
        <v>1459.91</v>
      </c>
      <c r="I193">
        <f t="shared" si="164"/>
        <v>0</v>
      </c>
      <c r="J193">
        <f t="shared" si="164"/>
        <v>0</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0</v>
      </c>
      <c r="DF193">
        <f t="shared" si="167"/>
        <v>0</v>
      </c>
      <c r="DG193">
        <f t="shared" si="167"/>
        <v>0</v>
      </c>
      <c r="DH193">
        <f t="shared" si="167"/>
        <v>0</v>
      </c>
    </row>
    <row r="194" spans="1:112">
      <c r="A194">
        <f t="shared" ref="A194:AF194" si="168">A45</f>
        <v>526</v>
      </c>
      <c r="B194" t="str">
        <f t="shared" si="168"/>
        <v>Bolivia TV</v>
      </c>
      <c r="C194">
        <f t="shared" si="168"/>
        <v>0</v>
      </c>
      <c r="D194">
        <f t="shared" si="168"/>
        <v>0</v>
      </c>
      <c r="E194">
        <f t="shared" si="168"/>
        <v>0</v>
      </c>
      <c r="F194">
        <f t="shared" si="168"/>
        <v>82.19</v>
      </c>
      <c r="G194">
        <f t="shared" si="168"/>
        <v>0</v>
      </c>
      <c r="H194">
        <f t="shared" si="168"/>
        <v>6797.13</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0</v>
      </c>
      <c r="DF194">
        <f t="shared" si="171"/>
        <v>0</v>
      </c>
      <c r="DG194">
        <f t="shared" si="171"/>
        <v>0</v>
      </c>
      <c r="DH194">
        <f t="shared" si="171"/>
        <v>0</v>
      </c>
    </row>
    <row r="195" spans="1:112">
      <c r="A195">
        <f t="shared" ref="A195:AF195" si="172">A46</f>
        <v>389</v>
      </c>
      <c r="B195" t="str">
        <f t="shared" si="172"/>
        <v>Navegación Aérea y Aeropuertos Bolivianos</v>
      </c>
      <c r="C195">
        <f t="shared" si="172"/>
        <v>0</v>
      </c>
      <c r="D195">
        <f t="shared" si="172"/>
        <v>39388.959999999999</v>
      </c>
      <c r="E195">
        <f t="shared" si="172"/>
        <v>0</v>
      </c>
      <c r="F195">
        <f t="shared" si="172"/>
        <v>409.75</v>
      </c>
      <c r="G195">
        <f t="shared" si="172"/>
        <v>0</v>
      </c>
      <c r="H195">
        <f t="shared" si="172"/>
        <v>279794.33</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0</v>
      </c>
      <c r="DF195">
        <f t="shared" si="175"/>
        <v>0</v>
      </c>
      <c r="DG195">
        <f t="shared" si="175"/>
        <v>0</v>
      </c>
      <c r="DH195">
        <f t="shared" si="175"/>
        <v>0</v>
      </c>
    </row>
    <row r="196" spans="1:112">
      <c r="A196" t="str">
        <f t="shared" ref="A196:AF196" si="176">A47</f>
        <v>99 - 03</v>
      </c>
      <c r="B196" t="str">
        <f t="shared" si="176"/>
        <v>Dirección General de Crédito Público</v>
      </c>
      <c r="C196">
        <f t="shared" si="176"/>
        <v>955293927.70999992</v>
      </c>
      <c r="D196">
        <f t="shared" si="176"/>
        <v>29892291.960000001</v>
      </c>
      <c r="E196">
        <f t="shared" si="176"/>
        <v>91520033.879999995</v>
      </c>
      <c r="F196">
        <f t="shared" si="176"/>
        <v>30596351.110000003</v>
      </c>
      <c r="G196">
        <f t="shared" si="176"/>
        <v>386273912.60000026</v>
      </c>
      <c r="H196">
        <f t="shared" si="176"/>
        <v>415391.44</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0</v>
      </c>
      <c r="DF196">
        <f t="shared" si="179"/>
        <v>0</v>
      </c>
      <c r="DG196">
        <f t="shared" si="179"/>
        <v>0</v>
      </c>
      <c r="DH196">
        <f t="shared" si="179"/>
        <v>0</v>
      </c>
    </row>
    <row r="197" spans="1:112">
      <c r="A197">
        <f t="shared" ref="A197:AF197" si="180">A48</f>
        <v>376</v>
      </c>
      <c r="B197" t="str">
        <f t="shared" si="180"/>
        <v>Agencia Boliviana de Energía Nuclear</v>
      </c>
      <c r="C197">
        <f t="shared" si="180"/>
        <v>0</v>
      </c>
      <c r="D197">
        <f t="shared" si="180"/>
        <v>0</v>
      </c>
      <c r="E197">
        <f t="shared" si="180"/>
        <v>0</v>
      </c>
      <c r="F197">
        <f t="shared" si="180"/>
        <v>0</v>
      </c>
      <c r="G197">
        <f t="shared" si="180"/>
        <v>50</v>
      </c>
      <c r="H197">
        <f t="shared" si="180"/>
        <v>0</v>
      </c>
      <c r="I197">
        <f t="shared" si="180"/>
        <v>0</v>
      </c>
      <c r="J197">
        <f t="shared" si="180"/>
        <v>0</v>
      </c>
      <c r="K197">
        <f t="shared" si="180"/>
        <v>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0</v>
      </c>
      <c r="DF197">
        <f t="shared" si="183"/>
        <v>0</v>
      </c>
      <c r="DG197">
        <f t="shared" si="183"/>
        <v>0</v>
      </c>
      <c r="DH197">
        <f t="shared" si="183"/>
        <v>0</v>
      </c>
    </row>
    <row r="198" spans="1:112">
      <c r="A198">
        <f t="shared" ref="A198:AF198" si="184">A49</f>
        <v>423</v>
      </c>
      <c r="B198" t="str">
        <f t="shared" si="184"/>
        <v>Caja de Salud del Servicio Nal. de Caminos y Ramas Anexas</v>
      </c>
      <c r="C198">
        <f t="shared" si="184"/>
        <v>0</v>
      </c>
      <c r="D198">
        <f t="shared" si="184"/>
        <v>0</v>
      </c>
      <c r="E198">
        <f t="shared" si="184"/>
        <v>0</v>
      </c>
      <c r="F198">
        <f t="shared" si="184"/>
        <v>0.99</v>
      </c>
      <c r="G198">
        <f t="shared" si="184"/>
        <v>0</v>
      </c>
      <c r="H198">
        <f t="shared" si="184"/>
        <v>2333</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0</v>
      </c>
      <c r="DF198">
        <f t="shared" si="187"/>
        <v>0</v>
      </c>
      <c r="DG198">
        <f t="shared" si="187"/>
        <v>0</v>
      </c>
      <c r="DH198">
        <f t="shared" si="187"/>
        <v>0</v>
      </c>
    </row>
    <row r="199" spans="1:112">
      <c r="A199">
        <f t="shared" ref="A199:AF199" si="188">A50</f>
        <v>266</v>
      </c>
      <c r="B199" t="str">
        <f t="shared" si="188"/>
        <v>Direc. Dptal. de Educación La Paz</v>
      </c>
      <c r="C199">
        <f t="shared" si="188"/>
        <v>0</v>
      </c>
      <c r="D199">
        <f t="shared" si="188"/>
        <v>0</v>
      </c>
      <c r="E199">
        <f t="shared" si="188"/>
        <v>0</v>
      </c>
      <c r="F199">
        <f t="shared" si="188"/>
        <v>0</v>
      </c>
      <c r="G199">
        <f t="shared" si="188"/>
        <v>0</v>
      </c>
      <c r="H199">
        <f t="shared" si="188"/>
        <v>13022.14</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0</v>
      </c>
      <c r="DF199">
        <f t="shared" si="191"/>
        <v>0</v>
      </c>
      <c r="DG199">
        <f t="shared" si="191"/>
        <v>0</v>
      </c>
      <c r="DH199">
        <f t="shared" si="191"/>
        <v>0</v>
      </c>
    </row>
    <row r="200" spans="1:112">
      <c r="A200">
        <f t="shared" ref="A200:AF200" si="192">A51</f>
        <v>1201</v>
      </c>
      <c r="B200" t="str">
        <f t="shared" si="192"/>
        <v>Gobierno Autónomo Municipal de La Paz</v>
      </c>
      <c r="C200">
        <f t="shared" si="192"/>
        <v>0</v>
      </c>
      <c r="D200">
        <f t="shared" si="192"/>
        <v>0</v>
      </c>
      <c r="E200">
        <f t="shared" si="192"/>
        <v>0</v>
      </c>
      <c r="F200">
        <f t="shared" si="192"/>
        <v>3503.66</v>
      </c>
      <c r="G200">
        <f t="shared" si="192"/>
        <v>0</v>
      </c>
      <c r="H200">
        <f t="shared" si="192"/>
        <v>1146.54</v>
      </c>
      <c r="I200">
        <f t="shared" si="192"/>
        <v>0</v>
      </c>
      <c r="J200">
        <f t="shared" si="192"/>
        <v>0</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0</v>
      </c>
      <c r="DF200">
        <f t="shared" si="195"/>
        <v>0</v>
      </c>
      <c r="DG200">
        <f t="shared" si="195"/>
        <v>0</v>
      </c>
      <c r="DH200">
        <f t="shared" si="195"/>
        <v>0</v>
      </c>
    </row>
    <row r="201" spans="1:112">
      <c r="A201">
        <f t="shared" ref="A201:AF201" si="196">A52</f>
        <v>548</v>
      </c>
      <c r="B201" t="str">
        <f t="shared" si="196"/>
        <v>Corporación de las Fuerzas Armadas p/ el Des. Nacional</v>
      </c>
      <c r="C201">
        <f t="shared" si="196"/>
        <v>0</v>
      </c>
      <c r="D201">
        <f t="shared" si="196"/>
        <v>0</v>
      </c>
      <c r="E201">
        <f t="shared" si="196"/>
        <v>0</v>
      </c>
      <c r="F201">
        <f t="shared" si="196"/>
        <v>78</v>
      </c>
      <c r="G201">
        <f t="shared" si="196"/>
        <v>0</v>
      </c>
      <c r="H201">
        <f t="shared" si="196"/>
        <v>2777</v>
      </c>
      <c r="I201">
        <f t="shared" si="196"/>
        <v>0</v>
      </c>
      <c r="J201">
        <f t="shared" si="196"/>
        <v>0</v>
      </c>
      <c r="K201">
        <f t="shared" si="196"/>
        <v>0</v>
      </c>
      <c r="L201">
        <f t="shared" si="196"/>
        <v>0</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0</v>
      </c>
      <c r="DF201">
        <f t="shared" si="199"/>
        <v>0</v>
      </c>
      <c r="DG201">
        <f t="shared" si="199"/>
        <v>0</v>
      </c>
      <c r="DH201">
        <f t="shared" si="199"/>
        <v>0</v>
      </c>
    </row>
    <row r="202" spans="1:112">
      <c r="A202">
        <f t="shared" ref="A202:AF202" si="200">A53</f>
        <v>293</v>
      </c>
      <c r="B202" t="str">
        <f t="shared" si="200"/>
        <v>Fundación Cultural del Banco Central de Bolivia</v>
      </c>
      <c r="C202">
        <f t="shared" si="200"/>
        <v>0</v>
      </c>
      <c r="D202">
        <f t="shared" si="200"/>
        <v>0</v>
      </c>
      <c r="E202">
        <f t="shared" si="200"/>
        <v>0</v>
      </c>
      <c r="F202">
        <f t="shared" si="200"/>
        <v>10245084.85</v>
      </c>
      <c r="G202">
        <f t="shared" si="200"/>
        <v>0</v>
      </c>
      <c r="H202">
        <f t="shared" si="200"/>
        <v>357</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0</v>
      </c>
      <c r="DF202">
        <f t="shared" si="203"/>
        <v>0</v>
      </c>
      <c r="DG202">
        <f t="shared" si="203"/>
        <v>0</v>
      </c>
      <c r="DH202">
        <f t="shared" si="203"/>
        <v>0</v>
      </c>
    </row>
    <row r="203" spans="1:112">
      <c r="A203">
        <f t="shared" ref="A203:AF203" si="204">A54</f>
        <v>249</v>
      </c>
      <c r="B203" t="str">
        <f t="shared" si="204"/>
        <v>Central de Abastecimiento y Suministros de Salud</v>
      </c>
      <c r="C203">
        <f t="shared" si="204"/>
        <v>645.96</v>
      </c>
      <c r="D203">
        <f t="shared" si="204"/>
        <v>14552.27</v>
      </c>
      <c r="E203">
        <f t="shared" si="204"/>
        <v>0</v>
      </c>
      <c r="F203">
        <f t="shared" si="204"/>
        <v>84</v>
      </c>
      <c r="G203">
        <f t="shared" si="204"/>
        <v>0</v>
      </c>
      <c r="H203">
        <f t="shared" si="204"/>
        <v>304</v>
      </c>
      <c r="I203">
        <f t="shared" si="204"/>
        <v>0</v>
      </c>
      <c r="J203">
        <f t="shared" si="204"/>
        <v>0</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0</v>
      </c>
      <c r="DF203">
        <f t="shared" si="207"/>
        <v>0</v>
      </c>
      <c r="DG203">
        <f t="shared" si="207"/>
        <v>0</v>
      </c>
      <c r="DH203">
        <f t="shared" si="207"/>
        <v>0</v>
      </c>
    </row>
    <row r="204" spans="1:112">
      <c r="A204">
        <f t="shared" ref="A204:AF204" si="208">A55</f>
        <v>382</v>
      </c>
      <c r="B204" t="str">
        <f t="shared" si="208"/>
        <v>Agencia de Infraestructura en Salud y Equipamiento Médico</v>
      </c>
      <c r="C204">
        <f t="shared" si="208"/>
        <v>0</v>
      </c>
      <c r="D204">
        <f t="shared" si="208"/>
        <v>0</v>
      </c>
      <c r="E204">
        <f t="shared" si="208"/>
        <v>0</v>
      </c>
      <c r="F204">
        <f t="shared" si="208"/>
        <v>1401.49</v>
      </c>
      <c r="G204">
        <f t="shared" si="208"/>
        <v>0</v>
      </c>
      <c r="H204">
        <f t="shared" si="208"/>
        <v>587.64</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0</v>
      </c>
      <c r="DF204">
        <f t="shared" si="211"/>
        <v>0</v>
      </c>
      <c r="DG204">
        <f t="shared" si="211"/>
        <v>0</v>
      </c>
      <c r="DH204">
        <f t="shared" si="211"/>
        <v>0</v>
      </c>
    </row>
    <row r="205" spans="1:112">
      <c r="A205">
        <f t="shared" ref="A205:AF205" si="212">A56</f>
        <v>213</v>
      </c>
      <c r="B205" t="str">
        <f t="shared" si="212"/>
        <v>Servicio Nacional de Meteorología e Hidrología</v>
      </c>
      <c r="C205">
        <f t="shared" si="212"/>
        <v>0</v>
      </c>
      <c r="D205">
        <f t="shared" si="212"/>
        <v>0</v>
      </c>
      <c r="E205">
        <f t="shared" si="212"/>
        <v>0</v>
      </c>
      <c r="F205">
        <f t="shared" si="212"/>
        <v>0</v>
      </c>
      <c r="G205">
        <f t="shared" si="212"/>
        <v>0</v>
      </c>
      <c r="H205">
        <f t="shared" si="212"/>
        <v>775.46999999999991</v>
      </c>
      <c r="I205">
        <f t="shared" si="212"/>
        <v>0</v>
      </c>
      <c r="J205">
        <f t="shared" si="212"/>
        <v>0</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0</v>
      </c>
      <c r="DF205">
        <f t="shared" si="215"/>
        <v>0</v>
      </c>
      <c r="DG205">
        <f t="shared" si="215"/>
        <v>0</v>
      </c>
      <c r="DH205">
        <f t="shared" si="215"/>
        <v>0</v>
      </c>
    </row>
    <row r="206" spans="1:112">
      <c r="A206">
        <f t="shared" ref="A206:AF206" si="216">A57</f>
        <v>344</v>
      </c>
      <c r="B206" t="str">
        <f t="shared" si="216"/>
        <v>Instituto Plurinacional de Estudio de Lenguas y Culturas</v>
      </c>
      <c r="C206">
        <f t="shared" si="216"/>
        <v>0</v>
      </c>
      <c r="D206">
        <f t="shared" si="216"/>
        <v>990.68</v>
      </c>
      <c r="E206">
        <f t="shared" si="216"/>
        <v>0</v>
      </c>
      <c r="F206">
        <f t="shared" si="216"/>
        <v>0</v>
      </c>
      <c r="G206">
        <f t="shared" si="216"/>
        <v>0</v>
      </c>
      <c r="H206">
        <f t="shared" si="216"/>
        <v>2232.04</v>
      </c>
      <c r="I206">
        <f t="shared" si="216"/>
        <v>0</v>
      </c>
      <c r="J206">
        <f t="shared" si="216"/>
        <v>0</v>
      </c>
      <c r="K206">
        <f t="shared" si="216"/>
        <v>0</v>
      </c>
      <c r="L206">
        <f t="shared" si="216"/>
        <v>0</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0</v>
      </c>
      <c r="DF206">
        <f t="shared" si="219"/>
        <v>0</v>
      </c>
      <c r="DG206">
        <f t="shared" si="219"/>
        <v>0</v>
      </c>
      <c r="DH206">
        <f t="shared" si="219"/>
        <v>0</v>
      </c>
    </row>
    <row r="207" spans="1:112">
      <c r="A207">
        <f t="shared" ref="A207:AF207" si="220">A58</f>
        <v>682</v>
      </c>
      <c r="B207" t="str">
        <f t="shared" si="220"/>
        <v>Defensoria del Pueblo</v>
      </c>
      <c r="C207">
        <f t="shared" si="220"/>
        <v>0</v>
      </c>
      <c r="D207">
        <f t="shared" si="220"/>
        <v>0</v>
      </c>
      <c r="E207">
        <f t="shared" si="220"/>
        <v>0</v>
      </c>
      <c r="F207">
        <f t="shared" si="220"/>
        <v>0</v>
      </c>
      <c r="G207">
        <f t="shared" si="220"/>
        <v>0</v>
      </c>
      <c r="H207">
        <f t="shared" si="220"/>
        <v>11892.34</v>
      </c>
      <c r="I207">
        <f t="shared" si="220"/>
        <v>0</v>
      </c>
      <c r="J207">
        <f t="shared" si="220"/>
        <v>0</v>
      </c>
      <c r="K207">
        <f t="shared" si="220"/>
        <v>0</v>
      </c>
      <c r="L207">
        <f t="shared" si="220"/>
        <v>0</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f t="shared" ref="A208:AF208" si="224">A59</f>
        <v>601</v>
      </c>
      <c r="B208" t="str">
        <f t="shared" si="224"/>
        <v>Empresa Boliviana de Producción Agropecuaria</v>
      </c>
      <c r="C208">
        <f t="shared" si="224"/>
        <v>0</v>
      </c>
      <c r="D208">
        <f t="shared" si="224"/>
        <v>650</v>
      </c>
      <c r="E208">
        <f t="shared" si="224"/>
        <v>0</v>
      </c>
      <c r="F208">
        <f t="shared" si="224"/>
        <v>250000</v>
      </c>
      <c r="G208">
        <f t="shared" si="224"/>
        <v>0</v>
      </c>
      <c r="H208">
        <f t="shared" si="224"/>
        <v>143072.6</v>
      </c>
      <c r="I208">
        <f t="shared" si="224"/>
        <v>0</v>
      </c>
      <c r="J208">
        <f t="shared" si="224"/>
        <v>0</v>
      </c>
      <c r="K208">
        <f t="shared" si="224"/>
        <v>0</v>
      </c>
      <c r="L208">
        <f t="shared" si="224"/>
        <v>0</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153</v>
      </c>
      <c r="B209" t="str">
        <f t="shared" si="228"/>
        <v>Observatorio Plurinacional de la Calidad  Educativa</v>
      </c>
      <c r="C209">
        <f t="shared" si="228"/>
        <v>0</v>
      </c>
      <c r="D209">
        <f t="shared" si="228"/>
        <v>0</v>
      </c>
      <c r="E209">
        <f t="shared" si="228"/>
        <v>0</v>
      </c>
      <c r="F209">
        <f t="shared" si="228"/>
        <v>2058.56</v>
      </c>
      <c r="G209">
        <f t="shared" si="228"/>
        <v>0</v>
      </c>
      <c r="H209">
        <f t="shared" si="228"/>
        <v>0</v>
      </c>
      <c r="I209">
        <f t="shared" si="228"/>
        <v>0</v>
      </c>
      <c r="J209">
        <f t="shared" si="228"/>
        <v>0</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598</v>
      </c>
      <c r="B210" t="str">
        <f t="shared" si="232"/>
        <v>Empresa Pública "Editorial del Estado Plurinacional de Bolivia"</v>
      </c>
      <c r="C210">
        <f t="shared" si="232"/>
        <v>0</v>
      </c>
      <c r="D210">
        <f t="shared" si="232"/>
        <v>0</v>
      </c>
      <c r="E210">
        <f t="shared" si="232"/>
        <v>50</v>
      </c>
      <c r="F210">
        <f t="shared" si="232"/>
        <v>0</v>
      </c>
      <c r="G210">
        <f t="shared" si="232"/>
        <v>0</v>
      </c>
      <c r="H210">
        <f t="shared" si="232"/>
        <v>0</v>
      </c>
      <c r="I210">
        <f t="shared" si="232"/>
        <v>0</v>
      </c>
      <c r="J210">
        <f t="shared" si="232"/>
        <v>0</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30</v>
      </c>
      <c r="B211" t="str">
        <f t="shared" si="236"/>
        <v>Ministerio de Justicia y Transparencia Institucional</v>
      </c>
      <c r="C211">
        <f t="shared" si="236"/>
        <v>0</v>
      </c>
      <c r="D211">
        <f t="shared" si="236"/>
        <v>0</v>
      </c>
      <c r="E211">
        <f t="shared" si="236"/>
        <v>0</v>
      </c>
      <c r="F211">
        <f t="shared" si="236"/>
        <v>0</v>
      </c>
      <c r="G211">
        <f t="shared" si="236"/>
        <v>0</v>
      </c>
      <c r="H211">
        <f t="shared" si="236"/>
        <v>925.36</v>
      </c>
      <c r="I211">
        <f t="shared" si="236"/>
        <v>0</v>
      </c>
      <c r="J211">
        <f t="shared" si="236"/>
        <v>0</v>
      </c>
      <c r="K211">
        <f t="shared" si="236"/>
        <v>0</v>
      </c>
      <c r="L211">
        <f t="shared" si="236"/>
        <v>0</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590</v>
      </c>
      <c r="B212" t="str">
        <f t="shared" si="240"/>
        <v>Empresa Pública "QUIPUS"</v>
      </c>
      <c r="C212">
        <f t="shared" si="240"/>
        <v>3722.9700000000003</v>
      </c>
      <c r="D212">
        <f t="shared" si="240"/>
        <v>0</v>
      </c>
      <c r="E212">
        <f t="shared" si="240"/>
        <v>3264.9799999999996</v>
      </c>
      <c r="F212">
        <f t="shared" si="240"/>
        <v>0</v>
      </c>
      <c r="G212">
        <f t="shared" si="240"/>
        <v>0</v>
      </c>
      <c r="H212">
        <f t="shared" si="240"/>
        <v>0</v>
      </c>
      <c r="I212">
        <f t="shared" si="240"/>
        <v>0</v>
      </c>
      <c r="J212">
        <f t="shared" si="240"/>
        <v>0</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422</v>
      </c>
      <c r="B213" t="str">
        <f t="shared" si="244"/>
        <v>Caja Bancaria Estatal de Salud</v>
      </c>
      <c r="C213">
        <f t="shared" si="244"/>
        <v>0</v>
      </c>
      <c r="D213">
        <f t="shared" si="244"/>
        <v>0</v>
      </c>
      <c r="E213">
        <f t="shared" si="244"/>
        <v>0</v>
      </c>
      <c r="F213">
        <f t="shared" si="244"/>
        <v>0</v>
      </c>
      <c r="G213">
        <f t="shared" si="244"/>
        <v>0</v>
      </c>
      <c r="H213">
        <f t="shared" si="244"/>
        <v>2894</v>
      </c>
      <c r="I213">
        <f t="shared" si="244"/>
        <v>0</v>
      </c>
      <c r="J213">
        <f t="shared" si="244"/>
        <v>0</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573</v>
      </c>
      <c r="B214" t="str">
        <f t="shared" si="248"/>
        <v>Empresa Siderúrgica del Mutún</v>
      </c>
      <c r="C214">
        <f t="shared" si="248"/>
        <v>0</v>
      </c>
      <c r="D214">
        <f t="shared" si="248"/>
        <v>0</v>
      </c>
      <c r="E214">
        <f t="shared" si="248"/>
        <v>0</v>
      </c>
      <c r="F214">
        <f t="shared" si="248"/>
        <v>0</v>
      </c>
      <c r="G214">
        <f t="shared" si="248"/>
        <v>50</v>
      </c>
      <c r="H214">
        <f t="shared" si="248"/>
        <v>0</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683</v>
      </c>
      <c r="B215" t="str">
        <f t="shared" si="252"/>
        <v>Procuraduria General del Estado</v>
      </c>
      <c r="C215">
        <f t="shared" si="252"/>
        <v>0</v>
      </c>
      <c r="D215">
        <f t="shared" si="252"/>
        <v>0</v>
      </c>
      <c r="E215">
        <f t="shared" si="252"/>
        <v>0</v>
      </c>
      <c r="F215">
        <f t="shared" si="252"/>
        <v>0</v>
      </c>
      <c r="G215">
        <f t="shared" si="252"/>
        <v>50</v>
      </c>
      <c r="H215">
        <f t="shared" si="252"/>
        <v>0</v>
      </c>
      <c r="I215">
        <f t="shared" si="252"/>
        <v>0</v>
      </c>
      <c r="J215">
        <f t="shared" si="252"/>
        <v>0</v>
      </c>
      <c r="K215">
        <f t="shared" si="252"/>
        <v>0</v>
      </c>
      <c r="L215">
        <f t="shared" si="252"/>
        <v>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t="str">
        <f t="shared" ref="A216:AF216" si="256">A67</f>
        <v>IDH</v>
      </c>
      <c r="B216" t="str">
        <f t="shared" si="256"/>
        <v>Impuesto Directo A Los Hidrocarburos</v>
      </c>
      <c r="C216">
        <f t="shared" si="256"/>
        <v>501655116.04999995</v>
      </c>
      <c r="D216">
        <f t="shared" si="256"/>
        <v>0</v>
      </c>
      <c r="E216">
        <f t="shared" si="256"/>
        <v>475583722.14000022</v>
      </c>
      <c r="F216">
        <f t="shared" si="256"/>
        <v>0</v>
      </c>
      <c r="G216">
        <f t="shared" si="256"/>
        <v>495697941.37999976</v>
      </c>
      <c r="H216">
        <f t="shared" si="256"/>
        <v>0</v>
      </c>
      <c r="I216">
        <f t="shared" si="256"/>
        <v>0</v>
      </c>
      <c r="J216">
        <f t="shared" si="256"/>
        <v>0</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520</v>
      </c>
      <c r="B217" t="str">
        <f t="shared" si="260"/>
        <v>Empresa Metalúrgica VINTO - Nacionalizada</v>
      </c>
      <c r="C217">
        <f t="shared" si="260"/>
        <v>0</v>
      </c>
      <c r="D217">
        <f t="shared" si="260"/>
        <v>0</v>
      </c>
      <c r="E217">
        <f t="shared" si="260"/>
        <v>0</v>
      </c>
      <c r="F217">
        <f t="shared" si="260"/>
        <v>100</v>
      </c>
      <c r="G217">
        <f t="shared" si="260"/>
        <v>0</v>
      </c>
      <c r="H217">
        <f t="shared" si="260"/>
        <v>0</v>
      </c>
      <c r="I217">
        <f t="shared" si="260"/>
        <v>0</v>
      </c>
      <c r="J217">
        <f t="shared" si="260"/>
        <v>0</v>
      </c>
      <c r="K217">
        <f t="shared" si="260"/>
        <v>0</v>
      </c>
      <c r="L217">
        <f t="shared" si="260"/>
        <v>0</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512</v>
      </c>
      <c r="B218" t="str">
        <f t="shared" si="264"/>
        <v>Adm.de Aeropuertos y Servicios Auxiliares a la Naveg. Aérea</v>
      </c>
      <c r="C218">
        <f t="shared" si="264"/>
        <v>0</v>
      </c>
      <c r="D218">
        <f t="shared" si="264"/>
        <v>0</v>
      </c>
      <c r="E218">
        <f t="shared" si="264"/>
        <v>0</v>
      </c>
      <c r="F218">
        <f t="shared" si="264"/>
        <v>36151.33</v>
      </c>
      <c r="G218">
        <f t="shared" si="264"/>
        <v>0</v>
      </c>
      <c r="H218">
        <f t="shared" si="264"/>
        <v>0</v>
      </c>
      <c r="I218">
        <f t="shared" si="264"/>
        <v>0</v>
      </c>
      <c r="J218">
        <f t="shared" si="264"/>
        <v>0</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294</v>
      </c>
      <c r="B219" t="str">
        <f t="shared" si="268"/>
        <v>Univ. Indígena Bol. Comun. Intercultl Prod. Tupak Katari</v>
      </c>
      <c r="C219">
        <f t="shared" si="268"/>
        <v>0</v>
      </c>
      <c r="D219">
        <f t="shared" si="268"/>
        <v>0</v>
      </c>
      <c r="E219">
        <f t="shared" si="268"/>
        <v>0</v>
      </c>
      <c r="F219">
        <f t="shared" si="268"/>
        <v>31647</v>
      </c>
      <c r="G219">
        <f t="shared" si="268"/>
        <v>0</v>
      </c>
      <c r="H219">
        <f t="shared" si="268"/>
        <v>0</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314</v>
      </c>
      <c r="B220" t="str">
        <f t="shared" si="272"/>
        <v>Autoridad de Fiscalización de Electricidad y Tecnología Nuclear</v>
      </c>
      <c r="C220">
        <f t="shared" si="272"/>
        <v>0</v>
      </c>
      <c r="D220">
        <f t="shared" si="272"/>
        <v>0</v>
      </c>
      <c r="E220">
        <f t="shared" si="272"/>
        <v>0</v>
      </c>
      <c r="F220">
        <f t="shared" si="272"/>
        <v>5984.7000000000007</v>
      </c>
      <c r="G220">
        <f t="shared" si="272"/>
        <v>0</v>
      </c>
      <c r="H220">
        <f t="shared" si="272"/>
        <v>0</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192</v>
      </c>
      <c r="B221" t="str">
        <f t="shared" si="276"/>
        <v>Servicio al Mejoramiento de la Navegación Amazónica</v>
      </c>
      <c r="C221">
        <f t="shared" si="276"/>
        <v>0</v>
      </c>
      <c r="D221">
        <f t="shared" si="276"/>
        <v>0</v>
      </c>
      <c r="E221">
        <f t="shared" si="276"/>
        <v>0</v>
      </c>
      <c r="F221">
        <f t="shared" si="276"/>
        <v>50</v>
      </c>
      <c r="G221">
        <f t="shared" si="276"/>
        <v>0</v>
      </c>
      <c r="H221">
        <f t="shared" si="276"/>
        <v>0</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903</v>
      </c>
      <c r="B222" t="str">
        <f t="shared" si="280"/>
        <v>Gobierno Autónomo Departamental de Cochabamba</v>
      </c>
      <c r="C222">
        <f t="shared" si="280"/>
        <v>0</v>
      </c>
      <c r="D222">
        <f t="shared" si="280"/>
        <v>4349.6400000000003</v>
      </c>
      <c r="E222">
        <f t="shared" si="280"/>
        <v>0</v>
      </c>
      <c r="F222">
        <f t="shared" si="280"/>
        <v>0</v>
      </c>
      <c r="G222">
        <f t="shared" si="280"/>
        <v>0</v>
      </c>
      <c r="H222">
        <f t="shared" si="280"/>
        <v>0</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140</v>
      </c>
      <c r="B223" t="str">
        <f t="shared" si="284"/>
        <v>Universidad Pública de El Alto</v>
      </c>
      <c r="C223">
        <f t="shared" si="284"/>
        <v>0</v>
      </c>
      <c r="D223">
        <f t="shared" si="284"/>
        <v>0</v>
      </c>
      <c r="E223">
        <f t="shared" si="284"/>
        <v>0</v>
      </c>
      <c r="F223">
        <f t="shared" si="284"/>
        <v>0</v>
      </c>
      <c r="G223">
        <f t="shared" si="284"/>
        <v>0</v>
      </c>
      <c r="H223">
        <f t="shared" si="284"/>
        <v>18987.330000000002</v>
      </c>
      <c r="I223">
        <f t="shared" si="284"/>
        <v>0</v>
      </c>
      <c r="J223">
        <f t="shared" si="284"/>
        <v>0</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2339</v>
      </c>
      <c r="B224" t="str">
        <f t="shared" si="288"/>
        <v>EMPRESA MUNICIPAL FABRICA DE JOYAS</v>
      </c>
      <c r="C224">
        <f t="shared" si="288"/>
        <v>0</v>
      </c>
      <c r="D224">
        <f t="shared" si="288"/>
        <v>0</v>
      </c>
      <c r="E224">
        <f t="shared" si="288"/>
        <v>0</v>
      </c>
      <c r="F224">
        <f t="shared" si="288"/>
        <v>0</v>
      </c>
      <c r="G224">
        <f t="shared" si="288"/>
        <v>0</v>
      </c>
      <c r="H224">
        <f t="shared" si="288"/>
        <v>2108.29</v>
      </c>
      <c r="I224">
        <f t="shared" si="288"/>
        <v>0</v>
      </c>
      <c r="J224">
        <f t="shared" si="288"/>
        <v>0</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139</v>
      </c>
      <c r="B225" t="str">
        <f t="shared" si="292"/>
        <v>Universidad Mayor de San Andrés</v>
      </c>
      <c r="C225">
        <f t="shared" si="292"/>
        <v>0</v>
      </c>
      <c r="D225">
        <f t="shared" si="292"/>
        <v>0</v>
      </c>
      <c r="E225">
        <f t="shared" si="292"/>
        <v>0</v>
      </c>
      <c r="F225">
        <f t="shared" si="292"/>
        <v>0</v>
      </c>
      <c r="G225">
        <f t="shared" si="292"/>
        <v>0</v>
      </c>
      <c r="H225">
        <f t="shared" si="292"/>
        <v>1724.43</v>
      </c>
      <c r="I225">
        <f t="shared" si="292"/>
        <v>0</v>
      </c>
      <c r="J225">
        <f t="shared" si="292"/>
        <v>0</v>
      </c>
      <c r="K225">
        <f t="shared" si="292"/>
        <v>0</v>
      </c>
      <c r="L225">
        <f t="shared" si="292"/>
        <v>0</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145</v>
      </c>
      <c r="B226" t="str">
        <f t="shared" si="296"/>
        <v>Universidad Autónoma Juan Misael Saracho</v>
      </c>
      <c r="C226">
        <f t="shared" si="296"/>
        <v>0</v>
      </c>
      <c r="D226">
        <f t="shared" si="296"/>
        <v>0</v>
      </c>
      <c r="E226">
        <f t="shared" si="296"/>
        <v>0</v>
      </c>
      <c r="F226">
        <f t="shared" si="296"/>
        <v>0</v>
      </c>
      <c r="G226">
        <f t="shared" si="296"/>
        <v>0</v>
      </c>
      <c r="H226">
        <f t="shared" si="296"/>
        <v>1530.98</v>
      </c>
      <c r="I226">
        <f t="shared" si="296"/>
        <v>0</v>
      </c>
      <c r="J226">
        <f t="shared" si="296"/>
        <v>0</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254</v>
      </c>
      <c r="B227" t="str">
        <f t="shared" si="300"/>
        <v>Instituto del Seguro Agrario</v>
      </c>
      <c r="C227">
        <f t="shared" si="300"/>
        <v>0</v>
      </c>
      <c r="D227">
        <f t="shared" si="300"/>
        <v>0</v>
      </c>
      <c r="E227">
        <f t="shared" si="300"/>
        <v>0</v>
      </c>
      <c r="F227">
        <f t="shared" si="300"/>
        <v>0</v>
      </c>
      <c r="G227">
        <f t="shared" si="300"/>
        <v>0</v>
      </c>
      <c r="H227">
        <f t="shared" si="300"/>
        <v>10560466</v>
      </c>
      <c r="I227">
        <f t="shared" si="300"/>
        <v>0</v>
      </c>
      <c r="J227">
        <f t="shared" si="300"/>
        <v>0</v>
      </c>
      <c r="K227">
        <f t="shared" si="300"/>
        <v>0</v>
      </c>
      <c r="L227">
        <f t="shared" si="300"/>
        <v>0</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288</v>
      </c>
      <c r="B228" t="str">
        <f t="shared" si="304"/>
        <v>Servicio Nacional de Riego</v>
      </c>
      <c r="C228">
        <f t="shared" si="304"/>
        <v>0</v>
      </c>
      <c r="D228">
        <f t="shared" si="304"/>
        <v>0</v>
      </c>
      <c r="E228">
        <f t="shared" si="304"/>
        <v>0</v>
      </c>
      <c r="F228">
        <f t="shared" si="304"/>
        <v>0</v>
      </c>
      <c r="G228">
        <f t="shared" si="304"/>
        <v>0</v>
      </c>
      <c r="H228">
        <f t="shared" si="304"/>
        <v>361</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418</v>
      </c>
      <c r="B229" t="str">
        <f t="shared" si="308"/>
        <v>Caja Petrolera de Salud</v>
      </c>
      <c r="C229">
        <f t="shared" si="308"/>
        <v>0</v>
      </c>
      <c r="D229">
        <f t="shared" si="308"/>
        <v>0</v>
      </c>
      <c r="E229">
        <f t="shared" si="308"/>
        <v>0</v>
      </c>
      <c r="F229">
        <f t="shared" si="308"/>
        <v>0</v>
      </c>
      <c r="G229">
        <f t="shared" si="308"/>
        <v>0</v>
      </c>
      <c r="H229">
        <f t="shared" si="308"/>
        <v>400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1430</v>
      </c>
      <c r="B230" t="str">
        <f t="shared" si="312"/>
        <v>Gobierno Autónomo Municipal de Carangas</v>
      </c>
      <c r="C230">
        <f t="shared" si="312"/>
        <v>0</v>
      </c>
      <c r="D230">
        <f t="shared" si="312"/>
        <v>0</v>
      </c>
      <c r="E230">
        <f t="shared" si="312"/>
        <v>0</v>
      </c>
      <c r="F230">
        <f t="shared" si="312"/>
        <v>0</v>
      </c>
      <c r="G230">
        <f t="shared" si="312"/>
        <v>0</v>
      </c>
      <c r="H230">
        <f t="shared" si="312"/>
        <v>3648.9</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1339</v>
      </c>
      <c r="B231" t="str">
        <f t="shared" si="316"/>
        <v>Gobierno Autónomo Municipal de Tacopaya</v>
      </c>
      <c r="C231">
        <f t="shared" si="316"/>
        <v>0</v>
      </c>
      <c r="D231">
        <f t="shared" si="316"/>
        <v>0</v>
      </c>
      <c r="E231">
        <f t="shared" si="316"/>
        <v>0</v>
      </c>
      <c r="F231">
        <f t="shared" si="316"/>
        <v>0</v>
      </c>
      <c r="G231">
        <f t="shared" si="316"/>
        <v>0</v>
      </c>
      <c r="H231">
        <f t="shared" si="316"/>
        <v>6438.66</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594</v>
      </c>
      <c r="B232" t="str">
        <f t="shared" si="320"/>
        <v>Administración de Servicios Portuarios - Bolivia</v>
      </c>
      <c r="C232">
        <f t="shared" si="320"/>
        <v>0</v>
      </c>
      <c r="D232">
        <f t="shared" si="320"/>
        <v>0</v>
      </c>
      <c r="E232">
        <f t="shared" si="320"/>
        <v>0</v>
      </c>
      <c r="F232">
        <f t="shared" si="320"/>
        <v>0</v>
      </c>
      <c r="G232">
        <f t="shared" si="320"/>
        <v>0</v>
      </c>
      <c r="H232">
        <f t="shared" si="320"/>
        <v>424.81</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299</v>
      </c>
      <c r="B233" t="str">
        <f t="shared" si="324"/>
        <v>Servicio Departamental de Riego - La Paz</v>
      </c>
      <c r="C233">
        <f t="shared" si="324"/>
        <v>0</v>
      </c>
      <c r="D233">
        <f t="shared" si="324"/>
        <v>0</v>
      </c>
      <c r="E233">
        <f t="shared" si="324"/>
        <v>0</v>
      </c>
      <c r="F233">
        <f t="shared" si="324"/>
        <v>0</v>
      </c>
      <c r="G233">
        <f t="shared" si="324"/>
        <v>0</v>
      </c>
      <c r="H233">
        <f t="shared" si="324"/>
        <v>6196.65</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234</v>
      </c>
      <c r="B234" t="str">
        <f t="shared" si="328"/>
        <v xml:space="preserve">Servicio Geológico Minero </v>
      </c>
      <c r="C234">
        <f t="shared" si="328"/>
        <v>0</v>
      </c>
      <c r="D234">
        <f t="shared" si="328"/>
        <v>0</v>
      </c>
      <c r="E234">
        <f t="shared" si="328"/>
        <v>0</v>
      </c>
      <c r="F234">
        <f t="shared" si="328"/>
        <v>0</v>
      </c>
      <c r="G234">
        <f t="shared" si="328"/>
        <v>0</v>
      </c>
      <c r="H234">
        <f t="shared" si="328"/>
        <v>2217.85</v>
      </c>
      <c r="I234">
        <f t="shared" si="328"/>
        <v>0</v>
      </c>
      <c r="J234">
        <f t="shared" si="328"/>
        <v>0</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593</v>
      </c>
      <c r="B235" t="str">
        <f t="shared" si="332"/>
        <v>Empresa Pública YACANA</v>
      </c>
      <c r="C235">
        <f t="shared" si="332"/>
        <v>0</v>
      </c>
      <c r="D235">
        <f t="shared" si="332"/>
        <v>0</v>
      </c>
      <c r="E235">
        <f t="shared" si="332"/>
        <v>0</v>
      </c>
      <c r="F235">
        <f t="shared" si="332"/>
        <v>0</v>
      </c>
      <c r="G235">
        <f t="shared" si="332"/>
        <v>50</v>
      </c>
      <c r="H235">
        <f t="shared" si="332"/>
        <v>55.3</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244</v>
      </c>
      <c r="B236" t="str">
        <f t="shared" si="336"/>
        <v>Servicio Nacional de Aerofotogrametría</v>
      </c>
      <c r="C236">
        <f t="shared" si="336"/>
        <v>0</v>
      </c>
      <c r="D236">
        <f t="shared" si="336"/>
        <v>0</v>
      </c>
      <c r="E236">
        <f t="shared" si="336"/>
        <v>0</v>
      </c>
      <c r="F236">
        <f t="shared" si="336"/>
        <v>0</v>
      </c>
      <c r="G236">
        <f t="shared" si="336"/>
        <v>0</v>
      </c>
      <c r="H236">
        <f t="shared" si="336"/>
        <v>205494</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576</v>
      </c>
      <c r="B237" t="str">
        <f t="shared" si="340"/>
        <v>Empresa Pública Nacional Estratégica Cartones de Bolivia</v>
      </c>
      <c r="C237">
        <f t="shared" si="340"/>
        <v>0</v>
      </c>
      <c r="D237">
        <f t="shared" si="340"/>
        <v>0</v>
      </c>
      <c r="E237">
        <f t="shared" si="340"/>
        <v>0</v>
      </c>
      <c r="F237">
        <f t="shared" si="340"/>
        <v>0</v>
      </c>
      <c r="G237">
        <f t="shared" si="340"/>
        <v>364.32</v>
      </c>
      <c r="H237">
        <f t="shared" si="340"/>
        <v>0</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303</v>
      </c>
      <c r="B238" t="str">
        <f t="shared" si="344"/>
        <v>Servicio Departamental de Riego - Tarija</v>
      </c>
      <c r="C238">
        <f t="shared" si="344"/>
        <v>0</v>
      </c>
      <c r="D238">
        <f t="shared" si="344"/>
        <v>0</v>
      </c>
      <c r="E238">
        <f t="shared" si="344"/>
        <v>0</v>
      </c>
      <c r="F238">
        <f t="shared" si="344"/>
        <v>0</v>
      </c>
      <c r="G238">
        <f t="shared" si="344"/>
        <v>0</v>
      </c>
      <c r="H238">
        <f t="shared" si="344"/>
        <v>100000</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525</v>
      </c>
      <c r="B239" t="str">
        <f t="shared" si="348"/>
        <v>Transportes Aéreos Bolivianos</v>
      </c>
      <c r="C239">
        <f t="shared" si="348"/>
        <v>0</v>
      </c>
      <c r="D239">
        <f t="shared" si="348"/>
        <v>0</v>
      </c>
      <c r="E239">
        <f t="shared" si="348"/>
        <v>0</v>
      </c>
      <c r="F239">
        <f t="shared" si="348"/>
        <v>0</v>
      </c>
      <c r="G239">
        <f t="shared" si="348"/>
        <v>0</v>
      </c>
      <c r="H239">
        <f t="shared" si="348"/>
        <v>949664.1</v>
      </c>
      <c r="I239">
        <f t="shared" si="348"/>
        <v>0</v>
      </c>
      <c r="J239">
        <f t="shared" si="348"/>
        <v>0</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802</v>
      </c>
      <c r="B240" t="str">
        <f t="shared" si="352"/>
        <v>Empresa Local de Agua Potable y Alcantarillado Sucre</v>
      </c>
      <c r="C240">
        <f t="shared" si="352"/>
        <v>0</v>
      </c>
      <c r="D240">
        <f t="shared" si="352"/>
        <v>0</v>
      </c>
      <c r="E240">
        <f t="shared" si="352"/>
        <v>0</v>
      </c>
      <c r="F240">
        <f t="shared" si="352"/>
        <v>0</v>
      </c>
      <c r="G240">
        <f t="shared" si="352"/>
        <v>0</v>
      </c>
      <c r="H240">
        <f t="shared" si="352"/>
        <v>28540.3</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130</v>
      </c>
      <c r="B241" t="str">
        <f t="shared" si="356"/>
        <v>Fondo de Financiamiento para la Minería</v>
      </c>
      <c r="C241">
        <f t="shared" si="356"/>
        <v>0</v>
      </c>
      <c r="D241">
        <f t="shared" si="356"/>
        <v>0</v>
      </c>
      <c r="E241">
        <f t="shared" si="356"/>
        <v>0</v>
      </c>
      <c r="F241">
        <f t="shared" si="356"/>
        <v>0</v>
      </c>
      <c r="G241">
        <f t="shared" si="356"/>
        <v>0</v>
      </c>
      <c r="H241">
        <f t="shared" si="356"/>
        <v>27927</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0</v>
      </c>
      <c r="B242">
        <f t="shared" si="360"/>
        <v>0</v>
      </c>
      <c r="C242">
        <f t="shared" si="360"/>
        <v>0</v>
      </c>
      <c r="D242">
        <f t="shared" si="360"/>
        <v>0</v>
      </c>
      <c r="E242">
        <f t="shared" si="360"/>
        <v>0</v>
      </c>
      <c r="F242">
        <f t="shared" si="360"/>
        <v>0</v>
      </c>
      <c r="G242">
        <f t="shared" si="360"/>
        <v>0</v>
      </c>
      <c r="H242">
        <f t="shared" si="360"/>
        <v>0</v>
      </c>
      <c r="I242">
        <f t="shared" si="360"/>
        <v>0</v>
      </c>
      <c r="J242">
        <f t="shared" si="360"/>
        <v>0</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0</v>
      </c>
      <c r="B243">
        <f t="shared" si="364"/>
        <v>0</v>
      </c>
      <c r="C243">
        <f t="shared" si="364"/>
        <v>0</v>
      </c>
      <c r="D243">
        <f t="shared" si="364"/>
        <v>0</v>
      </c>
      <c r="E243">
        <f t="shared" si="364"/>
        <v>0</v>
      </c>
      <c r="F243">
        <f t="shared" si="364"/>
        <v>0</v>
      </c>
      <c r="G243">
        <f t="shared" si="364"/>
        <v>0</v>
      </c>
      <c r="H243">
        <f t="shared" si="364"/>
        <v>0</v>
      </c>
      <c r="I243">
        <f t="shared" si="364"/>
        <v>0</v>
      </c>
      <c r="J243">
        <f t="shared" si="364"/>
        <v>0</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0</v>
      </c>
      <c r="B244">
        <f t="shared" si="368"/>
        <v>0</v>
      </c>
      <c r="C244">
        <f t="shared" si="368"/>
        <v>0</v>
      </c>
      <c r="D244">
        <f t="shared" si="368"/>
        <v>0</v>
      </c>
      <c r="E244">
        <f t="shared" si="368"/>
        <v>0</v>
      </c>
      <c r="F244">
        <f t="shared" si="368"/>
        <v>0</v>
      </c>
      <c r="G244">
        <f t="shared" si="368"/>
        <v>0</v>
      </c>
      <c r="H244">
        <f t="shared" si="368"/>
        <v>0</v>
      </c>
      <c r="I244">
        <f t="shared" si="368"/>
        <v>0</v>
      </c>
      <c r="J244">
        <f t="shared" si="368"/>
        <v>0</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0</v>
      </c>
      <c r="B245">
        <f t="shared" si="372"/>
        <v>0</v>
      </c>
      <c r="C245">
        <f t="shared" si="372"/>
        <v>0</v>
      </c>
      <c r="D245">
        <f t="shared" si="372"/>
        <v>0</v>
      </c>
      <c r="E245">
        <f t="shared" si="372"/>
        <v>0</v>
      </c>
      <c r="F245">
        <f t="shared" si="372"/>
        <v>0</v>
      </c>
      <c r="G245">
        <f t="shared" si="372"/>
        <v>0</v>
      </c>
      <c r="H245">
        <f t="shared" si="372"/>
        <v>0</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0</v>
      </c>
      <c r="B246">
        <f t="shared" si="376"/>
        <v>0</v>
      </c>
      <c r="C246">
        <f t="shared" si="376"/>
        <v>0</v>
      </c>
      <c r="D246">
        <f t="shared" si="376"/>
        <v>0</v>
      </c>
      <c r="E246">
        <f t="shared" si="376"/>
        <v>0</v>
      </c>
      <c r="F246">
        <f t="shared" si="376"/>
        <v>0</v>
      </c>
      <c r="G246">
        <f t="shared" si="376"/>
        <v>0</v>
      </c>
      <c r="H246">
        <f t="shared" si="376"/>
        <v>0</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0</v>
      </c>
      <c r="B247">
        <f t="shared" si="380"/>
        <v>0</v>
      </c>
      <c r="C247">
        <f t="shared" si="380"/>
        <v>0</v>
      </c>
      <c r="D247">
        <f t="shared" si="380"/>
        <v>0</v>
      </c>
      <c r="E247">
        <f t="shared" si="380"/>
        <v>0</v>
      </c>
      <c r="F247">
        <f t="shared" si="380"/>
        <v>0</v>
      </c>
      <c r="G247">
        <f t="shared" si="380"/>
        <v>0</v>
      </c>
      <c r="H247">
        <f t="shared" si="380"/>
        <v>0</v>
      </c>
      <c r="I247">
        <f t="shared" si="380"/>
        <v>0</v>
      </c>
      <c r="J247">
        <f t="shared" si="380"/>
        <v>0</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0</v>
      </c>
      <c r="B248">
        <f t="shared" si="384"/>
        <v>0</v>
      </c>
      <c r="C248">
        <f t="shared" si="384"/>
        <v>0</v>
      </c>
      <c r="D248">
        <f t="shared" si="384"/>
        <v>0</v>
      </c>
      <c r="E248">
        <f t="shared" si="384"/>
        <v>0</v>
      </c>
      <c r="F248">
        <f t="shared" si="384"/>
        <v>0</v>
      </c>
      <c r="G248">
        <f t="shared" si="384"/>
        <v>0</v>
      </c>
      <c r="H248">
        <f t="shared" si="384"/>
        <v>0</v>
      </c>
      <c r="I248">
        <f t="shared" si="384"/>
        <v>0</v>
      </c>
      <c r="J248">
        <f t="shared" si="384"/>
        <v>0</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0</v>
      </c>
      <c r="B249">
        <f t="shared" si="388"/>
        <v>0</v>
      </c>
      <c r="C249">
        <f t="shared" si="388"/>
        <v>0</v>
      </c>
      <c r="D249">
        <f t="shared" si="388"/>
        <v>0</v>
      </c>
      <c r="E249">
        <f t="shared" si="388"/>
        <v>0</v>
      </c>
      <c r="F249">
        <f t="shared" si="388"/>
        <v>0</v>
      </c>
      <c r="G249">
        <f t="shared" si="388"/>
        <v>0</v>
      </c>
      <c r="H249">
        <f t="shared" si="388"/>
        <v>0</v>
      </c>
      <c r="I249">
        <f t="shared" si="388"/>
        <v>0</v>
      </c>
      <c r="J249">
        <f t="shared" si="388"/>
        <v>0</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0</v>
      </c>
      <c r="B250">
        <f t="shared" si="392"/>
        <v>0</v>
      </c>
      <c r="C250">
        <f t="shared" si="392"/>
        <v>0</v>
      </c>
      <c r="D250">
        <f t="shared" si="392"/>
        <v>0</v>
      </c>
      <c r="E250">
        <f t="shared" si="392"/>
        <v>0</v>
      </c>
      <c r="F250">
        <f t="shared" si="392"/>
        <v>0</v>
      </c>
      <c r="G250">
        <f t="shared" si="392"/>
        <v>0</v>
      </c>
      <c r="H250">
        <f t="shared" si="392"/>
        <v>0</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0</v>
      </c>
      <c r="B251">
        <f t="shared" si="396"/>
        <v>0</v>
      </c>
      <c r="C251">
        <f t="shared" si="396"/>
        <v>0</v>
      </c>
      <c r="D251">
        <f t="shared" si="396"/>
        <v>0</v>
      </c>
      <c r="E251">
        <f t="shared" si="396"/>
        <v>0</v>
      </c>
      <c r="F251">
        <f t="shared" si="396"/>
        <v>0</v>
      </c>
      <c r="G251">
        <f t="shared" si="396"/>
        <v>0</v>
      </c>
      <c r="H251">
        <f t="shared" si="396"/>
        <v>0</v>
      </c>
      <c r="I251">
        <f t="shared" si="396"/>
        <v>0</v>
      </c>
      <c r="J251">
        <f t="shared" si="396"/>
        <v>0</v>
      </c>
      <c r="K251">
        <f t="shared" si="396"/>
        <v>0</v>
      </c>
      <c r="L251">
        <f t="shared" si="396"/>
        <v>0</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0</v>
      </c>
      <c r="B252">
        <f t="shared" si="400"/>
        <v>0</v>
      </c>
      <c r="C252">
        <f t="shared" si="400"/>
        <v>0</v>
      </c>
      <c r="D252">
        <f t="shared" si="400"/>
        <v>0</v>
      </c>
      <c r="E252">
        <f t="shared" si="400"/>
        <v>0</v>
      </c>
      <c r="F252">
        <f t="shared" si="400"/>
        <v>0</v>
      </c>
      <c r="G252">
        <f t="shared" si="400"/>
        <v>0</v>
      </c>
      <c r="H252">
        <f t="shared" si="400"/>
        <v>0</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0</v>
      </c>
      <c r="B253">
        <f t="shared" si="404"/>
        <v>0</v>
      </c>
      <c r="C253">
        <f t="shared" si="404"/>
        <v>0</v>
      </c>
      <c r="D253">
        <f t="shared" si="404"/>
        <v>0</v>
      </c>
      <c r="E253">
        <f t="shared" si="404"/>
        <v>0</v>
      </c>
      <c r="F253">
        <f t="shared" si="404"/>
        <v>0</v>
      </c>
      <c r="G253">
        <f t="shared" si="404"/>
        <v>0</v>
      </c>
      <c r="H253">
        <f t="shared" si="404"/>
        <v>0</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0</v>
      </c>
      <c r="B254">
        <f t="shared" si="408"/>
        <v>0</v>
      </c>
      <c r="C254">
        <f t="shared" si="408"/>
        <v>0</v>
      </c>
      <c r="D254">
        <f t="shared" si="408"/>
        <v>0</v>
      </c>
      <c r="E254">
        <f t="shared" si="408"/>
        <v>0</v>
      </c>
      <c r="F254">
        <f t="shared" si="408"/>
        <v>0</v>
      </c>
      <c r="G254">
        <f t="shared" si="408"/>
        <v>0</v>
      </c>
      <c r="H254">
        <f t="shared" si="408"/>
        <v>0</v>
      </c>
      <c r="I254">
        <f t="shared" si="408"/>
        <v>0</v>
      </c>
      <c r="J254">
        <f t="shared" si="408"/>
        <v>0</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0</v>
      </c>
      <c r="B255">
        <f t="shared" si="412"/>
        <v>0</v>
      </c>
      <c r="C255">
        <f t="shared" si="412"/>
        <v>0</v>
      </c>
      <c r="D255">
        <f t="shared" si="412"/>
        <v>0</v>
      </c>
      <c r="E255">
        <f t="shared" si="412"/>
        <v>0</v>
      </c>
      <c r="F255">
        <f t="shared" si="412"/>
        <v>0</v>
      </c>
      <c r="G255">
        <f t="shared" si="412"/>
        <v>0</v>
      </c>
      <c r="H255">
        <f t="shared" si="412"/>
        <v>0</v>
      </c>
      <c r="I255">
        <f t="shared" si="412"/>
        <v>0</v>
      </c>
      <c r="J255">
        <f t="shared" si="412"/>
        <v>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0</v>
      </c>
      <c r="B256">
        <f t="shared" si="416"/>
        <v>0</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0</v>
      </c>
      <c r="B257">
        <f t="shared" si="420"/>
        <v>0</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0</v>
      </c>
      <c r="B258">
        <f t="shared" si="424"/>
        <v>0</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0</v>
      </c>
      <c r="B259">
        <f t="shared" si="428"/>
        <v>0</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0</v>
      </c>
      <c r="B260">
        <f t="shared" si="432"/>
        <v>0</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0</v>
      </c>
      <c r="B261">
        <f t="shared" si="436"/>
        <v>0</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0</v>
      </c>
      <c r="B262">
        <f t="shared" si="440"/>
        <v>0</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0</v>
      </c>
      <c r="B263">
        <f t="shared" si="444"/>
        <v>0</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0</v>
      </c>
      <c r="B264">
        <f t="shared" si="448"/>
        <v>0</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0</v>
      </c>
      <c r="B265">
        <f t="shared" si="452"/>
        <v>0</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0</v>
      </c>
      <c r="B266">
        <f t="shared" si="456"/>
        <v>0</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0</v>
      </c>
      <c r="B267">
        <f t="shared" si="460"/>
        <v>0</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0</v>
      </c>
      <c r="B268">
        <f t="shared" si="464"/>
        <v>0</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0</v>
      </c>
      <c r="B269">
        <f t="shared" si="468"/>
        <v>0</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0</v>
      </c>
      <c r="B270">
        <f t="shared" si="472"/>
        <v>0</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0</v>
      </c>
      <c r="B271">
        <f t="shared" si="476"/>
        <v>0</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0</v>
      </c>
      <c r="B272">
        <f t="shared" si="480"/>
        <v>0</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0</v>
      </c>
      <c r="B273">
        <f t="shared" si="484"/>
        <v>0</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0</v>
      </c>
      <c r="B274">
        <f t="shared" si="488"/>
        <v>0</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AF11" activePane="bottomRight" state="frozen"/>
      <selection activeCell="H15" sqref="H15"/>
      <selection pane="topRight" activeCell="H15" sqref="H15"/>
      <selection pane="bottomLeft" activeCell="H15" sqref="H15"/>
      <selection pane="bottomRight"/>
    </sheetView>
  </sheetViews>
  <sheetFormatPr baseColWidth="10"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0" t="s">
        <v>555</v>
      </c>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S4" s="43"/>
    </row>
    <row r="5" spans="1:48" s="13" customFormat="1" ht="18.75">
      <c r="A5" s="450" t="str">
        <f>+'CUT MN'!A3</f>
        <v>CORRESPONDIENTE AL PERIODO DE ENERO A ABRIL DE 2023</v>
      </c>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S5" s="43"/>
    </row>
    <row r="6" spans="1:48" s="13" customFormat="1" ht="18.75">
      <c r="A6" s="450" t="str">
        <f>+'CUT MN'!A4</f>
        <v>ACTUALIZADO AL : 5 de mayo de 2023 Hrs. 14:10</v>
      </c>
      <c r="B6" s="450"/>
      <c r="C6" s="450"/>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0"/>
      <c r="AN6" s="450"/>
      <c r="AO6" s="450"/>
      <c r="AP6" s="450"/>
      <c r="AQ6" s="450"/>
      <c r="AS6" s="43"/>
    </row>
    <row r="7" spans="1:48" s="13" customFormat="1" ht="18.75">
      <c r="A7" s="450" t="s">
        <v>556</v>
      </c>
      <c r="B7" s="450"/>
      <c r="C7" s="450"/>
      <c r="D7" s="450"/>
      <c r="E7" s="450"/>
      <c r="F7" s="450"/>
      <c r="G7" s="450"/>
      <c r="H7" s="450"/>
      <c r="I7" s="450"/>
      <c r="J7" s="450"/>
      <c r="K7" s="450"/>
      <c r="L7" s="450"/>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0"/>
      <c r="AN7" s="450"/>
      <c r="AO7" s="450"/>
      <c r="AP7" s="450"/>
      <c r="AQ7" s="450"/>
      <c r="AS7" s="43"/>
    </row>
    <row r="8" spans="1:48" s="213" customFormat="1">
      <c r="A8" s="10">
        <v>1</v>
      </c>
      <c r="B8" s="12">
        <v>2</v>
      </c>
      <c r="C8" s="12">
        <v>3</v>
      </c>
      <c r="D8" s="211">
        <v>4</v>
      </c>
      <c r="E8" s="10">
        <v>5</v>
      </c>
      <c r="F8" s="12">
        <v>6</v>
      </c>
      <c r="G8" s="12">
        <v>7</v>
      </c>
      <c r="H8" s="211">
        <v>8</v>
      </c>
      <c r="I8" s="211">
        <v>9</v>
      </c>
      <c r="J8" s="10">
        <v>10</v>
      </c>
      <c r="K8" s="12">
        <v>11</v>
      </c>
      <c r="L8" s="211">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2"/>
      <c r="AS8" s="212"/>
    </row>
    <row r="9" spans="1:48" s="13" customFormat="1" ht="15" customHeight="1">
      <c r="A9" s="29"/>
      <c r="B9" s="14"/>
      <c r="C9" s="15"/>
      <c r="D9" s="454" t="s">
        <v>557</v>
      </c>
      <c r="E9" s="454"/>
      <c r="F9" s="454"/>
      <c r="G9" s="454"/>
      <c r="H9" s="454"/>
      <c r="I9" s="454"/>
      <c r="J9" s="454"/>
      <c r="K9" s="454"/>
      <c r="L9" s="454"/>
      <c r="M9" s="454"/>
      <c r="N9" s="454"/>
      <c r="O9" s="454"/>
      <c r="P9" s="454"/>
      <c r="Q9" s="454"/>
      <c r="R9" s="454"/>
      <c r="S9" s="454"/>
      <c r="T9" s="454"/>
      <c r="U9" s="454"/>
      <c r="V9" s="454"/>
      <c r="W9" s="454"/>
      <c r="X9" s="454"/>
      <c r="Y9" s="455"/>
      <c r="Z9" s="451" t="s">
        <v>558</v>
      </c>
      <c r="AA9" s="452"/>
      <c r="AB9" s="452"/>
      <c r="AC9" s="452"/>
      <c r="AD9" s="452"/>
      <c r="AE9" s="452"/>
      <c r="AF9" s="452"/>
      <c r="AG9" s="452"/>
      <c r="AH9" s="452"/>
      <c r="AI9" s="452"/>
      <c r="AJ9" s="452"/>
      <c r="AK9" s="452"/>
      <c r="AL9" s="452"/>
      <c r="AM9" s="452"/>
      <c r="AN9" s="452"/>
      <c r="AO9" s="452"/>
      <c r="AP9" s="453"/>
      <c r="AQ9" s="43"/>
      <c r="AS9" s="43"/>
    </row>
    <row r="10" spans="1:48" s="100" customFormat="1" ht="34.5">
      <c r="A10" s="30" t="s">
        <v>559</v>
      </c>
      <c r="B10" s="31" t="s">
        <v>35</v>
      </c>
      <c r="C10" s="31" t="s">
        <v>560</v>
      </c>
      <c r="D10" s="44" t="s">
        <v>596</v>
      </c>
      <c r="E10" s="44" t="s">
        <v>595</v>
      </c>
      <c r="F10" s="45" t="s">
        <v>25</v>
      </c>
      <c r="G10" s="45" t="s">
        <v>3</v>
      </c>
      <c r="H10" s="45" t="s">
        <v>599</v>
      </c>
      <c r="I10" s="45" t="s">
        <v>1290</v>
      </c>
      <c r="J10" s="45" t="s">
        <v>10</v>
      </c>
      <c r="K10" s="45" t="s">
        <v>6</v>
      </c>
      <c r="L10" s="45" t="s">
        <v>640</v>
      </c>
      <c r="M10" s="45" t="s">
        <v>14</v>
      </c>
      <c r="N10" s="45" t="s">
        <v>1353</v>
      </c>
      <c r="O10" s="45" t="s">
        <v>600</v>
      </c>
      <c r="P10" s="45" t="s">
        <v>16</v>
      </c>
      <c r="Q10" s="45" t="s">
        <v>12</v>
      </c>
      <c r="R10" s="45" t="s">
        <v>601</v>
      </c>
      <c r="S10" s="45" t="s">
        <v>1278</v>
      </c>
      <c r="T10" s="45" t="s">
        <v>1279</v>
      </c>
      <c r="U10" s="45" t="s">
        <v>19</v>
      </c>
      <c r="V10" s="45" t="s">
        <v>20</v>
      </c>
      <c r="W10" s="45" t="s">
        <v>1579</v>
      </c>
      <c r="X10" s="45" t="s">
        <v>594</v>
      </c>
      <c r="Y10" s="45" t="s">
        <v>678</v>
      </c>
      <c r="Z10" s="44" t="s">
        <v>597</v>
      </c>
      <c r="AA10" s="44" t="s">
        <v>598</v>
      </c>
      <c r="AB10" s="45" t="s">
        <v>3</v>
      </c>
      <c r="AC10" s="45" t="s">
        <v>551</v>
      </c>
      <c r="AD10" s="45" t="s">
        <v>10</v>
      </c>
      <c r="AE10" s="45" t="s">
        <v>6</v>
      </c>
      <c r="AF10" s="45" t="s">
        <v>14</v>
      </c>
      <c r="AG10" s="45" t="s">
        <v>16</v>
      </c>
      <c r="AH10" s="45" t="s">
        <v>12</v>
      </c>
      <c r="AI10" s="45" t="s">
        <v>601</v>
      </c>
      <c r="AJ10" s="45" t="s">
        <v>639</v>
      </c>
      <c r="AK10" s="45" t="s">
        <v>19</v>
      </c>
      <c r="AL10" s="45" t="s">
        <v>20</v>
      </c>
      <c r="AM10" s="45" t="s">
        <v>22</v>
      </c>
      <c r="AN10" s="45" t="s">
        <v>8</v>
      </c>
      <c r="AO10" s="45" t="s">
        <v>594</v>
      </c>
      <c r="AP10" s="45" t="s">
        <v>678</v>
      </c>
      <c r="AQ10" s="44" t="s">
        <v>561</v>
      </c>
      <c r="AS10" s="146"/>
    </row>
    <row r="11" spans="1:48" ht="33" customHeight="1">
      <c r="A11" s="32">
        <v>0</v>
      </c>
      <c r="B11" s="329" t="str">
        <f>VLOOKUP(A11,[3]bd_lista!A:C,3,FALSE)</f>
        <v>Sin  nombre</v>
      </c>
      <c r="C11" s="330" t="str">
        <f>VLOOKUP(A11,[3]bd_lista!A:D,4,FALSE)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29" t="str">
        <f>VLOOKUP(A12,[3]bd_lista!A:C,3,FALSE)</f>
        <v>Vicepresidencia del Estado Plurinacional</v>
      </c>
      <c r="C12" s="330" t="str">
        <f>+VLOOKUP(A12,'[4]DISTRIBUCIÓN UCCF'!$A$7:$E$556,5,FALSE)</f>
        <v>VHM</v>
      </c>
      <c r="D12" s="61">
        <v>0</v>
      </c>
      <c r="E12" s="61">
        <v>0</v>
      </c>
      <c r="F12" s="61">
        <v>0</v>
      </c>
      <c r="G12" s="61">
        <v>954</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954</v>
      </c>
      <c r="AT12" s="33"/>
    </row>
    <row r="13" spans="1:48" ht="19.5" customHeight="1">
      <c r="A13" s="32">
        <v>10</v>
      </c>
      <c r="B13" s="329" t="str">
        <f>VLOOKUP(A13,[3]bd_lista!A:C,3,FALSE)</f>
        <v>Ministerio de Relaciones Exteriores</v>
      </c>
      <c r="C13" s="330">
        <v>0</v>
      </c>
      <c r="D13" s="61">
        <v>0</v>
      </c>
      <c r="E13" s="61">
        <v>0</v>
      </c>
      <c r="F13" s="61">
        <v>0</v>
      </c>
      <c r="G13" s="61">
        <v>23626.75</v>
      </c>
      <c r="H13" s="61">
        <v>0</v>
      </c>
      <c r="I13" s="61">
        <v>0</v>
      </c>
      <c r="J13" s="61">
        <v>0</v>
      </c>
      <c r="K13" s="61">
        <v>12464.62</v>
      </c>
      <c r="L13" s="61">
        <v>0</v>
      </c>
      <c r="M13" s="61">
        <v>2500</v>
      </c>
      <c r="N13" s="61">
        <v>19996.919999999998</v>
      </c>
      <c r="O13" s="61">
        <v>0</v>
      </c>
      <c r="P13" s="61">
        <v>0</v>
      </c>
      <c r="Q13" s="61">
        <v>0</v>
      </c>
      <c r="R13" s="61">
        <v>0</v>
      </c>
      <c r="S13" s="61">
        <v>0</v>
      </c>
      <c r="T13" s="61">
        <v>0</v>
      </c>
      <c r="U13" s="61">
        <v>0</v>
      </c>
      <c r="V13" s="61">
        <v>0</v>
      </c>
      <c r="W13" s="61">
        <v>0</v>
      </c>
      <c r="X13" s="61">
        <v>0</v>
      </c>
      <c r="Y13" s="61">
        <v>0</v>
      </c>
      <c r="Z13" s="61">
        <v>0</v>
      </c>
      <c r="AA13" s="61">
        <v>0</v>
      </c>
      <c r="AB13" s="61">
        <v>0</v>
      </c>
      <c r="AC13" s="61">
        <v>0</v>
      </c>
      <c r="AD13" s="61">
        <v>0</v>
      </c>
      <c r="AE13" s="61">
        <v>3658307.8900000006</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29" t="str">
        <f>VLOOKUP(A14,[3]bd_lista!A:C,3,FALSE)</f>
        <v>Ministerio de Gobierno</v>
      </c>
      <c r="C14" s="330" t="str">
        <f>+VLOOKUP(A14,'[4]DISTRIBUCIÓN UCCF'!$A$7:$E$556,5,FALSE)</f>
        <v>MZC</v>
      </c>
      <c r="D14" s="61">
        <v>0</v>
      </c>
      <c r="E14" s="61">
        <v>3233.6</v>
      </c>
      <c r="F14" s="61">
        <v>0</v>
      </c>
      <c r="G14" s="61">
        <v>340630.08</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343863.68</v>
      </c>
      <c r="AT14" s="33"/>
    </row>
    <row r="15" spans="1:48" ht="33" customHeight="1">
      <c r="A15" s="32">
        <v>16</v>
      </c>
      <c r="B15" s="329" t="str">
        <f>VLOOKUP(A15,[3]bd_lista!A:C,3,FALSE)</f>
        <v>Ministerio de Educación</v>
      </c>
      <c r="C15" s="330" t="str">
        <f>+VLOOKUP(A15,'[4]DISTRIBUCIÓN UCCF'!$A$7:$E$556,5,FALSE)</f>
        <v>ETC</v>
      </c>
      <c r="D15" s="61">
        <v>0</v>
      </c>
      <c r="E15" s="61">
        <v>0</v>
      </c>
      <c r="F15" s="61">
        <v>0</v>
      </c>
      <c r="G15" s="61">
        <v>1842537.07</v>
      </c>
      <c r="H15" s="61">
        <v>0</v>
      </c>
      <c r="I15" s="61">
        <v>0</v>
      </c>
      <c r="J15" s="61">
        <v>0</v>
      </c>
      <c r="K15" s="61">
        <v>789500</v>
      </c>
      <c r="L15" s="61">
        <v>0</v>
      </c>
      <c r="M15" s="61">
        <v>0</v>
      </c>
      <c r="N15" s="61">
        <v>0</v>
      </c>
      <c r="O15" s="61">
        <v>0</v>
      </c>
      <c r="P15" s="61">
        <v>0</v>
      </c>
      <c r="Q15" s="61">
        <v>0</v>
      </c>
      <c r="R15" s="61">
        <v>0</v>
      </c>
      <c r="S15" s="61">
        <v>0</v>
      </c>
      <c r="T15" s="61">
        <v>0</v>
      </c>
      <c r="U15" s="61">
        <v>0</v>
      </c>
      <c r="V15" s="61">
        <v>0</v>
      </c>
      <c r="W15" s="61">
        <v>0</v>
      </c>
      <c r="X15" s="61">
        <v>0</v>
      </c>
      <c r="Y15" s="61">
        <v>167656</v>
      </c>
      <c r="Z15" s="61">
        <v>0</v>
      </c>
      <c r="AA15" s="61">
        <v>0</v>
      </c>
      <c r="AB15" s="61">
        <v>0</v>
      </c>
      <c r="AC15" s="61">
        <v>0</v>
      </c>
      <c r="AD15" s="61">
        <v>0</v>
      </c>
      <c r="AE15" s="61">
        <v>0</v>
      </c>
      <c r="AF15" s="61">
        <v>0</v>
      </c>
      <c r="AG15" s="61">
        <v>0</v>
      </c>
      <c r="AH15" s="61">
        <v>0</v>
      </c>
      <c r="AI15" s="61">
        <v>1768.44</v>
      </c>
      <c r="AJ15" s="61">
        <v>0</v>
      </c>
      <c r="AK15" s="61">
        <v>0</v>
      </c>
      <c r="AL15" s="61">
        <v>0</v>
      </c>
      <c r="AM15" s="61">
        <v>0</v>
      </c>
      <c r="AN15" s="61">
        <v>0</v>
      </c>
      <c r="AO15" s="61">
        <v>0</v>
      </c>
      <c r="AP15" s="61">
        <v>0</v>
      </c>
      <c r="AQ15" s="61">
        <f t="shared" si="0"/>
        <v>2801461.5100000002</v>
      </c>
      <c r="AT15" s="33"/>
      <c r="AV15" s="7"/>
    </row>
    <row r="16" spans="1:48" ht="33" customHeight="1">
      <c r="A16" s="32">
        <v>20</v>
      </c>
      <c r="B16" s="329" t="str">
        <f>VLOOKUP(A16,[3]bd_lista!A:C,3,FALSE)</f>
        <v>Ministerio de Defensa</v>
      </c>
      <c r="C16" s="330" t="str">
        <f>+VLOOKUP(A16,'[4]DISTRIBUCIÓN UCCF'!$A$7:$E$556,5,FALSE)</f>
        <v>GCM</v>
      </c>
      <c r="D16" s="61">
        <v>0</v>
      </c>
      <c r="E16" s="61">
        <v>0</v>
      </c>
      <c r="F16" s="61">
        <v>5926352.1400000006</v>
      </c>
      <c r="G16" s="61">
        <v>24319.15</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200.04</v>
      </c>
      <c r="AE16" s="61">
        <v>0</v>
      </c>
      <c r="AF16" s="61">
        <v>0</v>
      </c>
      <c r="AG16" s="61">
        <v>0</v>
      </c>
      <c r="AH16" s="61">
        <v>0</v>
      </c>
      <c r="AI16" s="61">
        <v>0</v>
      </c>
      <c r="AJ16" s="61">
        <v>0</v>
      </c>
      <c r="AK16" s="61">
        <v>0</v>
      </c>
      <c r="AL16" s="61">
        <v>0</v>
      </c>
      <c r="AM16" s="61">
        <v>0</v>
      </c>
      <c r="AN16" s="61">
        <v>0</v>
      </c>
      <c r="AO16" s="61">
        <v>0</v>
      </c>
      <c r="AP16" s="61">
        <v>0</v>
      </c>
      <c r="AQ16" s="61">
        <f t="shared" si="0"/>
        <v>5950871.330000001</v>
      </c>
      <c r="AT16" s="33"/>
      <c r="AU16" s="7"/>
      <c r="AV16" s="7"/>
    </row>
    <row r="17" spans="1:48" ht="33" customHeight="1">
      <c r="A17" s="32">
        <v>25</v>
      </c>
      <c r="B17" s="329" t="str">
        <f>VLOOKUP(A17,[3]bd_lista!A:C,3,FALSE)</f>
        <v>Ministerio de la Presidencia</v>
      </c>
      <c r="C17" s="330" t="str">
        <f>+VLOOKUP(A17,'[4]DISTRIBUCIÓN UCCF'!$A$7:$E$556,5,FALSE)</f>
        <v>ETC</v>
      </c>
      <c r="D17" s="61">
        <v>0</v>
      </c>
      <c r="E17" s="61">
        <v>0</v>
      </c>
      <c r="F17" s="61">
        <v>493482.27000000008</v>
      </c>
      <c r="G17" s="61">
        <v>1871.52</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780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496133.7900000001</v>
      </c>
      <c r="AT17" s="33"/>
      <c r="AU17" s="7"/>
      <c r="AV17" s="7"/>
    </row>
    <row r="18" spans="1:48" ht="33" customHeight="1">
      <c r="A18" s="32">
        <v>30</v>
      </c>
      <c r="B18" s="329" t="str">
        <f>VLOOKUP(A18,[3]bd_lista!A:C,3,FALSE)</f>
        <v>Ministerio de Justicia y Transparencia Institucional</v>
      </c>
      <c r="C18" s="330" t="str">
        <f>+VLOOKUP(A18,'[4]DISTRIBUCIÓN UCCF'!$A$7:$E$556,5,FALSE)</f>
        <v>SGP</v>
      </c>
      <c r="D18" s="61">
        <v>0</v>
      </c>
      <c r="E18" s="61">
        <v>0</v>
      </c>
      <c r="F18" s="61">
        <v>0</v>
      </c>
      <c r="G18" s="61">
        <v>42338.99</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42338.99</v>
      </c>
      <c r="AT18" s="33"/>
    </row>
    <row r="19" spans="1:48" ht="33" customHeight="1">
      <c r="A19" s="32">
        <v>35</v>
      </c>
      <c r="B19" s="329" t="str">
        <f>VLOOKUP(A19,[3]bd_lista!A:C,3,FALSE)</f>
        <v>Ministerio de Economía y Finanzas Públicas</v>
      </c>
      <c r="C19" s="330" t="str">
        <f>+VLOOKUP(A19,'[4]DISTRIBUCIÓN UCCF'!$A$7:$E$556,5,FALSE)</f>
        <v>JRC</v>
      </c>
      <c r="D19" s="61">
        <v>0</v>
      </c>
      <c r="E19" s="61">
        <v>0</v>
      </c>
      <c r="F19" s="61">
        <v>0</v>
      </c>
      <c r="G19" s="61">
        <v>51784.28</v>
      </c>
      <c r="H19" s="61">
        <v>0</v>
      </c>
      <c r="I19" s="61">
        <v>0</v>
      </c>
      <c r="J19" s="61">
        <v>0</v>
      </c>
      <c r="K19" s="61">
        <v>0</v>
      </c>
      <c r="L19" s="61">
        <v>0</v>
      </c>
      <c r="M19" s="61">
        <v>0</v>
      </c>
      <c r="N19" s="61">
        <v>0</v>
      </c>
      <c r="O19" s="61">
        <v>0</v>
      </c>
      <c r="P19" s="61">
        <v>0</v>
      </c>
      <c r="Q19" s="61">
        <v>0</v>
      </c>
      <c r="R19" s="61">
        <v>0</v>
      </c>
      <c r="S19" s="61">
        <v>0</v>
      </c>
      <c r="T19" s="61">
        <v>38527.35</v>
      </c>
      <c r="U19" s="61">
        <v>0</v>
      </c>
      <c r="V19" s="61">
        <v>0</v>
      </c>
      <c r="W19" s="61">
        <v>0</v>
      </c>
      <c r="X19" s="61">
        <v>0</v>
      </c>
      <c r="Y19" s="61">
        <v>0</v>
      </c>
      <c r="Z19" s="61">
        <v>18884950.595000003</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18975262.225000001</v>
      </c>
      <c r="AT19" s="33"/>
    </row>
    <row r="20" spans="1:48" ht="33" customHeight="1">
      <c r="A20" s="32">
        <v>41</v>
      </c>
      <c r="B20" s="329" t="str">
        <f>VLOOKUP(A20,[3]bd_lista!A:C,3,FALSE)</f>
        <v>Ministerio de Desarrollo Productivo y Economía Plural</v>
      </c>
      <c r="C20" s="330" t="str">
        <f>+VLOOKUP(A20,'[4]DISTRIBUCIÓN UCCF'!$A$7:$E$556,5,FALSE)</f>
        <v>VCK</v>
      </c>
      <c r="D20" s="61">
        <v>193542.9</v>
      </c>
      <c r="E20" s="61">
        <v>0</v>
      </c>
      <c r="F20" s="61">
        <v>11875122.66</v>
      </c>
      <c r="G20" s="61">
        <v>1024771.21</v>
      </c>
      <c r="H20" s="61">
        <v>0</v>
      </c>
      <c r="I20" s="61">
        <v>0</v>
      </c>
      <c r="J20" s="61">
        <v>0</v>
      </c>
      <c r="K20" s="61">
        <v>3000000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16093436.77</v>
      </c>
      <c r="AT20" s="33"/>
    </row>
    <row r="21" spans="1:48" ht="33" customHeight="1">
      <c r="A21" s="32">
        <v>46</v>
      </c>
      <c r="B21" s="329" t="str">
        <f>VLOOKUP(A21,[3]bd_lista!A:C,3,FALSE)</f>
        <v>Ministerio de Salud y Deportes</v>
      </c>
      <c r="C21" s="330" t="str">
        <f>+VLOOKUP(A21,'[4]DISTRIBUCIÓN UCCF'!$A$7:$E$556,5,FALSE)</f>
        <v>YAP</v>
      </c>
      <c r="D21" s="61">
        <v>745127.11</v>
      </c>
      <c r="E21" s="61">
        <v>175616000</v>
      </c>
      <c r="F21" s="61">
        <v>10131510.900000002</v>
      </c>
      <c r="G21" s="61">
        <v>749395.49</v>
      </c>
      <c r="H21" s="61">
        <v>0</v>
      </c>
      <c r="I21" s="61">
        <v>0</v>
      </c>
      <c r="J21" s="61">
        <v>100</v>
      </c>
      <c r="K21" s="61">
        <v>37245920.359999999</v>
      </c>
      <c r="L21" s="61">
        <v>0</v>
      </c>
      <c r="M21" s="61">
        <v>0</v>
      </c>
      <c r="N21" s="61">
        <v>0</v>
      </c>
      <c r="O21" s="61">
        <v>376698.86</v>
      </c>
      <c r="P21" s="61">
        <v>0</v>
      </c>
      <c r="Q21" s="61">
        <v>242.97</v>
      </c>
      <c r="R21" s="61">
        <v>0</v>
      </c>
      <c r="S21" s="61">
        <v>0</v>
      </c>
      <c r="T21" s="61">
        <v>0</v>
      </c>
      <c r="U21" s="61">
        <v>0</v>
      </c>
      <c r="V21" s="61">
        <v>0</v>
      </c>
      <c r="W21" s="61">
        <v>0</v>
      </c>
      <c r="X21" s="61">
        <v>0</v>
      </c>
      <c r="Y21" s="61">
        <v>59357990.759999998</v>
      </c>
      <c r="Z21" s="61">
        <v>175616000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459838986.45000005</v>
      </c>
      <c r="AT21" s="33"/>
    </row>
    <row r="22" spans="1:48" ht="33" customHeight="1">
      <c r="A22" s="32">
        <v>47</v>
      </c>
      <c r="B22" s="329" t="str">
        <f>VLOOKUP(A22,[3]bd_lista!A:C,3,FALSE)</f>
        <v>Ministerio de Desarrollo Rural y Tierras</v>
      </c>
      <c r="C22" s="330" t="str">
        <f>+VLOOKUP(A22,'[4]DISTRIBUCIÓN UCCF'!$A$7:$E$556,5,FALSE)</f>
        <v>RCC</v>
      </c>
      <c r="D22" s="61">
        <v>71385.98</v>
      </c>
      <c r="E22" s="61">
        <v>0</v>
      </c>
      <c r="F22" s="61">
        <v>79446.799999999988</v>
      </c>
      <c r="G22" s="61">
        <v>4587.9799999999996</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50.01</v>
      </c>
      <c r="AE22" s="61">
        <v>1063306.93</v>
      </c>
      <c r="AF22" s="61">
        <v>0</v>
      </c>
      <c r="AG22" s="61">
        <v>0</v>
      </c>
      <c r="AH22" s="61">
        <v>0</v>
      </c>
      <c r="AI22" s="61">
        <v>0</v>
      </c>
      <c r="AJ22" s="61">
        <v>0</v>
      </c>
      <c r="AK22" s="61">
        <v>0</v>
      </c>
      <c r="AL22" s="61">
        <v>0</v>
      </c>
      <c r="AM22" s="61">
        <v>0</v>
      </c>
      <c r="AN22" s="61">
        <v>0</v>
      </c>
      <c r="AO22" s="61">
        <v>0</v>
      </c>
      <c r="AP22" s="61">
        <v>0</v>
      </c>
      <c r="AQ22" s="61">
        <f t="shared" si="0"/>
        <v>1218777.7</v>
      </c>
      <c r="AT22" s="33"/>
    </row>
    <row r="23" spans="1:48" ht="33" customHeight="1">
      <c r="A23" s="32">
        <v>53</v>
      </c>
      <c r="B23" s="329" t="str">
        <f>VLOOKUP(A23,[3]bd_lista!A:C,3,FALSE)</f>
        <v>Ministerio de Culturas, Descolonización y Despatriarcalización</v>
      </c>
      <c r="C23" s="330" t="str">
        <f>+VLOOKUP(A23,'[4]DISTRIBUCIÓN UCCF'!$A$7:$E$556,5,FALSE)</f>
        <v>VHM</v>
      </c>
      <c r="D23" s="61">
        <v>0</v>
      </c>
      <c r="E23" s="61">
        <v>0</v>
      </c>
      <c r="F23" s="61">
        <v>0</v>
      </c>
      <c r="G23" s="61">
        <v>2580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2580</v>
      </c>
      <c r="AT23" s="33"/>
    </row>
    <row r="24" spans="1:48" ht="33" customHeight="1">
      <c r="A24" s="32">
        <v>66</v>
      </c>
      <c r="B24" s="329" t="str">
        <f>VLOOKUP(A24,[3]bd_lista!A:C,3,FALSE)</f>
        <v>Ministerio de Planificación del Desarrollo</v>
      </c>
      <c r="C24" s="330" t="str">
        <f>+VLOOKUP(A24,'[4]DISTRIBUCIÓN UCCF'!$A$7:$E$556,5,FALSE)</f>
        <v>JVS</v>
      </c>
      <c r="D24" s="61">
        <v>731013.41</v>
      </c>
      <c r="E24" s="61">
        <v>0</v>
      </c>
      <c r="F24" s="61">
        <v>33953.75</v>
      </c>
      <c r="G24" s="61">
        <v>49491.479999999996</v>
      </c>
      <c r="H24" s="61">
        <v>0</v>
      </c>
      <c r="I24" s="61">
        <v>0</v>
      </c>
      <c r="J24" s="61">
        <v>0</v>
      </c>
      <c r="K24" s="61">
        <v>0</v>
      </c>
      <c r="L24" s="61">
        <v>0</v>
      </c>
      <c r="M24" s="61">
        <v>0</v>
      </c>
      <c r="N24" s="61">
        <v>0</v>
      </c>
      <c r="O24" s="61">
        <v>0</v>
      </c>
      <c r="P24" s="61">
        <v>0</v>
      </c>
      <c r="Q24" s="61">
        <v>0</v>
      </c>
      <c r="R24" s="61">
        <v>0</v>
      </c>
      <c r="S24" s="61">
        <v>0</v>
      </c>
      <c r="T24" s="61">
        <v>14947356.959999997</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15761815.599999998</v>
      </c>
      <c r="AT24" s="33"/>
    </row>
    <row r="25" spans="1:48" ht="33" customHeight="1">
      <c r="A25" s="32">
        <v>70</v>
      </c>
      <c r="B25" s="329" t="str">
        <f>VLOOKUP(A25,[3]bd_lista!A:C,3,FALSE)</f>
        <v>Ministerio de Trabajo, Empleo y Previsión Social</v>
      </c>
      <c r="C25" s="330" t="str">
        <f>+VLOOKUP(A25,'[4]DISTRIBUCIÓN UCCF'!$A$7:$E$556,5,FALSE)</f>
        <v>SGP</v>
      </c>
      <c r="D25" s="61">
        <v>0</v>
      </c>
      <c r="E25" s="61">
        <v>0</v>
      </c>
      <c r="F25" s="61">
        <v>0</v>
      </c>
      <c r="G25" s="61">
        <v>9004.619999999999</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67490.05</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76494.67</v>
      </c>
      <c r="AT25" s="33"/>
    </row>
    <row r="26" spans="1:48" ht="33" customHeight="1">
      <c r="A26" s="32">
        <v>76</v>
      </c>
      <c r="B26" s="329" t="str">
        <f>VLOOKUP(A26,[3]bd_lista!A:C,3,FALSE)</f>
        <v>Ministerio de Minería y Metalurgia</v>
      </c>
      <c r="C26" s="330" t="str">
        <f>+VLOOKUP(A26,'[4]DISTRIBUCIÓN UCCF'!$A$7:$E$556,5,FALSE)</f>
        <v>SGP</v>
      </c>
      <c r="D26" s="61">
        <v>0</v>
      </c>
      <c r="E26" s="61">
        <v>0</v>
      </c>
      <c r="F26" s="61">
        <v>0</v>
      </c>
      <c r="G26" s="61">
        <v>6528.33</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6528.33</v>
      </c>
      <c r="AT26" s="33"/>
    </row>
    <row r="27" spans="1:48" ht="33" customHeight="1">
      <c r="A27" s="32">
        <v>78</v>
      </c>
      <c r="B27" s="329" t="str">
        <f>VLOOKUP(A27,[3]bd_lista!A:C,3,FALSE)</f>
        <v>Ministerio de Hidrocarburos y Energías</v>
      </c>
      <c r="C27" s="330" t="str">
        <f>+VLOOKUP(A27,'[4]DISTRIBUCIÓN UCCF'!$A$7:$E$556,5,FALSE)</f>
        <v>YAP</v>
      </c>
      <c r="D27" s="61">
        <v>0</v>
      </c>
      <c r="E27" s="61">
        <v>0</v>
      </c>
      <c r="F27" s="61">
        <v>80616.430000000008</v>
      </c>
      <c r="G27" s="61">
        <v>8394.73</v>
      </c>
      <c r="H27" s="61">
        <v>0</v>
      </c>
      <c r="I27" s="61">
        <v>0</v>
      </c>
      <c r="J27" s="61">
        <v>4691.67</v>
      </c>
      <c r="K27" s="61">
        <v>0</v>
      </c>
      <c r="L27" s="61">
        <v>0</v>
      </c>
      <c r="M27" s="61">
        <v>0</v>
      </c>
      <c r="N27" s="61">
        <v>25092.43</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118795.26000000001</v>
      </c>
      <c r="AT27" s="33"/>
    </row>
    <row r="28" spans="1:48" ht="33" customHeight="1">
      <c r="A28" s="32">
        <v>81</v>
      </c>
      <c r="B28" s="329" t="str">
        <f>VLOOKUP(A28,[3]bd_lista!A:C,3,FALSE)</f>
        <v>Ministerio de Obras Públicas, Servicios y Vivienda</v>
      </c>
      <c r="C28" s="330" t="str">
        <f>+VLOOKUP(A28,'[4]DISTRIBUCIÓN UCCF'!$A$7:$E$556,5,FALSE)</f>
        <v>GRH</v>
      </c>
      <c r="D28" s="61">
        <v>0</v>
      </c>
      <c r="E28" s="61">
        <v>0</v>
      </c>
      <c r="F28" s="61">
        <v>1324759.18</v>
      </c>
      <c r="G28" s="61">
        <v>240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906005.36</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2231004.54</v>
      </c>
      <c r="AT28" s="33"/>
    </row>
    <row r="29" spans="1:48" ht="33" customHeight="1">
      <c r="A29" s="32">
        <v>86</v>
      </c>
      <c r="B29" s="329" t="str">
        <f>VLOOKUP(A29,[3]bd_lista!A:C,3,FALSE)</f>
        <v>Ministerio de Medio Ambiente y Agua</v>
      </c>
      <c r="C29" s="330" t="str">
        <f>+VLOOKUP(A29,'[4]DISTRIBUCIÓN UCCF'!$A$7:$E$556,5,FALSE)</f>
        <v>MZC</v>
      </c>
      <c r="D29" s="61">
        <v>1866087.1</v>
      </c>
      <c r="E29" s="61">
        <v>49650258.010000005</v>
      </c>
      <c r="F29" s="61">
        <v>0</v>
      </c>
      <c r="G29" s="61">
        <v>1216673.5699999998</v>
      </c>
      <c r="H29" s="61">
        <v>0</v>
      </c>
      <c r="I29" s="61">
        <v>0</v>
      </c>
      <c r="J29" s="61">
        <v>0</v>
      </c>
      <c r="K29" s="61">
        <v>3801612.6000000006</v>
      </c>
      <c r="L29" s="61">
        <v>0</v>
      </c>
      <c r="M29" s="61">
        <v>0</v>
      </c>
      <c r="N29" s="61">
        <v>0</v>
      </c>
      <c r="O29" s="61">
        <v>0</v>
      </c>
      <c r="P29" s="61">
        <v>0</v>
      </c>
      <c r="Q29" s="61">
        <v>0</v>
      </c>
      <c r="R29" s="61">
        <v>0</v>
      </c>
      <c r="S29" s="61">
        <v>0</v>
      </c>
      <c r="T29" s="61">
        <v>0</v>
      </c>
      <c r="U29" s="61">
        <v>0</v>
      </c>
      <c r="V29" s="61">
        <v>0</v>
      </c>
      <c r="W29" s="61">
        <v>0</v>
      </c>
      <c r="X29" s="61">
        <v>0</v>
      </c>
      <c r="Y29" s="61">
        <v>0</v>
      </c>
      <c r="Z29" s="61">
        <v>47986201.054399997</v>
      </c>
      <c r="AA29" s="61">
        <v>0</v>
      </c>
      <c r="AB29" s="61">
        <v>0</v>
      </c>
      <c r="AC29" s="61">
        <v>0</v>
      </c>
      <c r="AD29" s="61">
        <v>100.02</v>
      </c>
      <c r="AE29" s="61">
        <v>25769031.050000001</v>
      </c>
      <c r="AF29" s="61">
        <v>0</v>
      </c>
      <c r="AG29" s="61">
        <v>0</v>
      </c>
      <c r="AH29" s="61">
        <v>0</v>
      </c>
      <c r="AI29" s="61">
        <v>0</v>
      </c>
      <c r="AJ29" s="61">
        <v>0</v>
      </c>
      <c r="AK29" s="61">
        <v>0</v>
      </c>
      <c r="AL29" s="61">
        <v>0</v>
      </c>
      <c r="AM29" s="61">
        <v>0</v>
      </c>
      <c r="AN29" s="61">
        <v>0</v>
      </c>
      <c r="AO29" s="61">
        <v>0</v>
      </c>
      <c r="AP29" s="61">
        <v>0</v>
      </c>
      <c r="AQ29" s="61">
        <f t="shared" si="0"/>
        <v>130289963.40439999</v>
      </c>
      <c r="AT29" s="33"/>
    </row>
    <row r="30" spans="1:48" ht="33" customHeight="1">
      <c r="A30" s="32" t="s">
        <v>539</v>
      </c>
      <c r="B30" s="329" t="str">
        <f>VLOOKUP(A30,[3]bd_lista!A:C,3,FALSE)</f>
        <v>Dirección General de Programación y Operaciones del Tesoro</v>
      </c>
      <c r="C30" s="330" t="str">
        <f>+VLOOKUP(A30,'[4]DISTRIBUCIÓN UCCF'!$A$7:$E$556,5,FALSE)</f>
        <v>GCM</v>
      </c>
      <c r="D30" s="61">
        <v>934861.91</v>
      </c>
      <c r="E30" s="61">
        <v>933043.55</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1867905.46</v>
      </c>
      <c r="AT30" s="33"/>
    </row>
    <row r="31" spans="1:48" ht="33" customHeight="1">
      <c r="A31" s="32" t="s">
        <v>541</v>
      </c>
      <c r="B31" s="329" t="str">
        <f>VLOOKUP(A31,[3]bd_lista!A:C,3,FALSE)</f>
        <v>Dirección General de Programación y Operaciones del Tesoro</v>
      </c>
      <c r="C31" s="330" t="str">
        <f>+VLOOKUP(A31,'[4]DISTRIBUCIÓN UCCF'!$A$7:$E$556,5,FALSE)</f>
        <v>YAP</v>
      </c>
      <c r="D31" s="61">
        <v>484768523.6099999</v>
      </c>
      <c r="E31" s="61">
        <v>246325158.00000006</v>
      </c>
      <c r="F31" s="61">
        <v>133170613.36</v>
      </c>
      <c r="G31" s="61">
        <v>5571459.0900000008</v>
      </c>
      <c r="H31" s="61">
        <v>0</v>
      </c>
      <c r="I31" s="61">
        <v>0</v>
      </c>
      <c r="J31" s="61">
        <v>0</v>
      </c>
      <c r="K31" s="61">
        <v>2417458.54</v>
      </c>
      <c r="L31" s="61">
        <v>0</v>
      </c>
      <c r="M31" s="61">
        <v>150</v>
      </c>
      <c r="N31" s="61">
        <v>0</v>
      </c>
      <c r="O31" s="61">
        <v>0</v>
      </c>
      <c r="P31" s="61">
        <v>0</v>
      </c>
      <c r="Q31" s="61">
        <v>0</v>
      </c>
      <c r="R31" s="61">
        <v>0</v>
      </c>
      <c r="S31" s="61">
        <v>550000000</v>
      </c>
      <c r="T31" s="61">
        <v>566356785.01999998</v>
      </c>
      <c r="U31" s="61">
        <v>0</v>
      </c>
      <c r="V31" s="61">
        <v>0</v>
      </c>
      <c r="W31" s="61">
        <v>0</v>
      </c>
      <c r="X31" s="61">
        <v>4027332061.1270003</v>
      </c>
      <c r="Y31" s="61">
        <v>312.7</v>
      </c>
      <c r="Z31" s="61">
        <v>214364180.75100005</v>
      </c>
      <c r="AA31" s="61">
        <v>525714206.29700005</v>
      </c>
      <c r="AB31" s="61">
        <v>0</v>
      </c>
      <c r="AC31" s="61">
        <v>0</v>
      </c>
      <c r="AD31" s="61">
        <v>0</v>
      </c>
      <c r="AE31" s="61">
        <v>0</v>
      </c>
      <c r="AF31" s="61">
        <v>0</v>
      </c>
      <c r="AG31" s="61">
        <v>0</v>
      </c>
      <c r="AH31" s="61">
        <v>0</v>
      </c>
      <c r="AI31" s="61">
        <v>0</v>
      </c>
      <c r="AJ31" s="61">
        <v>0</v>
      </c>
      <c r="AK31" s="61">
        <v>0</v>
      </c>
      <c r="AL31" s="61">
        <v>0</v>
      </c>
      <c r="AM31" s="61">
        <v>0.7100000000000003</v>
      </c>
      <c r="AN31" s="61">
        <v>0</v>
      </c>
      <c r="AO31" s="61">
        <v>0</v>
      </c>
      <c r="AP31" s="61">
        <v>0</v>
      </c>
      <c r="AQ31" s="61">
        <f t="shared" si="0"/>
        <v>6756020909.2049999</v>
      </c>
      <c r="AT31" s="33"/>
    </row>
    <row r="32" spans="1:48" ht="33" customHeight="1">
      <c r="A32" s="32" t="s">
        <v>542</v>
      </c>
      <c r="B32" s="329" t="str">
        <f>VLOOKUP(A32,[3]bd_lista!A:C,3,FALSE)</f>
        <v>Dirección General de Crédito Público</v>
      </c>
      <c r="C32" s="330" t="str">
        <f>+VLOOKUP(A32,'[4]DISTRIBUCIÓN UCCF'!$A$7:$E$556,5,FALSE)</f>
        <v>RCC</v>
      </c>
      <c r="D32" s="61">
        <v>0</v>
      </c>
      <c r="E32" s="61">
        <v>0</v>
      </c>
      <c r="F32" s="61">
        <v>0</v>
      </c>
      <c r="G32" s="61">
        <v>100</v>
      </c>
      <c r="H32" s="61">
        <v>0</v>
      </c>
      <c r="I32" s="61">
        <v>0</v>
      </c>
      <c r="J32" s="61">
        <v>568100.2899999998</v>
      </c>
      <c r="K32" s="61">
        <v>4344116.0199999996</v>
      </c>
      <c r="L32" s="61">
        <v>0</v>
      </c>
      <c r="M32" s="61">
        <v>0</v>
      </c>
      <c r="N32" s="61">
        <v>0</v>
      </c>
      <c r="O32" s="61">
        <v>0</v>
      </c>
      <c r="P32" s="61">
        <v>0</v>
      </c>
      <c r="Q32" s="61">
        <v>28364791.469999999</v>
      </c>
      <c r="R32" s="61">
        <v>0</v>
      </c>
      <c r="S32" s="61">
        <v>0</v>
      </c>
      <c r="T32" s="61">
        <v>75101734.070000008</v>
      </c>
      <c r="U32" s="61">
        <v>477387168.09999996</v>
      </c>
      <c r="V32" s="61">
        <v>0</v>
      </c>
      <c r="W32" s="61">
        <v>0</v>
      </c>
      <c r="X32" s="61">
        <v>0</v>
      </c>
      <c r="Y32" s="61">
        <v>0</v>
      </c>
      <c r="Z32" s="61">
        <v>0</v>
      </c>
      <c r="AA32" s="61">
        <v>0</v>
      </c>
      <c r="AB32" s="61">
        <v>0</v>
      </c>
      <c r="AC32" s="61">
        <v>0</v>
      </c>
      <c r="AD32" s="61">
        <v>0</v>
      </c>
      <c r="AE32" s="61">
        <v>744516146.37</v>
      </c>
      <c r="AF32" s="61">
        <v>0</v>
      </c>
      <c r="AG32" s="61">
        <v>0</v>
      </c>
      <c r="AH32" s="61">
        <v>17424.400000000001</v>
      </c>
      <c r="AI32" s="61">
        <v>0</v>
      </c>
      <c r="AJ32" s="61">
        <v>0</v>
      </c>
      <c r="AK32" s="61">
        <v>318529742.26999998</v>
      </c>
      <c r="AL32" s="61">
        <v>0</v>
      </c>
      <c r="AM32" s="61">
        <v>0</v>
      </c>
      <c r="AN32" s="61">
        <v>0</v>
      </c>
      <c r="AO32" s="61">
        <v>1189409.6399999999</v>
      </c>
      <c r="AP32" s="61">
        <v>0</v>
      </c>
      <c r="AQ32" s="61">
        <f t="shared" si="0"/>
        <v>1650018732.6300001</v>
      </c>
      <c r="AT32" s="33"/>
    </row>
    <row r="33" spans="1:46" ht="33" customHeight="1">
      <c r="A33" s="32" t="s">
        <v>544</v>
      </c>
      <c r="B33" s="329" t="str">
        <f>VLOOKUP(A33,[3]bd_lista!A:C,3,FALSE)</f>
        <v>Dirección General de Administración y Finanzas Territoriales</v>
      </c>
      <c r="C33" s="330" t="str">
        <f>+VLOOKUP(A33,'[4]DISTRIBUCIÓN UCCF'!$A$7:$E$556,5,FALSE)</f>
        <v>GRH</v>
      </c>
      <c r="D33" s="61">
        <v>0</v>
      </c>
      <c r="E33" s="61">
        <v>0</v>
      </c>
      <c r="F33" s="61">
        <v>0</v>
      </c>
      <c r="G33" s="61">
        <v>162131.75</v>
      </c>
      <c r="H33" s="61">
        <v>0</v>
      </c>
      <c r="I33" s="61">
        <v>0</v>
      </c>
      <c r="J33" s="61">
        <v>0</v>
      </c>
      <c r="K33" s="61">
        <v>4913090.9400000004</v>
      </c>
      <c r="L33" s="61">
        <v>0</v>
      </c>
      <c r="M33" s="61">
        <v>0</v>
      </c>
      <c r="N33" s="61">
        <v>0</v>
      </c>
      <c r="O33" s="61">
        <v>26417176.550000001</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31492399.240000002</v>
      </c>
      <c r="AT33" s="33"/>
    </row>
    <row r="34" spans="1:46" ht="33" customHeight="1">
      <c r="A34" s="32" t="s">
        <v>546</v>
      </c>
      <c r="B34" s="329" t="str">
        <f>VLOOKUP(A34,[3]bd_lista!A:C,3,FALSE)</f>
        <v>Dirección General de Pensiones y Jubilaciones</v>
      </c>
      <c r="C34" s="330" t="str">
        <f>+VLOOKUP(A34,'[4]DISTRIBUCIÓN UCCF'!$A$7:$E$556,5,FALSE)</f>
        <v>YAP</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29" t="str">
        <f>VLOOKUP(A35,[3]bd_lista!A:C,3,FALSE)</f>
        <v>Orquesta Sinfónica Nacional</v>
      </c>
      <c r="C35" s="330" t="str">
        <f>+VLOOKUP(A35,'[4]DISTRIBUCIÓN UCCF'!$A$7:$E$556,5,FALSE)</f>
        <v>JVS</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29" t="str">
        <f>VLOOKUP(A36,[3]bd_lista!A:C,3,FALSE)</f>
        <v>Conservatorio Plurinacional de Musica</v>
      </c>
      <c r="C36" s="330" t="str">
        <f>+VLOOKUP(A36,'[4]DISTRIBUCIÓN UCCF'!$A$7:$E$556,5,FALSE)</f>
        <v>JVS</v>
      </c>
      <c r="D36" s="61">
        <v>0</v>
      </c>
      <c r="E36" s="61">
        <v>0</v>
      </c>
      <c r="F36" s="61">
        <v>112888.51000000001</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112888.51000000001</v>
      </c>
      <c r="AT36" s="33"/>
    </row>
    <row r="37" spans="1:46" ht="33" customHeight="1">
      <c r="A37" s="32">
        <v>111</v>
      </c>
      <c r="B37" s="329" t="str">
        <f>VLOOKUP(A37,[3]bd_lista!A:C,3,FALSE)</f>
        <v>Instituto Boliviano de la Ceguera</v>
      </c>
      <c r="C37" s="330" t="str">
        <f>+VLOOKUP(A37,'[4]DISTRIBUCIÓN UCCF'!$A$7:$E$556,5,FALSE)</f>
        <v>VCK</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29" t="str">
        <f>VLOOKUP(A38,[3]bd_lista!A:C,3,FALSE)</f>
        <v>Comité Nacional de la Persona con Discapacidad</v>
      </c>
      <c r="C38" s="330" t="str">
        <f>+VLOOKUP(A38,'[4]DISTRIBUCIÓN UCCF'!$A$7:$E$556,5,FALSE)</f>
        <v>GCM</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29" t="str">
        <f>VLOOKUP(A39,[3]bd_lista!A:C,3,FALSE)</f>
        <v>Dirección General de Aeronáutica Civil</v>
      </c>
      <c r="C39" s="330" t="str">
        <f>+VLOOKUP(A39,'[4]DISTRIBUCIÓN UCCF'!$A$7:$E$556,5,FALSE)</f>
        <v>MZC</v>
      </c>
      <c r="D39" s="61">
        <v>0</v>
      </c>
      <c r="E39" s="61">
        <v>482872.66</v>
      </c>
      <c r="F39" s="61">
        <v>3134429.5200000014</v>
      </c>
      <c r="G39" s="61">
        <v>0</v>
      </c>
      <c r="H39" s="61">
        <v>0</v>
      </c>
      <c r="I39" s="61">
        <v>0</v>
      </c>
      <c r="J39" s="61">
        <v>1800</v>
      </c>
      <c r="K39" s="61">
        <v>0</v>
      </c>
      <c r="L39" s="61">
        <v>0</v>
      </c>
      <c r="M39" s="61">
        <v>0</v>
      </c>
      <c r="N39" s="61">
        <v>0</v>
      </c>
      <c r="O39" s="61">
        <v>0</v>
      </c>
      <c r="P39" s="61">
        <v>0</v>
      </c>
      <c r="Q39" s="61">
        <v>0</v>
      </c>
      <c r="R39" s="61">
        <v>0</v>
      </c>
      <c r="S39" s="61">
        <v>0</v>
      </c>
      <c r="T39" s="61">
        <v>0</v>
      </c>
      <c r="U39" s="61">
        <v>0</v>
      </c>
      <c r="V39" s="61">
        <v>0</v>
      </c>
      <c r="W39" s="61">
        <v>0</v>
      </c>
      <c r="X39" s="61">
        <v>0</v>
      </c>
      <c r="Y39" s="61">
        <v>0</v>
      </c>
      <c r="Z39" s="61">
        <v>482872.65600000008</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4101974.8360000015</v>
      </c>
      <c r="AT39" s="33"/>
    </row>
    <row r="40" spans="1:46" ht="33" customHeight="1">
      <c r="A40" s="32">
        <v>119</v>
      </c>
      <c r="B40" s="329" t="str">
        <f>VLOOKUP(A40,[3]bd_lista!A:C,3,FALSE)</f>
        <v>Agencia para el Des. de la Soc. de la Información en Bolivia</v>
      </c>
      <c r="C40" s="330" t="str">
        <f>+VLOOKUP(A40,'[4]DISTRIBUCIÓN UCCF'!$A$7:$E$556,5,FALSE)</f>
        <v>GCM</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0</v>
      </c>
      <c r="AT40" s="33"/>
    </row>
    <row r="41" spans="1:46" ht="33" customHeight="1">
      <c r="A41" s="32">
        <v>124</v>
      </c>
      <c r="B41" s="329" t="str">
        <f>VLOOKUP(A41,[3]bd_lista!A:C,3,FALSE)</f>
        <v>Academia Nacional de Ciencias</v>
      </c>
      <c r="C41" s="330" t="str">
        <f>+VLOOKUP(A41,'[4]DISTRIBUCIÓN UCCF'!$A$7:$E$556,5,FALSE)</f>
        <v>GRH</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29" t="str">
        <f>VLOOKUP(A42,[3]bd_lista!A:C,3,FALSE)</f>
        <v>Escuela de Gestión Pública Plurinacional</v>
      </c>
      <c r="C42" s="330" t="str">
        <f>+VLOOKUP(A42,'[4]DISTRIBUCIÓN UCCF'!$A$7:$E$556,5,FALSE)</f>
        <v>SGP</v>
      </c>
      <c r="D42" s="61">
        <v>0</v>
      </c>
      <c r="E42" s="61">
        <v>0</v>
      </c>
      <c r="F42" s="61">
        <v>0</v>
      </c>
      <c r="G42" s="61">
        <v>721.06</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721.06</v>
      </c>
      <c r="AT42" s="33"/>
    </row>
    <row r="43" spans="1:46" ht="33" customHeight="1">
      <c r="A43" s="32">
        <v>130</v>
      </c>
      <c r="B43" s="329" t="str">
        <f>VLOOKUP(A43,[3]bd_lista!A:C,3,FALSE)</f>
        <v>Fondo de Financiamiento para la Minería</v>
      </c>
      <c r="C43" s="330" t="str">
        <f>+VLOOKUP(A43,'[4]DISTRIBUCIÓN UCCF'!$A$7:$E$556,5,FALSE)</f>
        <v>JVS</v>
      </c>
      <c r="D43" s="61">
        <v>0</v>
      </c>
      <c r="E43" s="61">
        <v>0</v>
      </c>
      <c r="F43" s="61">
        <v>0</v>
      </c>
      <c r="G43" s="61">
        <v>0</v>
      </c>
      <c r="H43" s="61">
        <v>0</v>
      </c>
      <c r="I43" s="61">
        <v>0</v>
      </c>
      <c r="J43" s="61">
        <v>0</v>
      </c>
      <c r="K43" s="61">
        <v>27927</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27927</v>
      </c>
      <c r="AT43" s="33"/>
    </row>
    <row r="44" spans="1:46" ht="33" customHeight="1">
      <c r="A44" s="32">
        <v>132</v>
      </c>
      <c r="B44" s="329" t="str">
        <f>VLOOKUP(A44,[3]bd_lista!A:C,3,FALSE)</f>
        <v>Servicio de Desarrollo de las Empresas Púb. Productivas</v>
      </c>
      <c r="C44" s="330" t="str">
        <f>+VLOOKUP(A44,'[4]DISTRIBUCIÓN UCCF'!$A$7:$E$556,5,FALSE)</f>
        <v>RCC</v>
      </c>
      <c r="D44" s="61">
        <v>0</v>
      </c>
      <c r="E44" s="61">
        <v>172383.02</v>
      </c>
      <c r="F44" s="61">
        <v>43505612.619999997</v>
      </c>
      <c r="G44" s="61">
        <v>4774.96</v>
      </c>
      <c r="H44" s="61">
        <v>0</v>
      </c>
      <c r="I44" s="61">
        <v>0</v>
      </c>
      <c r="J44" s="61">
        <v>3625.26</v>
      </c>
      <c r="K44" s="61">
        <v>310728.66000000003</v>
      </c>
      <c r="L44" s="61">
        <v>0</v>
      </c>
      <c r="M44" s="61">
        <v>0</v>
      </c>
      <c r="N44" s="61">
        <v>61770.48</v>
      </c>
      <c r="O44" s="61">
        <v>0</v>
      </c>
      <c r="P44" s="61">
        <v>0</v>
      </c>
      <c r="Q44" s="61">
        <v>4836.71</v>
      </c>
      <c r="R44" s="61">
        <v>0</v>
      </c>
      <c r="S44" s="61">
        <v>0</v>
      </c>
      <c r="T44" s="61">
        <v>0</v>
      </c>
      <c r="U44" s="61">
        <v>0</v>
      </c>
      <c r="V44" s="61">
        <v>0</v>
      </c>
      <c r="W44" s="61">
        <v>0</v>
      </c>
      <c r="X44" s="61">
        <v>0</v>
      </c>
      <c r="Y44" s="61">
        <v>22687816.809999999</v>
      </c>
      <c r="Z44" s="61">
        <v>172383.01920000001</v>
      </c>
      <c r="AA44" s="61">
        <v>0</v>
      </c>
      <c r="AB44" s="61">
        <v>0</v>
      </c>
      <c r="AC44" s="61">
        <v>0</v>
      </c>
      <c r="AD44" s="61">
        <v>0</v>
      </c>
      <c r="AE44" s="61">
        <v>0</v>
      </c>
      <c r="AF44" s="61">
        <v>0</v>
      </c>
      <c r="AG44" s="61">
        <v>0</v>
      </c>
      <c r="AH44" s="61">
        <v>0</v>
      </c>
      <c r="AI44" s="61">
        <v>152.91</v>
      </c>
      <c r="AJ44" s="61">
        <v>0</v>
      </c>
      <c r="AK44" s="61">
        <v>0</v>
      </c>
      <c r="AL44" s="61">
        <v>0</v>
      </c>
      <c r="AM44" s="61">
        <v>0</v>
      </c>
      <c r="AN44" s="61">
        <v>0</v>
      </c>
      <c r="AO44" s="61">
        <v>0</v>
      </c>
      <c r="AP44" s="61">
        <v>0</v>
      </c>
      <c r="AQ44" s="61">
        <f t="shared" si="0"/>
        <v>66924084.449199989</v>
      </c>
      <c r="AT44" s="33"/>
    </row>
    <row r="45" spans="1:46" ht="33" customHeight="1">
      <c r="A45" s="32">
        <v>133</v>
      </c>
      <c r="B45" s="329" t="str">
        <f>VLOOKUP(A45,[3]bd_lista!A:C,3,FALSE)</f>
        <v>Lotería Nacional de Beneficencia y Salubridad</v>
      </c>
      <c r="C45" s="330" t="str">
        <f>+VLOOKUP(A45,'[4]DISTRIBUCIÓN UCCF'!$A$7:$E$556,5,FALSE)</f>
        <v>YAP</v>
      </c>
      <c r="D45" s="61">
        <v>0</v>
      </c>
      <c r="E45" s="61">
        <v>0</v>
      </c>
      <c r="F45" s="61">
        <v>773704.35</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773704.35</v>
      </c>
      <c r="AT45" s="33"/>
    </row>
    <row r="46" spans="1:46" ht="33" customHeight="1">
      <c r="A46" s="32">
        <v>134</v>
      </c>
      <c r="B46" s="329" t="str">
        <f>VLOOKUP(A46,[3]bd_lista!A:C,3,FALSE)</f>
        <v>Consejo Nacional de Vivienda Policial</v>
      </c>
      <c r="C46" s="330" t="str">
        <f>+VLOOKUP(A46,'[4]DISTRIBUCIÓN UCCF'!$A$7:$E$556,5,FALSE)</f>
        <v>MZC</v>
      </c>
      <c r="D46" s="61">
        <v>0</v>
      </c>
      <c r="E46" s="61">
        <v>0</v>
      </c>
      <c r="F46" s="61">
        <v>17783253.329999998</v>
      </c>
      <c r="G46" s="61">
        <v>371</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17783624.329999998</v>
      </c>
      <c r="AT46" s="33"/>
    </row>
    <row r="47" spans="1:46" ht="33" customHeight="1">
      <c r="A47" s="32">
        <v>137</v>
      </c>
      <c r="B47" s="329" t="str">
        <f>VLOOKUP(A47,[3]bd_lista!A:C,3,FALSE)</f>
        <v>Comité Ejecutivo de la Universidad Boliviana</v>
      </c>
      <c r="C47" s="330" t="str">
        <f>+VLOOKUP(A47,'[4]DISTRIBUCIÓN UCCF'!$A$7:$E$556,5,FALSE)</f>
        <v>ETC</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1102477.1100000001</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1102477.1100000001</v>
      </c>
      <c r="AT47" s="33"/>
    </row>
    <row r="48" spans="1:46" ht="33" customHeight="1">
      <c r="A48" s="32">
        <v>138</v>
      </c>
      <c r="B48" s="329" t="str">
        <f>VLOOKUP(A48,[3]bd_lista!A:C,3,FALSE)</f>
        <v>Universidad Mayor Real y Pontificia de San Francisco Xavier</v>
      </c>
      <c r="C48" s="330" t="str">
        <f>+VLOOKUP(A48,'[4]DISTRIBUCIÓN UCCF'!$A$7:$E$556,5,FALSE)</f>
        <v>MZC</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29" t="str">
        <f>VLOOKUP(A49,[3]bd_lista!A:C,3,FALSE)</f>
        <v>Universidad Mayor de San Andrés</v>
      </c>
      <c r="C49" s="330" t="str">
        <f>+VLOOKUP(A49,'[4]DISTRIBUCIÓN UCCF'!$A$7:$E$556,5,FALSE)</f>
        <v>MZC</v>
      </c>
      <c r="D49" s="61">
        <v>0</v>
      </c>
      <c r="E49" s="61">
        <v>0</v>
      </c>
      <c r="F49" s="61">
        <v>0</v>
      </c>
      <c r="G49" s="61">
        <v>1724.43</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1724.43</v>
      </c>
      <c r="AT49" s="33"/>
    </row>
    <row r="50" spans="1:46" ht="33" customHeight="1">
      <c r="A50" s="32">
        <v>140</v>
      </c>
      <c r="B50" s="329" t="str">
        <f>VLOOKUP(A50,[3]bd_lista!A:C,3,FALSE)</f>
        <v>Universidad Pública de El Alto</v>
      </c>
      <c r="C50" s="330" t="str">
        <f>+VLOOKUP(A50,'[4]DISTRIBUCIÓN UCCF'!$A$7:$E$556,5,FALSE)</f>
        <v>MZC</v>
      </c>
      <c r="D50" s="61">
        <v>0</v>
      </c>
      <c r="E50" s="61">
        <v>0</v>
      </c>
      <c r="F50" s="61">
        <v>0</v>
      </c>
      <c r="G50" s="61">
        <v>18987.330000000002</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18987.330000000002</v>
      </c>
      <c r="AT50" s="33"/>
    </row>
    <row r="51" spans="1:46" ht="33" customHeight="1">
      <c r="A51" s="32">
        <v>141</v>
      </c>
      <c r="B51" s="329" t="str">
        <f>VLOOKUP(A51,[3]bd_lista!A:C,3,FALSE)</f>
        <v>Universidad Mayor de San Simón</v>
      </c>
      <c r="C51" s="330" t="str">
        <f>+VLOOKUP(A51,'[4]DISTRIBUCIÓN UCCF'!$A$7:$E$556,5,FALSE)</f>
        <v>MZC</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29" t="str">
        <f>VLOOKUP(A52,[3]bd_lista!A:C,3,FALSE)</f>
        <v>Universidad Técnica de Oruro</v>
      </c>
      <c r="C52" s="330" t="str">
        <f>+VLOOKUP(A52,'[4]DISTRIBUCIÓN UCCF'!$A$7:$E$556,5,FALSE)</f>
        <v>MZC</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29" t="str">
        <f>VLOOKUP(A53,[3]bd_lista!A:C,3,FALSE)</f>
        <v>Universidad Autónoma Tomás Frías</v>
      </c>
      <c r="C53" s="330" t="str">
        <f>+VLOOKUP(A53,'[4]DISTRIBUCIÓN UCCF'!$A$7:$E$556,5,FALSE)</f>
        <v>MZC</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29" t="str">
        <f>VLOOKUP(A54,[3]bd_lista!A:C,3,FALSE)</f>
        <v>Universidad Nacional Siglo XX</v>
      </c>
      <c r="C54" s="330" t="str">
        <f>+VLOOKUP(A54,'[4]DISTRIBUCIÓN UCCF'!$A$7:$E$556,5,FALSE)</f>
        <v>MZC</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29" t="str">
        <f>VLOOKUP(A55,[3]bd_lista!A:C,3,FALSE)</f>
        <v>Universidad Autónoma Juan Misael Saracho</v>
      </c>
      <c r="C55" s="330" t="str">
        <f>+VLOOKUP(A55,'[4]DISTRIBUCIÓN UCCF'!$A$7:$E$556,5,FALSE)</f>
        <v>MZC</v>
      </c>
      <c r="D55" s="61">
        <v>0</v>
      </c>
      <c r="E55" s="61">
        <v>0</v>
      </c>
      <c r="F55" s="61">
        <v>0</v>
      </c>
      <c r="G55" s="61">
        <v>1530.98</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1530.98</v>
      </c>
      <c r="AT55" s="33"/>
    </row>
    <row r="56" spans="1:46" ht="33" customHeight="1">
      <c r="A56" s="32">
        <v>146</v>
      </c>
      <c r="B56" s="329" t="str">
        <f>VLOOKUP(A56,[3]bd_lista!A:C,3,FALSE)</f>
        <v>Universidad Autónoma Gabriel René Moreno</v>
      </c>
      <c r="C56" s="330" t="str">
        <f>+VLOOKUP(A56,'[4]DISTRIBUCIÓN UCCF'!$A$7:$E$556,5,FALSE)</f>
        <v>MZC</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29" t="str">
        <f>VLOOKUP(A57,[3]bd_lista!A:C,3,FALSE)</f>
        <v>Universidad Autónoma del Beni José Ballivián</v>
      </c>
      <c r="C57" s="330" t="str">
        <f>+VLOOKUP(A57,'[4]DISTRIBUCIÓN UCCF'!$A$7:$E$556,5,FALSE)</f>
        <v>MZC</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29" t="str">
        <f>VLOOKUP(A58,[3]bd_lista!A:C,3,FALSE)</f>
        <v>Universidad Amazónica de Pando</v>
      </c>
      <c r="C58" s="330" t="str">
        <f>+VLOOKUP(A58,'[4]DISTRIBUCIÓN UCCF'!$A$7:$E$556,5,FALSE)</f>
        <v>MZC</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29" t="str">
        <f>VLOOKUP(A59,[3]bd_lista!A:C,3,FALSE)</f>
        <v>Proyecto Sucre Ciudad Universitaria</v>
      </c>
      <c r="C59" s="330" t="str">
        <f>+VLOOKUP(A59,'[4]DISTRIBUCIÓN UCCF'!$A$7:$E$556,5,FALSE)</f>
        <v>JVS</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29" t="str">
        <f>VLOOKUP(A60,[3]bd_lista!A:C,3,FALSE)</f>
        <v>Servicio Plurinacional de Defensa Pública</v>
      </c>
      <c r="C60" s="330" t="str">
        <f>+VLOOKUP(A60,'[4]DISTRIBUCIÓN UCCF'!$A$7:$E$556,5,FALSE)</f>
        <v>ETC</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0</v>
      </c>
      <c r="AT60" s="33"/>
    </row>
    <row r="61" spans="1:46" ht="33" customHeight="1">
      <c r="A61" s="32">
        <v>153</v>
      </c>
      <c r="B61" s="329" t="str">
        <f>VLOOKUP(A61,[3]bd_lista!A:C,3,FALSE)</f>
        <v>Observatorio Plurinacional de la Calidad  Educativa</v>
      </c>
      <c r="C61" s="330" t="str">
        <f>+VLOOKUP(A61,'[4]DISTRIBUCIÓN UCCF'!$A$7:$E$556,5,FALSE)</f>
        <v>MZC</v>
      </c>
      <c r="D61" s="61">
        <v>0</v>
      </c>
      <c r="E61" s="61">
        <v>0</v>
      </c>
      <c r="F61" s="61">
        <v>0</v>
      </c>
      <c r="G61" s="61">
        <v>2058.56</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2058.56</v>
      </c>
      <c r="AT61" s="33"/>
    </row>
    <row r="62" spans="1:46" ht="33" customHeight="1">
      <c r="A62" s="32">
        <v>154</v>
      </c>
      <c r="B62" s="329" t="str">
        <f>VLOOKUP(A62,[3]bd_lista!A:C,3,FALSE)</f>
        <v>Museo Nacional de Historia Natural</v>
      </c>
      <c r="C62" s="330" t="str">
        <f>+VLOOKUP(A62,'[4]DISTRIBUCIÓN UCCF'!$A$7:$E$556,5,FALSE)</f>
        <v>MZC</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29" t="str">
        <f>VLOOKUP(A63,[3]bd_lista!A:C,3,FALSE)</f>
        <v>Dirección del Notariado Plurinacional</v>
      </c>
      <c r="C63" s="330" t="str">
        <f>+VLOOKUP(A63,'[4]DISTRIBUCIÓN UCCF'!$A$7:$E$556,5,FALSE)</f>
        <v>SGP</v>
      </c>
      <c r="D63" s="61">
        <v>0</v>
      </c>
      <c r="E63" s="61">
        <v>0</v>
      </c>
      <c r="F63" s="61">
        <v>0</v>
      </c>
      <c r="G63" s="61">
        <v>161036.78</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4010892</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4171928.78</v>
      </c>
      <c r="AT63" s="33"/>
    </row>
    <row r="64" spans="1:46" ht="33" customHeight="1">
      <c r="A64" s="32">
        <v>156</v>
      </c>
      <c r="B64" s="329" t="str">
        <f>VLOOKUP(A64,[3]bd_lista!A:C,3,FALSE)</f>
        <v>Servicio Plurinacional de Asistencia a la Víctima</v>
      </c>
      <c r="C64" s="330" t="str">
        <f>+VLOOKUP(A64,'[4]DISTRIBUCIÓN UCCF'!$A$7:$E$556,5,FALSE)</f>
        <v>SGP</v>
      </c>
      <c r="D64" s="61">
        <v>0</v>
      </c>
      <c r="E64" s="61">
        <v>0</v>
      </c>
      <c r="F64" s="61">
        <v>0</v>
      </c>
      <c r="G64" s="61">
        <v>15569</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15569</v>
      </c>
      <c r="AT64" s="33"/>
    </row>
    <row r="65" spans="1:46" ht="33" customHeight="1">
      <c r="A65" s="32">
        <v>157</v>
      </c>
      <c r="B65" s="329" t="str">
        <f>VLOOKUP(A65,[3]bd_lista!A:C,3,FALSE)</f>
        <v>Servicio para la Prevención de la Tortura</v>
      </c>
      <c r="C65" s="330">
        <v>0</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29" t="str">
        <f>VLOOKUP(A66,[3]bd_lista!A:C,3,FALSE)</f>
        <v>OficinaTécnica para el Fortalecimiento de la Empresa Pública</v>
      </c>
      <c r="C66" s="330" t="str">
        <f>+VLOOKUP(A66,'[4]DISTRIBUCIÓN UCCF'!$A$7:$E$556,5,FALSE)</f>
        <v>SGP</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29" t="str">
        <f>VLOOKUP(A67,[3]bd_lista!A:C,3,FALSE)</f>
        <v>Agencia Nacional de Hidrocarburos</v>
      </c>
      <c r="C67" s="330" t="str">
        <f>+VLOOKUP(A67,'[4]DISTRIBUCIÓN UCCF'!$A$7:$E$556,5,FALSE)</f>
        <v>RCC</v>
      </c>
      <c r="D67" s="61">
        <v>0</v>
      </c>
      <c r="E67" s="61">
        <v>0</v>
      </c>
      <c r="F67" s="61">
        <v>3541130.47</v>
      </c>
      <c r="G67" s="61">
        <v>1563.73</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3542694.2</v>
      </c>
      <c r="AT67" s="33"/>
    </row>
    <row r="68" spans="1:46" ht="33" customHeight="1">
      <c r="A68" s="32">
        <v>169</v>
      </c>
      <c r="B68" s="329" t="str">
        <f>VLOOKUP(A68,[3]bd_lista!A:C,3,FALSE)</f>
        <v>Autoridad General de Impugnación Tributaria</v>
      </c>
      <c r="C68" s="330" t="e">
        <f>+VLOOKUP(A68,'[4]DISTRIBUCIÓN UCCF'!$A$7:$E$556,5,FALSE)</f>
        <v>#REF!</v>
      </c>
      <c r="D68" s="61">
        <v>0</v>
      </c>
      <c r="E68" s="61">
        <v>0</v>
      </c>
      <c r="F68" s="61">
        <v>0</v>
      </c>
      <c r="G68" s="61">
        <v>26309.65</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26309.65</v>
      </c>
      <c r="AT68" s="33"/>
    </row>
    <row r="69" spans="1:46" ht="33" customHeight="1">
      <c r="A69" s="32">
        <v>170</v>
      </c>
      <c r="B69" s="329" t="str">
        <f>VLOOKUP(A69,[3]bd_lista!A:C,3,FALSE)</f>
        <v>Escuela Militar de Ingeniería</v>
      </c>
      <c r="C69" s="330" t="str">
        <f>+VLOOKUP(A69,'[4]DISTRIBUCIÓN UCCF'!$A$7:$E$556,5,FALSE)</f>
        <v>MZC</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29" t="str">
        <f>VLOOKUP(A70,[3]bd_lista!A:C,3,FALSE)</f>
        <v>Centro de Investigación Agrícola Tropical</v>
      </c>
      <c r="C70" s="330">
        <v>0</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29" t="str">
        <f>VLOOKUP(A71,[3]bd_lista!A:C,3,FALSE)</f>
        <v>Autoridad Jurisdiccional Administrativa Minera</v>
      </c>
      <c r="C71" s="330" t="str">
        <f>+VLOOKUP(A71,'[4]DISTRIBUCIÓN UCCF'!$A$7:$E$556,5,FALSE)</f>
        <v>VCK</v>
      </c>
      <c r="D71" s="61">
        <v>0</v>
      </c>
      <c r="E71" s="61">
        <v>0</v>
      </c>
      <c r="F71" s="61">
        <v>0</v>
      </c>
      <c r="G71" s="61">
        <v>2838.5</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2838.5</v>
      </c>
      <c r="AT71" s="33"/>
    </row>
    <row r="72" spans="1:46" ht="33" customHeight="1">
      <c r="A72" s="32">
        <v>192</v>
      </c>
      <c r="B72" s="329" t="str">
        <f>VLOOKUP(A72,[3]bd_lista!A:C,3,FALSE)</f>
        <v>Servicio al Mejoramiento de la Navegación Amazónica</v>
      </c>
      <c r="C72" s="330" t="str">
        <f>+VLOOKUP(A72,'[4]DISTRIBUCIÓN UCCF'!$A$7:$E$556,5,FALSE)</f>
        <v>VHM</v>
      </c>
      <c r="D72" s="61">
        <v>0</v>
      </c>
      <c r="E72" s="61">
        <v>0</v>
      </c>
      <c r="F72" s="61">
        <v>0</v>
      </c>
      <c r="G72" s="61">
        <v>50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50</v>
      </c>
      <c r="AT72" s="33"/>
    </row>
    <row r="73" spans="1:46" ht="33" customHeight="1">
      <c r="A73" s="32">
        <v>197</v>
      </c>
      <c r="B73" s="329" t="str">
        <f>VLOOKUP(A73,[3]bd_lista!A:C,3,FALSE)</f>
        <v>DIRECCIÓN ESTRATÉGICA DE REIVINDICACION MARÍTIMA, SILALA Y RECURSOS HÍDRICOS INTERNACIONALES</v>
      </c>
      <c r="C73" s="330" t="str">
        <f>+VLOOKUP(A73,'[4]DISTRIBUCIÓN UCCF'!$A$7:$E$556,5,FALSE)</f>
        <v>GRH</v>
      </c>
      <c r="D73" s="61">
        <v>0</v>
      </c>
      <c r="E73" s="61">
        <v>0</v>
      </c>
      <c r="F73" s="61">
        <v>0</v>
      </c>
      <c r="G73" s="61">
        <v>3736.6000000000004</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3736.6000000000004</v>
      </c>
      <c r="AT73" s="33"/>
    </row>
    <row r="74" spans="1:46" ht="33" customHeight="1">
      <c r="A74" s="32">
        <v>200</v>
      </c>
      <c r="B74" s="329" t="str">
        <f>VLOOKUP(A74,[3]bd_lista!A:C,3,FALSE)</f>
        <v>Registro Único para la Administración Tributaria Municipal</v>
      </c>
      <c r="C74" s="330" t="str">
        <f>+VLOOKUP(A74,'[4]DISTRIBUCIÓN UCCF'!$A$7:$E$556,5,FALSE)</f>
        <v>JRC</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0</v>
      </c>
      <c r="AT74" s="33"/>
    </row>
    <row r="75" spans="1:46" ht="33" customHeight="1">
      <c r="A75" s="32">
        <v>201</v>
      </c>
      <c r="B75" s="329" t="str">
        <f>VLOOKUP(A75,[3]bd_lista!A:C,3,FALSE)</f>
        <v>Agencia para el Des. de las Macroreg. y Zonas Fronterizas</v>
      </c>
      <c r="C75" s="330" t="str">
        <f>+VLOOKUP(A75,'[4]DISTRIBUCIÓN UCCF'!$A$7:$E$556,5,FALSE)</f>
        <v>JVS</v>
      </c>
      <c r="D75" s="61">
        <v>0</v>
      </c>
      <c r="E75" s="61">
        <v>0</v>
      </c>
      <c r="F75" s="61">
        <v>0</v>
      </c>
      <c r="G75" s="61">
        <v>108</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108</v>
      </c>
      <c r="AT75" s="33"/>
    </row>
    <row r="76" spans="1:46" ht="33" customHeight="1">
      <c r="A76" s="32">
        <v>203</v>
      </c>
      <c r="B76" s="329" t="str">
        <f>VLOOKUP(A76,[3]bd_lista!A:C,3,FALSE)</f>
        <v>Autoridad de Supervisión del Sistema Financiero</v>
      </c>
      <c r="C76" s="330" t="str">
        <f>+VLOOKUP(A76,'[4]DISTRIBUCIÓN UCCF'!$A$7:$E$556,5,FALSE)</f>
        <v>VCK</v>
      </c>
      <c r="D76" s="61">
        <v>0</v>
      </c>
      <c r="E76" s="61">
        <v>0</v>
      </c>
      <c r="F76" s="61">
        <v>79865477.200000003</v>
      </c>
      <c r="G76" s="61">
        <v>3806.4900000000002</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1503.3</v>
      </c>
      <c r="AJ76" s="61">
        <v>0</v>
      </c>
      <c r="AK76" s="61">
        <v>0</v>
      </c>
      <c r="AL76" s="61">
        <v>0</v>
      </c>
      <c r="AM76" s="61">
        <v>0</v>
      </c>
      <c r="AN76" s="61">
        <v>0</v>
      </c>
      <c r="AO76" s="61">
        <v>0</v>
      </c>
      <c r="AP76" s="61">
        <v>0</v>
      </c>
      <c r="AQ76" s="61">
        <f t="shared" si="0"/>
        <v>79870786.989999995</v>
      </c>
      <c r="AT76" s="33"/>
    </row>
    <row r="77" spans="1:46" ht="33" customHeight="1">
      <c r="A77" s="32">
        <v>206</v>
      </c>
      <c r="B77" s="329" t="str">
        <f>VLOOKUP(A77,[3]bd_lista!A:C,3,FALSE)</f>
        <v>Instituto Nacional de Estadística</v>
      </c>
      <c r="C77" s="330" t="str">
        <f>+VLOOKUP(A77,'[4]DISTRIBUCIÓN UCCF'!$A$7:$E$556,5,FALSE)</f>
        <v>SGP</v>
      </c>
      <c r="D77" s="61">
        <v>0</v>
      </c>
      <c r="E77" s="61">
        <v>22063965.690000001</v>
      </c>
      <c r="F77" s="61">
        <v>0</v>
      </c>
      <c r="G77" s="61">
        <v>108.95</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22063965.695800003</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44128040.335800007</v>
      </c>
      <c r="AT77" s="33"/>
    </row>
    <row r="78" spans="1:46" ht="33" customHeight="1">
      <c r="A78" s="32">
        <v>210</v>
      </c>
      <c r="B78" s="329" t="str">
        <f>VLOOKUP(A78,[3]bd_lista!A:C,3,FALSE)</f>
        <v>Unidad de Análisis de Políticas Sociales y Económicas</v>
      </c>
      <c r="C78" s="330" t="str">
        <f>+VLOOKUP(A78,'[4]DISTRIBUCIÓN UCCF'!$A$7:$E$556,5,FALSE)</f>
        <v>GRH</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29" t="str">
        <f>VLOOKUP(A79,[3]bd_lista!A:C,3,FALSE)</f>
        <v>Instituto Nacional de Reforma Agraria</v>
      </c>
      <c r="C79" s="330" t="str">
        <f>+VLOOKUP(A79,'[4]DISTRIBUCIÓN UCCF'!$A$7:$E$556,5,FALSE)</f>
        <v>JRC</v>
      </c>
      <c r="D79" s="61">
        <v>0</v>
      </c>
      <c r="E79" s="61">
        <v>13329007.439999999</v>
      </c>
      <c r="F79" s="61">
        <v>0</v>
      </c>
      <c r="G79" s="61">
        <v>6253</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13329007.440000001</v>
      </c>
      <c r="AA79" s="61">
        <v>0</v>
      </c>
      <c r="AB79" s="61">
        <v>50.01</v>
      </c>
      <c r="AC79" s="61">
        <v>0</v>
      </c>
      <c r="AD79" s="61">
        <v>50.01</v>
      </c>
      <c r="AE79" s="61">
        <v>0</v>
      </c>
      <c r="AF79" s="61">
        <v>0</v>
      </c>
      <c r="AG79" s="61">
        <v>0</v>
      </c>
      <c r="AH79" s="61">
        <v>0</v>
      </c>
      <c r="AI79" s="61">
        <v>0</v>
      </c>
      <c r="AJ79" s="61">
        <v>0</v>
      </c>
      <c r="AK79" s="61">
        <v>0</v>
      </c>
      <c r="AL79" s="61">
        <v>0</v>
      </c>
      <c r="AM79" s="61">
        <v>0</v>
      </c>
      <c r="AN79" s="61">
        <v>0</v>
      </c>
      <c r="AO79" s="61">
        <v>0</v>
      </c>
      <c r="AP79" s="61">
        <v>0</v>
      </c>
      <c r="AQ79" s="61">
        <f t="shared" si="1"/>
        <v>26664367.900000006</v>
      </c>
      <c r="AT79" s="33"/>
    </row>
    <row r="80" spans="1:46" ht="33" customHeight="1">
      <c r="A80" s="32">
        <v>213</v>
      </c>
      <c r="B80" s="329" t="str">
        <f>VLOOKUP(A80,[3]bd_lista!A:C,3,FALSE)</f>
        <v>Servicio Nacional de Meteorología e Hidrología</v>
      </c>
      <c r="C80" s="330" t="str">
        <f>+VLOOKUP(A80,'[4]DISTRIBUCIÓN UCCF'!$A$7:$E$556,5,FALSE)</f>
        <v>VHM</v>
      </c>
      <c r="D80" s="61">
        <v>0</v>
      </c>
      <c r="E80" s="61">
        <v>0</v>
      </c>
      <c r="F80" s="61">
        <v>0</v>
      </c>
      <c r="G80" s="61">
        <v>12996.969999999998</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12996.969999999998</v>
      </c>
      <c r="AT80" s="33"/>
    </row>
    <row r="81" spans="1:46" ht="33" customHeight="1">
      <c r="A81" s="32">
        <v>221</v>
      </c>
      <c r="B81" s="329" t="str">
        <f>VLOOKUP(A81,[3]bd_lista!A:C,3,FALSE)</f>
        <v>Serv. Nal. de Reg. y Control de la Comer. de Minerales y Metales</v>
      </c>
      <c r="C81" s="330" t="str">
        <f>+VLOOKUP(A81,'[4]DISTRIBUCIÓN UCCF'!$A$7:$E$556,5,FALSE)</f>
        <v>VHM</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0</v>
      </c>
      <c r="AT81" s="33"/>
    </row>
    <row r="82" spans="1:46" ht="33" customHeight="1">
      <c r="A82" s="32">
        <v>222</v>
      </c>
      <c r="B82" s="329" t="str">
        <f>VLOOKUP(A82,[3]bd_lista!A:C,3,FALSE)</f>
        <v>Instituto Nacional de Innovación Agropecuaria y Forestal</v>
      </c>
      <c r="C82" s="330" t="str">
        <f>+VLOOKUP(A82,'[4]DISTRIBUCIÓN UCCF'!$A$7:$E$556,5,FALSE)</f>
        <v>YAP</v>
      </c>
      <c r="D82" s="61">
        <v>0</v>
      </c>
      <c r="E82" s="61">
        <v>0</v>
      </c>
      <c r="F82" s="61">
        <v>3793468.3299999996</v>
      </c>
      <c r="G82" s="61">
        <v>10215.5</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3803683.8299999996</v>
      </c>
      <c r="AT82" s="33"/>
    </row>
    <row r="83" spans="1:46" ht="33" customHeight="1">
      <c r="A83" s="32">
        <v>223</v>
      </c>
      <c r="B83" s="329" t="str">
        <f>VLOOKUP(A83,[3]bd_lista!A:C,3,FALSE)</f>
        <v>Fondo Nacional de Desarrollo Forestal</v>
      </c>
      <c r="C83" s="330" t="str">
        <f>+VLOOKUP(A83,'[4]DISTRIBUCIÓN UCCF'!$A$7:$E$556,5,FALSE)</f>
        <v>MZC</v>
      </c>
      <c r="D83" s="61">
        <v>0</v>
      </c>
      <c r="E83" s="61">
        <v>0</v>
      </c>
      <c r="F83" s="61">
        <v>0</v>
      </c>
      <c r="G83" s="61">
        <v>371</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371</v>
      </c>
      <c r="AT83" s="33"/>
    </row>
    <row r="84" spans="1:46" ht="33" customHeight="1">
      <c r="A84" s="32">
        <v>224</v>
      </c>
      <c r="B84" s="329" t="str">
        <f>VLOOKUP(A84,[3]bd_lista!A:C,3,FALSE)</f>
        <v>Insumos Bolivia</v>
      </c>
      <c r="C84" s="330" t="str">
        <f>+VLOOKUP(A84,'[4]DISTRIBUCIÓN UCCF'!$A$7:$E$556,5,FALSE)</f>
        <v>JVS</v>
      </c>
      <c r="D84" s="61">
        <v>0</v>
      </c>
      <c r="E84" s="61">
        <v>0</v>
      </c>
      <c r="F84" s="61">
        <v>0</v>
      </c>
      <c r="G84" s="61">
        <v>2500000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2500000</v>
      </c>
      <c r="AT84" s="33"/>
    </row>
    <row r="85" spans="1:46" ht="33" customHeight="1">
      <c r="A85" s="32">
        <v>225</v>
      </c>
      <c r="B85" s="329" t="str">
        <f>VLOOKUP(A85,[3]bd_lista!A:C,3,FALSE)</f>
        <v>Serv. Nal. para la Sostenibilidad en Saneamiento Básico</v>
      </c>
      <c r="C85" s="330" t="str">
        <f>+VLOOKUP(A85,'[4]DISTRIBUCIÓN UCCF'!$A$7:$E$556,5,FALSE)</f>
        <v>JVS</v>
      </c>
      <c r="D85" s="61">
        <v>0</v>
      </c>
      <c r="E85" s="61">
        <v>0</v>
      </c>
      <c r="F85" s="61">
        <v>800000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800000</v>
      </c>
      <c r="AT85" s="33"/>
    </row>
    <row r="86" spans="1:46" ht="33" customHeight="1">
      <c r="A86" s="32">
        <v>226</v>
      </c>
      <c r="B86" s="329" t="str">
        <f>VLOOKUP(A86,[3]bd_lista!A:C,3,FALSE)</f>
        <v>Servicio Estatal de Autonomías</v>
      </c>
      <c r="C86" s="330" t="str">
        <f>+VLOOKUP(A86,'[4]DISTRIBUCIÓN UCCF'!$A$7:$E$556,5,FALSE)</f>
        <v>VHM</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29" t="str">
        <f>VLOOKUP(A87,[3]bd_lista!A:C,3,FALSE)</f>
        <v>Zona Franca Comercial e Industrial de Cobija</v>
      </c>
      <c r="C87" s="330" t="str">
        <f>+VLOOKUP(A87,'[4]DISTRIBUCIÓN UCCF'!$A$7:$E$556,5,FALSE)</f>
        <v>VHM</v>
      </c>
      <c r="D87" s="61">
        <v>0</v>
      </c>
      <c r="E87" s="61">
        <v>0</v>
      </c>
      <c r="F87" s="61">
        <v>157127.75000000003</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157127.75000000003</v>
      </c>
      <c r="AT87" s="33"/>
    </row>
    <row r="88" spans="1:46" ht="33" customHeight="1">
      <c r="A88" s="32">
        <v>234</v>
      </c>
      <c r="B88" s="329" t="str">
        <f>VLOOKUP(A88,[3]bd_lista!A:C,3,FALSE)</f>
        <v xml:space="preserve">Servicio Geológico Minero </v>
      </c>
      <c r="C88" s="330" t="str">
        <f>+VLOOKUP(A88,'[4]DISTRIBUCIÓN UCCF'!$A$7:$E$556,5,FALSE)</f>
        <v>SGP</v>
      </c>
      <c r="D88" s="61">
        <v>0</v>
      </c>
      <c r="E88" s="61">
        <v>0</v>
      </c>
      <c r="F88" s="61">
        <v>312</v>
      </c>
      <c r="G88" s="61">
        <v>1647.1</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1959.1</v>
      </c>
      <c r="AT88" s="33"/>
    </row>
    <row r="89" spans="1:46" ht="33" customHeight="1">
      <c r="A89" s="32">
        <v>243</v>
      </c>
      <c r="B89" s="329" t="str">
        <f>VLOOKUP(A89,[3]bd_lista!A:C,3,FALSE)</f>
        <v>Servicio Nacional de Hidrografía Naval</v>
      </c>
      <c r="C89" s="330" t="str">
        <f>+VLOOKUP(A89,'[4]DISTRIBUCIÓN UCCF'!$A$7:$E$556,5,FALSE)</f>
        <v>VCK</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29" t="str">
        <f>VLOOKUP(A90,[3]bd_lista!A:C,3,FALSE)</f>
        <v>Servicio Nacional de Aerofotogrametría</v>
      </c>
      <c r="C90" s="330" t="str">
        <f>+VLOOKUP(A90,'[4]DISTRIBUCIÓN UCCF'!$A$7:$E$556,5,FALSE)</f>
        <v>JRC</v>
      </c>
      <c r="D90" s="61">
        <v>0</v>
      </c>
      <c r="E90" s="61">
        <v>0</v>
      </c>
      <c r="F90" s="61">
        <v>0</v>
      </c>
      <c r="G90" s="61">
        <v>205494</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205494</v>
      </c>
      <c r="AT90" s="33"/>
    </row>
    <row r="91" spans="1:46" ht="33" customHeight="1">
      <c r="A91" s="32">
        <v>245</v>
      </c>
      <c r="B91" s="329" t="str">
        <f>VLOOKUP(A91,[3]bd_lista!A:C,3,FALSE)</f>
        <v>Servicio Geodésico de Mapas</v>
      </c>
      <c r="C91" s="330" t="str">
        <f>+VLOOKUP(A91,'[4]DISTRIBUCIÓN UCCF'!$A$7:$E$556,5,FALSE)</f>
        <v>JRC</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29" t="str">
        <f>VLOOKUP(A92,[3]bd_lista!A:C,3,FALSE)</f>
        <v>Central de Abastecimiento y Suministros de Salud</v>
      </c>
      <c r="C92" s="330" t="str">
        <f>+VLOOKUP(A92,'[4]DISTRIBUCIÓN UCCF'!$A$7:$E$556,5,FALSE)</f>
        <v>YAP</v>
      </c>
      <c r="D92" s="61">
        <v>0</v>
      </c>
      <c r="E92" s="61">
        <v>440000</v>
      </c>
      <c r="F92" s="61">
        <v>2419530.63</v>
      </c>
      <c r="G92" s="61">
        <v>759</v>
      </c>
      <c r="H92" s="61">
        <v>0</v>
      </c>
      <c r="I92" s="61">
        <v>0</v>
      </c>
      <c r="J92" s="61">
        <v>0</v>
      </c>
      <c r="K92" s="61">
        <v>14181.27</v>
      </c>
      <c r="L92" s="61">
        <v>0</v>
      </c>
      <c r="M92" s="61">
        <v>0</v>
      </c>
      <c r="N92" s="61">
        <v>0</v>
      </c>
      <c r="O92" s="61">
        <v>0</v>
      </c>
      <c r="P92" s="61">
        <v>0</v>
      </c>
      <c r="Q92" s="61">
        <v>0</v>
      </c>
      <c r="R92" s="61">
        <v>645.96</v>
      </c>
      <c r="S92" s="61">
        <v>0</v>
      </c>
      <c r="T92" s="61">
        <v>0</v>
      </c>
      <c r="U92" s="61">
        <v>0</v>
      </c>
      <c r="V92" s="61">
        <v>0</v>
      </c>
      <c r="W92" s="61">
        <v>0</v>
      </c>
      <c r="X92" s="61">
        <v>0</v>
      </c>
      <c r="Y92" s="61">
        <v>0</v>
      </c>
      <c r="Z92" s="61">
        <v>0</v>
      </c>
      <c r="AA92" s="61">
        <v>0</v>
      </c>
      <c r="AB92" s="61">
        <v>0</v>
      </c>
      <c r="AC92" s="61">
        <v>0</v>
      </c>
      <c r="AD92" s="61">
        <v>0</v>
      </c>
      <c r="AE92" s="61">
        <v>742176.54</v>
      </c>
      <c r="AF92" s="61">
        <v>0</v>
      </c>
      <c r="AG92" s="61">
        <v>0</v>
      </c>
      <c r="AH92" s="61">
        <v>0</v>
      </c>
      <c r="AI92" s="61">
        <v>0</v>
      </c>
      <c r="AJ92" s="61">
        <v>0</v>
      </c>
      <c r="AK92" s="61">
        <v>0</v>
      </c>
      <c r="AL92" s="61">
        <v>0</v>
      </c>
      <c r="AM92" s="61">
        <v>0</v>
      </c>
      <c r="AN92" s="61">
        <v>0</v>
      </c>
      <c r="AO92" s="61">
        <v>0</v>
      </c>
      <c r="AP92" s="61">
        <v>0</v>
      </c>
      <c r="AQ92" s="61">
        <f t="shared" si="1"/>
        <v>3617293.4</v>
      </c>
      <c r="AT92" s="33"/>
    </row>
    <row r="93" spans="1:46" ht="33" customHeight="1">
      <c r="A93" s="32">
        <v>251</v>
      </c>
      <c r="B93" s="329" t="str">
        <f>VLOOKUP(A93,[3]bd_lista!A:C,3,FALSE)</f>
        <v>Instituto Nacional de Salud Ocupacional</v>
      </c>
      <c r="C93" s="330" t="str">
        <f>+VLOOKUP(A93,'[4]DISTRIBUCIÓN UCCF'!$A$7:$E$556,5,FALSE)</f>
        <v>MZC</v>
      </c>
      <c r="D93" s="61">
        <v>0</v>
      </c>
      <c r="E93" s="61">
        <v>0</v>
      </c>
      <c r="F93" s="61">
        <v>0</v>
      </c>
      <c r="G93" s="61">
        <v>3</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3</v>
      </c>
      <c r="AT93" s="33"/>
    </row>
    <row r="94" spans="1:46" ht="33" customHeight="1">
      <c r="A94" s="32">
        <v>253</v>
      </c>
      <c r="B94" s="329" t="str">
        <f>VLOOKUP(A94,[3]bd_lista!A:C,3,FALSE)</f>
        <v>Entidad Ejecutora de Medio Ambiente y Agua</v>
      </c>
      <c r="C94" s="330" t="str">
        <f>+VLOOKUP(A94,'[4]DISTRIBUCIÓN UCCF'!$A$7:$E$556,5,FALSE)</f>
        <v>VHM</v>
      </c>
      <c r="D94" s="61">
        <v>720671.82</v>
      </c>
      <c r="E94" s="61">
        <v>1303400</v>
      </c>
      <c r="F94" s="61">
        <v>0</v>
      </c>
      <c r="G94" s="61">
        <v>464428.69</v>
      </c>
      <c r="H94" s="61">
        <v>0</v>
      </c>
      <c r="I94" s="61">
        <v>0</v>
      </c>
      <c r="J94" s="61">
        <v>0</v>
      </c>
      <c r="K94" s="61">
        <v>710196.81</v>
      </c>
      <c r="L94" s="61">
        <v>0</v>
      </c>
      <c r="M94" s="61">
        <v>0</v>
      </c>
      <c r="N94" s="61">
        <v>0</v>
      </c>
      <c r="O94" s="61">
        <v>0</v>
      </c>
      <c r="P94" s="61">
        <v>0</v>
      </c>
      <c r="Q94" s="61">
        <v>0</v>
      </c>
      <c r="R94" s="61">
        <v>0</v>
      </c>
      <c r="S94" s="61">
        <v>0</v>
      </c>
      <c r="T94" s="61">
        <v>0</v>
      </c>
      <c r="U94" s="61">
        <v>0</v>
      </c>
      <c r="V94" s="61">
        <v>0</v>
      </c>
      <c r="W94" s="61">
        <v>0</v>
      </c>
      <c r="X94" s="61">
        <v>0</v>
      </c>
      <c r="Y94" s="61">
        <v>0</v>
      </c>
      <c r="Z94" s="61">
        <v>1303400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4502097.32</v>
      </c>
      <c r="AT94" s="33"/>
    </row>
    <row r="95" spans="1:46" ht="33" customHeight="1">
      <c r="A95" s="32">
        <v>254</v>
      </c>
      <c r="B95" s="329" t="str">
        <f>VLOOKUP(A95,[3]bd_lista!A:C,3,FALSE)</f>
        <v>Instituto del Seguro Agrario</v>
      </c>
      <c r="C95" s="330" t="str">
        <f>+VLOOKUP(A95,'[4]DISTRIBUCIÓN UCCF'!$A$7:$E$556,5,FALSE)</f>
        <v>GRH</v>
      </c>
      <c r="D95" s="61">
        <v>0</v>
      </c>
      <c r="E95" s="61">
        <v>0</v>
      </c>
      <c r="F95" s="61">
        <v>0</v>
      </c>
      <c r="G95" s="61">
        <v>0</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0</v>
      </c>
      <c r="AT95" s="33"/>
    </row>
    <row r="96" spans="1:46" ht="33" customHeight="1">
      <c r="A96" s="32">
        <v>265</v>
      </c>
      <c r="B96" s="329" t="str">
        <f>VLOOKUP(A96,[3]bd_lista!A:C,3,FALSE)</f>
        <v>Direc. Dptal. de Educación  Chuquisaca</v>
      </c>
      <c r="C96" s="330" t="str">
        <f>+VLOOKUP(A96,'[4]DISTRIBUCIÓN UCCF'!$A$7:$E$556,5,FALSE)</f>
        <v>GRH</v>
      </c>
      <c r="D96" s="61">
        <v>0</v>
      </c>
      <c r="E96" s="61">
        <v>0</v>
      </c>
      <c r="F96" s="61">
        <v>0</v>
      </c>
      <c r="G96" s="61">
        <v>629967.57000000007</v>
      </c>
      <c r="H96" s="61">
        <v>0</v>
      </c>
      <c r="I96" s="61">
        <v>0</v>
      </c>
      <c r="J96" s="61">
        <v>0</v>
      </c>
      <c r="K96" s="61">
        <v>3714.8</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633682.37000000011</v>
      </c>
      <c r="AT96" s="33"/>
    </row>
    <row r="97" spans="1:46" ht="33" customHeight="1">
      <c r="A97" s="32">
        <v>266</v>
      </c>
      <c r="B97" s="329" t="str">
        <f>VLOOKUP(A97,[3]bd_lista!A:C,3,FALSE)</f>
        <v>Direc. Dptal. de Educación La Paz</v>
      </c>
      <c r="C97" s="330" t="str">
        <f>+VLOOKUP(A97,'[4]DISTRIBUCIÓN UCCF'!$A$7:$E$556,5,FALSE)</f>
        <v>GRH</v>
      </c>
      <c r="D97" s="61">
        <v>0</v>
      </c>
      <c r="E97" s="61">
        <v>0</v>
      </c>
      <c r="F97" s="61">
        <v>0</v>
      </c>
      <c r="G97" s="61">
        <v>2350340.7699999996</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2350340.7699999996</v>
      </c>
      <c r="AT97" s="33"/>
    </row>
    <row r="98" spans="1:46" ht="33" customHeight="1">
      <c r="A98" s="32">
        <v>267</v>
      </c>
      <c r="B98" s="329" t="str">
        <f>VLOOKUP(A98,[3]bd_lista!A:C,3,FALSE)</f>
        <v>Direc. Dptal. de Educación Cochabamba</v>
      </c>
      <c r="C98" s="330" t="str">
        <f>+VLOOKUP(A98,'[4]DISTRIBUCIÓN UCCF'!$A$7:$E$556,5,FALSE)</f>
        <v>GRH</v>
      </c>
      <c r="D98" s="61">
        <v>0</v>
      </c>
      <c r="E98" s="61">
        <v>0</v>
      </c>
      <c r="F98" s="61">
        <v>0</v>
      </c>
      <c r="G98" s="61">
        <v>0</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0</v>
      </c>
      <c r="AT98" s="33"/>
    </row>
    <row r="99" spans="1:46" ht="33" customHeight="1">
      <c r="A99" s="32">
        <v>268</v>
      </c>
      <c r="B99" s="329" t="str">
        <f>VLOOKUP(A99,[3]bd_lista!A:C,3,FALSE)</f>
        <v>Direc. Dptal. de Educación Oruro</v>
      </c>
      <c r="C99" s="330" t="str">
        <f>+VLOOKUP(A99,'[4]DISTRIBUCIÓN UCCF'!$A$7:$E$556,5,FALSE)</f>
        <v>GRH</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29" t="str">
        <f>VLOOKUP(A100,[3]bd_lista!A:C,3,FALSE)</f>
        <v>Direc. Dptal. de Educación Potosí</v>
      </c>
      <c r="C100" s="330" t="str">
        <f>+VLOOKUP(A100,'[4]DISTRIBUCIÓN UCCF'!$A$7:$E$556,5,FALSE)</f>
        <v>GRH</v>
      </c>
      <c r="D100" s="61">
        <v>0</v>
      </c>
      <c r="E100" s="61">
        <v>0</v>
      </c>
      <c r="F100" s="61">
        <v>185771</v>
      </c>
      <c r="G100" s="61">
        <v>706192.54</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891963.54</v>
      </c>
      <c r="AT100" s="33"/>
    </row>
    <row r="101" spans="1:46" ht="33" customHeight="1">
      <c r="A101" s="32">
        <v>270</v>
      </c>
      <c r="B101" s="329" t="str">
        <f>VLOOKUP(A101,[3]bd_lista!A:C,3,FALSE)</f>
        <v>Direc. Dptal. de Educación Tarija</v>
      </c>
      <c r="C101" s="330" t="str">
        <f>+VLOOKUP(A101,'[4]DISTRIBUCIÓN UCCF'!$A$7:$E$556,5,FALSE)</f>
        <v>GRH</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29" t="str">
        <f>VLOOKUP(A102,[3]bd_lista!A:C,3,FALSE)</f>
        <v>Direc. Dptal. de Educación Santa Cruz</v>
      </c>
      <c r="C102" s="330" t="str">
        <f>+VLOOKUP(A102,'[4]DISTRIBUCIÓN UCCF'!$A$7:$E$556,5,FALSE)</f>
        <v>GRH</v>
      </c>
      <c r="D102" s="61">
        <v>0</v>
      </c>
      <c r="E102" s="61">
        <v>0</v>
      </c>
      <c r="F102" s="61">
        <v>0</v>
      </c>
      <c r="G102" s="61">
        <v>246857.46</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246857.46</v>
      </c>
      <c r="AT102" s="33"/>
    </row>
    <row r="103" spans="1:46" ht="33" customHeight="1">
      <c r="A103" s="32">
        <v>272</v>
      </c>
      <c r="B103" s="329" t="str">
        <f>VLOOKUP(A103,[3]bd_lista!A:C,3,FALSE)</f>
        <v>Direc. Dptal. de Educación Beni</v>
      </c>
      <c r="C103" s="330" t="str">
        <f>+VLOOKUP(A103,'[4]DISTRIBUCIÓN UCCF'!$A$7:$E$556,5,FALSE)</f>
        <v>GRH</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29" t="str">
        <f>VLOOKUP(A104,[3]bd_lista!A:C,3,FALSE)</f>
        <v>Direc. Dptal. de Educación Pando</v>
      </c>
      <c r="C104" s="330" t="str">
        <f>+VLOOKUP(A104,'[4]DISTRIBUCIÓN UCCF'!$A$7:$E$556,5,FALSE)</f>
        <v>GRH</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29" t="str">
        <f>VLOOKUP(A105,[3]bd_lista!A:C,3,FALSE)</f>
        <v>Oficina Técnica Nacional de los Ríos Pilcomayo y Bermejo</v>
      </c>
      <c r="C105" s="330" t="str">
        <f>+VLOOKUP(A105,'[4]DISTRIBUCIÓN UCCF'!$A$7:$E$556,5,FALSE)</f>
        <v>VCK</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29" t="str">
        <f>VLOOKUP(A106,[3]bd_lista!A:C,3,FALSE)</f>
        <v>Aduana Nacional</v>
      </c>
      <c r="C106" s="330" t="str">
        <f>+VLOOKUP(A106,'[4]DISTRIBUCIÓN UCCF'!$A$7:$E$556,5,FALSE)</f>
        <v>SGP</v>
      </c>
      <c r="D106" s="61">
        <v>0</v>
      </c>
      <c r="E106" s="61">
        <v>0</v>
      </c>
      <c r="F106" s="61">
        <v>1060993.5900000001</v>
      </c>
      <c r="G106" s="61">
        <v>37237.600000000006</v>
      </c>
      <c r="H106" s="61">
        <v>0</v>
      </c>
      <c r="I106" s="61">
        <v>0</v>
      </c>
      <c r="J106" s="61">
        <v>0</v>
      </c>
      <c r="K106" s="61">
        <v>3613080.57</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4711311.76</v>
      </c>
      <c r="AT106" s="33"/>
    </row>
    <row r="107" spans="1:46" ht="33" customHeight="1">
      <c r="A107" s="32">
        <v>287</v>
      </c>
      <c r="B107" s="329" t="str">
        <f>VLOOKUP(A107,[3]bd_lista!A:C,3,FALSE)</f>
        <v>Fondo Nacional de Inversión Productiva y Social</v>
      </c>
      <c r="C107" s="330" t="str">
        <f>+VLOOKUP(A107,'[4]DISTRIBUCIÓN UCCF'!$A$7:$E$556,5,FALSE)</f>
        <v>JRC</v>
      </c>
      <c r="D107" s="61">
        <v>0</v>
      </c>
      <c r="E107" s="61">
        <v>17150000</v>
      </c>
      <c r="F107" s="61">
        <v>0</v>
      </c>
      <c r="G107" s="61">
        <v>250000</v>
      </c>
      <c r="H107" s="61">
        <v>0</v>
      </c>
      <c r="I107" s="61">
        <v>0</v>
      </c>
      <c r="J107" s="61">
        <v>50</v>
      </c>
      <c r="K107" s="61">
        <v>0</v>
      </c>
      <c r="L107" s="61">
        <v>0</v>
      </c>
      <c r="M107" s="61">
        <v>0</v>
      </c>
      <c r="N107" s="61">
        <v>0</v>
      </c>
      <c r="O107" s="61">
        <v>0</v>
      </c>
      <c r="P107" s="61">
        <v>0</v>
      </c>
      <c r="Q107" s="61">
        <v>0</v>
      </c>
      <c r="R107" s="61">
        <v>0</v>
      </c>
      <c r="S107" s="61">
        <v>0</v>
      </c>
      <c r="T107" s="61">
        <v>0</v>
      </c>
      <c r="U107" s="61">
        <v>0</v>
      </c>
      <c r="V107" s="61">
        <v>0</v>
      </c>
      <c r="W107" s="61">
        <v>0</v>
      </c>
      <c r="X107" s="61">
        <v>0</v>
      </c>
      <c r="Y107" s="61">
        <v>587357.26</v>
      </c>
      <c r="Z107" s="61">
        <v>17150000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35137407.260000005</v>
      </c>
      <c r="AT107" s="33"/>
    </row>
    <row r="108" spans="1:46" ht="33" customHeight="1">
      <c r="A108" s="32">
        <v>288</v>
      </c>
      <c r="B108" s="329" t="str">
        <f>VLOOKUP(A108,[3]bd_lista!A:C,3,FALSE)</f>
        <v>Servicio Nacional de Riego</v>
      </c>
      <c r="C108" s="330" t="str">
        <f>+VLOOKUP(A108,'[4]DISTRIBUCIÓN UCCF'!$A$7:$E$556,5,FALSE)</f>
        <v>VCK</v>
      </c>
      <c r="D108" s="61">
        <v>0</v>
      </c>
      <c r="E108" s="61">
        <v>0</v>
      </c>
      <c r="F108" s="61">
        <v>0</v>
      </c>
      <c r="G108" s="61">
        <v>361</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361</v>
      </c>
      <c r="AT108" s="33"/>
    </row>
    <row r="109" spans="1:46" ht="33" customHeight="1">
      <c r="A109" s="32">
        <v>290</v>
      </c>
      <c r="B109" s="329" t="str">
        <f>VLOOKUP(A109,[3]bd_lista!A:C,3,FALSE)</f>
        <v>Servicio de Impuestos Nacionales</v>
      </c>
      <c r="C109" s="330" t="str">
        <f>+VLOOKUP(A109,'[4]DISTRIBUCIÓN UCCF'!$A$7:$E$556,5,FALSE)</f>
        <v>SGP</v>
      </c>
      <c r="D109" s="61">
        <v>0</v>
      </c>
      <c r="E109" s="61">
        <v>0</v>
      </c>
      <c r="F109" s="61">
        <v>5851310.25</v>
      </c>
      <c r="G109" s="61">
        <v>6727.4</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1157974.08</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7016011.7300000004</v>
      </c>
      <c r="AT109" s="33"/>
    </row>
    <row r="110" spans="1:46" ht="33" customHeight="1">
      <c r="A110" s="32">
        <v>291</v>
      </c>
      <c r="B110" s="329" t="str">
        <f>VLOOKUP(A110,[3]bd_lista!A:C,3,FALSE)</f>
        <v>Administradora Boliviana de Carreteras</v>
      </c>
      <c r="C110" s="330" t="str">
        <f>+VLOOKUP(A110,'[4]DISTRIBUCIÓN UCCF'!$A$7:$E$556,5,FALSE)</f>
        <v>GRH</v>
      </c>
      <c r="D110" s="61">
        <v>15256011.76</v>
      </c>
      <c r="E110" s="61">
        <v>68432495.879999995</v>
      </c>
      <c r="F110" s="61">
        <v>42000000</v>
      </c>
      <c r="G110" s="61">
        <v>36038873.969999999</v>
      </c>
      <c r="H110" s="61">
        <v>0</v>
      </c>
      <c r="I110" s="61">
        <v>0</v>
      </c>
      <c r="J110" s="61">
        <v>640</v>
      </c>
      <c r="K110" s="61">
        <v>0</v>
      </c>
      <c r="L110" s="61">
        <v>0</v>
      </c>
      <c r="M110" s="61">
        <v>0</v>
      </c>
      <c r="N110" s="61">
        <v>0</v>
      </c>
      <c r="O110" s="61">
        <v>0</v>
      </c>
      <c r="P110" s="61">
        <v>0</v>
      </c>
      <c r="Q110" s="61">
        <v>0</v>
      </c>
      <c r="R110" s="61">
        <v>641759.27</v>
      </c>
      <c r="S110" s="61">
        <v>0</v>
      </c>
      <c r="T110" s="61">
        <v>0</v>
      </c>
      <c r="U110" s="61">
        <v>0</v>
      </c>
      <c r="V110" s="61">
        <v>0</v>
      </c>
      <c r="W110" s="61">
        <v>0</v>
      </c>
      <c r="X110" s="61">
        <v>0</v>
      </c>
      <c r="Y110" s="61">
        <v>0</v>
      </c>
      <c r="Z110" s="61">
        <v>68432495.881400004</v>
      </c>
      <c r="AA110" s="61">
        <v>0</v>
      </c>
      <c r="AB110" s="61">
        <v>0</v>
      </c>
      <c r="AC110" s="61">
        <v>0</v>
      </c>
      <c r="AD110" s="61">
        <v>0</v>
      </c>
      <c r="AE110" s="61">
        <v>62022934.800000004</v>
      </c>
      <c r="AF110" s="61">
        <v>0</v>
      </c>
      <c r="AG110" s="61">
        <v>0</v>
      </c>
      <c r="AH110" s="61">
        <v>0</v>
      </c>
      <c r="AI110" s="61">
        <v>0</v>
      </c>
      <c r="AJ110" s="61">
        <v>0</v>
      </c>
      <c r="AK110" s="61">
        <v>0</v>
      </c>
      <c r="AL110" s="61">
        <v>0</v>
      </c>
      <c r="AM110" s="61">
        <v>0</v>
      </c>
      <c r="AN110" s="61">
        <v>0</v>
      </c>
      <c r="AO110" s="61">
        <v>0</v>
      </c>
      <c r="AP110" s="61">
        <v>0</v>
      </c>
      <c r="AQ110" s="61">
        <f t="shared" si="1"/>
        <v>292825211.56140006</v>
      </c>
      <c r="AT110" s="33"/>
    </row>
    <row r="111" spans="1:46" ht="33" customHeight="1">
      <c r="A111" s="32">
        <v>292</v>
      </c>
      <c r="B111" s="329" t="str">
        <f>VLOOKUP(A111,[3]bd_lista!A:C,3,FALSE)</f>
        <v>Vías Bolivia</v>
      </c>
      <c r="C111" s="330" t="str">
        <f>+VLOOKUP(A111,'[4]DISTRIBUCIÓN UCCF'!$A$7:$E$556,5,FALSE)</f>
        <v>SGP</v>
      </c>
      <c r="D111" s="61">
        <v>0</v>
      </c>
      <c r="E111" s="61">
        <v>0</v>
      </c>
      <c r="F111" s="61">
        <v>0</v>
      </c>
      <c r="G111" s="61">
        <v>4395</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4395</v>
      </c>
      <c r="AT111" s="33"/>
    </row>
    <row r="112" spans="1:46" ht="33" customHeight="1">
      <c r="A112" s="32">
        <v>293</v>
      </c>
      <c r="B112" s="329" t="str">
        <f>VLOOKUP(A112,[3]bd_lista!A:C,3,FALSE)</f>
        <v>Fundación Cultural del Banco Central de Bolivia</v>
      </c>
      <c r="C112" s="330" t="str">
        <f>+VLOOKUP(A112,'[4]DISTRIBUCIÓN UCCF'!$A$7:$E$556,5,FALSE)</f>
        <v>MZC</v>
      </c>
      <c r="D112" s="61">
        <v>0</v>
      </c>
      <c r="E112" s="61">
        <v>0</v>
      </c>
      <c r="F112" s="61">
        <v>15307.8</v>
      </c>
      <c r="G112" s="61">
        <v>6402</v>
      </c>
      <c r="H112" s="61">
        <v>0</v>
      </c>
      <c r="I112" s="61">
        <v>0</v>
      </c>
      <c r="J112" s="61">
        <v>0</v>
      </c>
      <c r="K112" s="61">
        <v>39137232.590000004</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39158942.390000001</v>
      </c>
      <c r="AT112" s="33"/>
    </row>
    <row r="113" spans="1:46" ht="33" customHeight="1">
      <c r="A113" s="32">
        <v>294</v>
      </c>
      <c r="B113" s="329" t="str">
        <f>VLOOKUP(A113,[3]bd_lista!A:C,3,FALSE)</f>
        <v>Univ. Indígena Bol. Comun. Intercultl Prod. Tupak Katari</v>
      </c>
      <c r="C113" s="330" t="str">
        <f>+VLOOKUP(A113,'[4]DISTRIBUCIÓN UCCF'!$A$7:$E$556,5,FALSE)</f>
        <v>GRH</v>
      </c>
      <c r="D113" s="61">
        <v>0</v>
      </c>
      <c r="E113" s="61">
        <v>0</v>
      </c>
      <c r="F113" s="61">
        <v>91469</v>
      </c>
      <c r="G113" s="61">
        <v>31647</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123116</v>
      </c>
      <c r="AT113" s="33"/>
    </row>
    <row r="114" spans="1:46" ht="33" customHeight="1">
      <c r="A114" s="32">
        <v>295</v>
      </c>
      <c r="B114" s="329" t="str">
        <f>VLOOKUP(A114,[3]bd_lista!A:C,3,FALSE)</f>
        <v>Univ. Indígena Bol. Comun. Intercult Prod. Casimiro Huanca</v>
      </c>
      <c r="C114" s="330" t="str">
        <f>+VLOOKUP(A114,'[4]DISTRIBUCIÓN UCCF'!$A$7:$E$556,5,FALSE)</f>
        <v>GRH</v>
      </c>
      <c r="D114" s="61">
        <v>0</v>
      </c>
      <c r="E114" s="61">
        <v>0</v>
      </c>
      <c r="F114" s="61">
        <v>30153</v>
      </c>
      <c r="G114" s="61">
        <v>728</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30881</v>
      </c>
      <c r="AT114" s="33"/>
    </row>
    <row r="115" spans="1:46" ht="33" customHeight="1">
      <c r="A115" s="32">
        <v>296</v>
      </c>
      <c r="B115" s="329" t="str">
        <f>VLOOKUP(A115,[3]bd_lista!A:C,3,FALSE)</f>
        <v>Univ. Indígena Bol. Comun. Intercult Prod. Apiaguaiki Tupa</v>
      </c>
      <c r="C115" s="330" t="str">
        <f>+VLOOKUP(A115,'[4]DISTRIBUCIÓN UCCF'!$A$7:$E$556,5,FALSE)</f>
        <v>MZC</v>
      </c>
      <c r="D115" s="61">
        <v>0</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7252933.0899999999</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7252933.0899999999</v>
      </c>
      <c r="AT115" s="33"/>
    </row>
    <row r="116" spans="1:46" ht="33" customHeight="1">
      <c r="A116" s="32">
        <v>298</v>
      </c>
      <c r="B116" s="329" t="str">
        <f>VLOOKUP(A116,[3]bd_lista!A:C,3,FALSE)</f>
        <v>Servicio Departamental de Riego - Chuquisaca</v>
      </c>
      <c r="C116" s="330" t="str">
        <f>+VLOOKUP(A116,'[4]DISTRIBUCIÓN UCCF'!$A$7:$E$556,5,FALSE)</f>
        <v>YAP</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29" t="str">
        <f>VLOOKUP(A117,[3]bd_lista!A:C,3,FALSE)</f>
        <v>Servicio Departamental de Riego - La Paz</v>
      </c>
      <c r="C117" s="330" t="str">
        <f>+VLOOKUP(A117,'[4]DISTRIBUCIÓN UCCF'!$A$7:$E$556,5,FALSE)</f>
        <v>YAP</v>
      </c>
      <c r="D117" s="61">
        <v>0</v>
      </c>
      <c r="E117" s="61">
        <v>0</v>
      </c>
      <c r="F117" s="61">
        <v>0</v>
      </c>
      <c r="G117" s="61">
        <v>675575.86</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675575.86</v>
      </c>
      <c r="AT117" s="33"/>
    </row>
    <row r="118" spans="1:46" ht="33" customHeight="1">
      <c r="A118" s="32">
        <v>300</v>
      </c>
      <c r="B118" s="329" t="str">
        <f>VLOOKUP(A118,[3]bd_lista!A:C,3,FALSE)</f>
        <v>Servicio Departamental de Riego - Cochabamba</v>
      </c>
      <c r="C118" s="330" t="str">
        <f>+VLOOKUP(A118,'[4]DISTRIBUCIÓN UCCF'!$A$7:$E$556,5,FALSE)</f>
        <v>YAP</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29" t="str">
        <f>VLOOKUP(A119,[3]bd_lista!A:C,3,FALSE)</f>
        <v>Servicio Departamental de Riego - Oruro</v>
      </c>
      <c r="C119" s="330" t="str">
        <f>+VLOOKUP(A119,'[4]DISTRIBUCIÓN UCCF'!$A$7:$E$556,5,FALSE)</f>
        <v>YAP</v>
      </c>
      <c r="D119" s="61">
        <v>0</v>
      </c>
      <c r="E119" s="61">
        <v>0</v>
      </c>
      <c r="F119" s="61">
        <v>0</v>
      </c>
      <c r="G119" s="61">
        <v>298500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298500</v>
      </c>
      <c r="AT119" s="33"/>
    </row>
    <row r="120" spans="1:46" ht="33" customHeight="1">
      <c r="A120" s="32">
        <v>302</v>
      </c>
      <c r="B120" s="329" t="str">
        <f>VLOOKUP(A120,[3]bd_lista!A:C,3,FALSE)</f>
        <v>Servicio Departamental de Riego - Potosí</v>
      </c>
      <c r="C120" s="330" t="str">
        <f>+VLOOKUP(A120,'[4]DISTRIBUCIÓN UCCF'!$A$7:$E$556,5,FALSE)</f>
        <v>YAP</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29" t="str">
        <f>VLOOKUP(A121,[3]bd_lista!A:C,3,FALSE)</f>
        <v>Servicio Departamental de Riego - Tarija</v>
      </c>
      <c r="C121" s="330" t="str">
        <f>+VLOOKUP(A121,'[4]DISTRIBUCIÓN UCCF'!$A$7:$E$556,5,FALSE)</f>
        <v>YAP</v>
      </c>
      <c r="D121" s="61">
        <v>0</v>
      </c>
      <c r="E121" s="61">
        <v>0</v>
      </c>
      <c r="F121" s="61">
        <v>0</v>
      </c>
      <c r="G121" s="61">
        <v>0</v>
      </c>
      <c r="H121" s="61">
        <v>0</v>
      </c>
      <c r="I121" s="61">
        <v>0</v>
      </c>
      <c r="J121" s="61">
        <v>0</v>
      </c>
      <c r="K121" s="61">
        <v>100000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100000</v>
      </c>
      <c r="AT121" s="33"/>
    </row>
    <row r="122" spans="1:46" ht="33" customHeight="1">
      <c r="A122" s="32">
        <v>309</v>
      </c>
      <c r="B122" s="329" t="str">
        <f>VLOOKUP(A122,[3]bd_lista!A:C,3,FALSE)</f>
        <v>Autoridad de Fiscalización del Juego</v>
      </c>
      <c r="C122" s="330" t="e">
        <f>+VLOOKUP(A122,'[4]DISTRIBUCIÓN UCCF'!$A$7:$E$556,5,FALSE)</f>
        <v>#REF!</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0</v>
      </c>
      <c r="AT122" s="33"/>
    </row>
    <row r="123" spans="1:46" ht="33" customHeight="1">
      <c r="A123" s="32">
        <v>310</v>
      </c>
      <c r="B123" s="329" t="str">
        <f>VLOOKUP(A123,[3]bd_lista!A:C,3,FALSE)</f>
        <v>Autoridad de Regulación y Fiscalización de Telecomunicaciones y Transportes</v>
      </c>
      <c r="C123" s="330" t="e">
        <f>+VLOOKUP(A123,'[4]DISTRIBUCIÓN UCCF'!$A$7:$E$556,5,FALSE)</f>
        <v>#REF!</v>
      </c>
      <c r="D123" s="61">
        <v>0</v>
      </c>
      <c r="E123" s="61">
        <v>0</v>
      </c>
      <c r="F123" s="61">
        <v>0</v>
      </c>
      <c r="G123" s="61">
        <v>1803544.3399999999</v>
      </c>
      <c r="H123" s="61">
        <v>0</v>
      </c>
      <c r="I123" s="61">
        <v>0</v>
      </c>
      <c r="J123" s="61">
        <v>0</v>
      </c>
      <c r="K123" s="61">
        <v>0</v>
      </c>
      <c r="L123" s="61">
        <v>0</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1803544.3399999999</v>
      </c>
      <c r="AT123" s="33"/>
    </row>
    <row r="124" spans="1:46" ht="33" customHeight="1">
      <c r="A124" s="32">
        <v>311</v>
      </c>
      <c r="B124" s="329" t="str">
        <f>VLOOKUP(A124,[3]bd_lista!A:C,3,FALSE)</f>
        <v>Autoridad de Fisc y Ctrol Soc de Agua Potable Saneam.Básico</v>
      </c>
      <c r="C124" s="330" t="str">
        <f>+VLOOKUP(A124,'[4]DISTRIBUCIÓN UCCF'!$A$7:$E$556,5,FALSE)</f>
        <v>GCM</v>
      </c>
      <c r="D124" s="61">
        <v>0</v>
      </c>
      <c r="E124" s="61">
        <v>0</v>
      </c>
      <c r="F124" s="61">
        <v>0</v>
      </c>
      <c r="G124" s="61">
        <v>18101.09</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3988181.89</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4006282.98</v>
      </c>
      <c r="AT124" s="33"/>
    </row>
    <row r="125" spans="1:46" ht="33" customHeight="1">
      <c r="A125" s="32">
        <v>312</v>
      </c>
      <c r="B125" s="329" t="str">
        <f>VLOOKUP(A125,[3]bd_lista!A:C,3,FALSE)</f>
        <v>Autoridad de Fiscalizac. y Control Soc de Bosques y Tierras</v>
      </c>
      <c r="C125" s="330" t="str">
        <f>+VLOOKUP(A125,'[4]DISTRIBUCIÓN UCCF'!$A$7:$E$556,5,FALSE)</f>
        <v>VHM</v>
      </c>
      <c r="D125" s="61">
        <v>0</v>
      </c>
      <c r="E125" s="61">
        <v>0</v>
      </c>
      <c r="F125" s="61">
        <v>7918332.7999999998</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7918332.7999999998</v>
      </c>
      <c r="AT125" s="33"/>
    </row>
    <row r="126" spans="1:46" ht="33" customHeight="1">
      <c r="A126" s="32">
        <v>313</v>
      </c>
      <c r="B126" s="329" t="str">
        <f>VLOOKUP(A126,[3]bd_lista!A:C,3,FALSE)</f>
        <v>Autoridad de Fiscalización y Control de Pensiones y Seguros - APS</v>
      </c>
      <c r="C126" s="330" t="str">
        <f>+VLOOKUP(A126,'[4]DISTRIBUCIÓN UCCF'!$A$7:$E$556,5,FALSE)</f>
        <v>GRH</v>
      </c>
      <c r="D126" s="61">
        <v>0</v>
      </c>
      <c r="E126" s="61">
        <v>0</v>
      </c>
      <c r="F126" s="61">
        <v>0</v>
      </c>
      <c r="G126" s="61">
        <v>1463.71</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34300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35763.71</v>
      </c>
      <c r="AT126" s="33"/>
    </row>
    <row r="127" spans="1:46" ht="33" customHeight="1">
      <c r="A127" s="32">
        <v>314</v>
      </c>
      <c r="B127" s="329" t="str">
        <f>VLOOKUP(A127,[3]bd_lista!A:C,3,FALSE)</f>
        <v>Autoridad de Fiscalización de Electricidad y Tecnología Nuclear</v>
      </c>
      <c r="C127" s="330" t="str">
        <f>+VLOOKUP(A127,'[4]DISTRIBUCIÓN UCCF'!$A$7:$E$556,5,FALSE)</f>
        <v>VCK</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29" t="str">
        <f>VLOOKUP(A128,[3]bd_lista!A:C,3,FALSE)</f>
        <v>Autoridad de Fiscalización de Empresas</v>
      </c>
      <c r="C128" s="330" t="str">
        <f>+VLOOKUP(A128,'[4]DISTRIBUCIÓN UCCF'!$A$7:$E$556,5,FALSE)</f>
        <v>VHM</v>
      </c>
      <c r="D128" s="61">
        <v>0</v>
      </c>
      <c r="E128" s="61">
        <v>0</v>
      </c>
      <c r="F128" s="61">
        <v>483393.12</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483393.12</v>
      </c>
      <c r="AT128" s="33"/>
    </row>
    <row r="129" spans="1:46" ht="33" customHeight="1">
      <c r="A129" s="32">
        <v>324</v>
      </c>
      <c r="B129" s="329" t="str">
        <f>VLOOKUP(A129,[3]bd_lista!A:C,3,FALSE)</f>
        <v>Escuela Boliviana Intercultural de Música</v>
      </c>
      <c r="C129" s="330" t="str">
        <f>+VLOOKUP(A129,'[4]DISTRIBUCIÓN UCCF'!$A$7:$E$556,5,FALSE)</f>
        <v>VHM</v>
      </c>
      <c r="D129" s="61">
        <v>0</v>
      </c>
      <c r="E129" s="61">
        <v>0</v>
      </c>
      <c r="F129" s="61">
        <v>70862.399999999994</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70862.399999999994</v>
      </c>
      <c r="AT129" s="33"/>
    </row>
    <row r="130" spans="1:46" ht="33" customHeight="1">
      <c r="A130" s="32">
        <v>340</v>
      </c>
      <c r="B130" s="329" t="str">
        <f>VLOOKUP(A130,[3]bd_lista!A:C,3,FALSE)</f>
        <v>Servicio General de Identificación Personal</v>
      </c>
      <c r="C130" s="330" t="e">
        <f>+VLOOKUP(A130,'[4]DISTRIBUCIÓN UCCF'!$A$7:$E$556,5,FALSE)</f>
        <v>#REF!</v>
      </c>
      <c r="D130" s="61">
        <v>0</v>
      </c>
      <c r="E130" s="61">
        <v>0</v>
      </c>
      <c r="F130" s="61">
        <v>0</v>
      </c>
      <c r="G130" s="61">
        <v>0</v>
      </c>
      <c r="H130" s="61">
        <v>0</v>
      </c>
      <c r="I130" s="61">
        <v>0</v>
      </c>
      <c r="J130" s="61">
        <v>0</v>
      </c>
      <c r="K130" s="61">
        <v>278799.94</v>
      </c>
      <c r="L130" s="61">
        <v>0</v>
      </c>
      <c r="M130" s="61">
        <v>350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279149.94</v>
      </c>
      <c r="AT130" s="33"/>
    </row>
    <row r="131" spans="1:46" ht="33" customHeight="1">
      <c r="A131" s="32">
        <v>342</v>
      </c>
      <c r="B131" s="329" t="str">
        <f>VLOOKUP(A131,[3]bd_lista!A:C,3,FALSE)</f>
        <v>Agencia Estatal de Vivienda</v>
      </c>
      <c r="C131" s="330" t="str">
        <f>+VLOOKUP(A131,'[4]DISTRIBUCIÓN UCCF'!$A$7:$E$556,5,FALSE)</f>
        <v>GCM</v>
      </c>
      <c r="D131" s="61">
        <v>0</v>
      </c>
      <c r="E131" s="61">
        <v>0</v>
      </c>
      <c r="F131" s="61">
        <v>0</v>
      </c>
      <c r="G131" s="61">
        <v>11835.44</v>
      </c>
      <c r="H131" s="61">
        <v>0</v>
      </c>
      <c r="I131" s="61">
        <v>0</v>
      </c>
      <c r="J131" s="61">
        <v>0</v>
      </c>
      <c r="K131" s="61">
        <v>5879617.1899999995</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5891452.6299999999</v>
      </c>
      <c r="AT131" s="33"/>
    </row>
    <row r="132" spans="1:46" ht="33" customHeight="1">
      <c r="A132" s="32">
        <v>343</v>
      </c>
      <c r="B132" s="329" t="str">
        <f>VLOOKUP(A132,[3]bd_lista!A:C,3,FALSE)</f>
        <v>Escuela de Jueces del Estado</v>
      </c>
      <c r="C132" s="330" t="str">
        <f>+VLOOKUP(A132,'[4]DISTRIBUCIÓN UCCF'!$A$7:$E$556,5,FALSE)</f>
        <v>GCM</v>
      </c>
      <c r="D132" s="61">
        <v>0</v>
      </c>
      <c r="E132" s="61">
        <v>0</v>
      </c>
      <c r="F132" s="61">
        <v>1589864</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1589864</v>
      </c>
      <c r="AT132" s="33"/>
    </row>
    <row r="133" spans="1:46" ht="33" customHeight="1">
      <c r="A133" s="32">
        <v>344</v>
      </c>
      <c r="B133" s="329" t="str">
        <f>VLOOKUP(A133,[3]bd_lista!A:C,3,FALSE)</f>
        <v>Instituto Plurinacional de Estudio de Lenguas y Culturas</v>
      </c>
      <c r="C133" s="330" t="str">
        <f>+VLOOKUP(A133,'[4]DISTRIBUCIÓN UCCF'!$A$7:$E$556,5,FALSE)</f>
        <v>GRH</v>
      </c>
      <c r="D133" s="61">
        <v>0</v>
      </c>
      <c r="E133" s="61">
        <v>0</v>
      </c>
      <c r="F133" s="61">
        <v>1803000</v>
      </c>
      <c r="G133" s="61">
        <v>3222.72</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1806222.72</v>
      </c>
      <c r="AT133" s="33"/>
    </row>
    <row r="134" spans="1:46" ht="33" customHeight="1">
      <c r="A134" s="32">
        <v>345</v>
      </c>
      <c r="B134" s="329" t="str">
        <f>VLOOKUP(A134,[3]bd_lista!A:C,3,FALSE)</f>
        <v>Mutual de Servicios al Policía</v>
      </c>
      <c r="C134" s="330" t="str">
        <f>+VLOOKUP(A134,'[4]DISTRIBUCIÓN UCCF'!$A$7:$E$556,5,FALSE)</f>
        <v>MZC</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29" t="str">
        <f>VLOOKUP(A135,[3]bd_lista!A:C,3,FALSE)</f>
        <v>Unidad de Investigaciones Financieras</v>
      </c>
      <c r="C135" s="330" t="str">
        <f>+VLOOKUP(A135,'[4]DISTRIBUCIÓN UCCF'!$A$7:$E$556,5,FALSE)</f>
        <v>YAP</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29" t="str">
        <f>VLOOKUP(A136,[3]bd_lista!A:C,3,FALSE)</f>
        <v>Autoridad de Fiscalización y Control de Cooperativas</v>
      </c>
      <c r="C136" s="330" t="str">
        <f>+VLOOKUP(A136,'[4]DISTRIBUCIÓN UCCF'!$A$7:$E$556,5,FALSE)</f>
        <v>JVS</v>
      </c>
      <c r="D136" s="61">
        <v>0</v>
      </c>
      <c r="E136" s="61">
        <v>0</v>
      </c>
      <c r="F136" s="61">
        <v>507320.61</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507320.61</v>
      </c>
      <c r="AT136" s="33"/>
    </row>
    <row r="137" spans="1:46" ht="33" customHeight="1">
      <c r="A137" s="32">
        <v>348</v>
      </c>
      <c r="B137" s="329" t="str">
        <f>VLOOKUP(A137,[3]bd_lista!A:C,3,FALSE)</f>
        <v>Autoridad Plurinacional de la Madre Tierra</v>
      </c>
      <c r="C137" s="330" t="str">
        <f>+VLOOKUP(A137,'[4]DISTRIBUCIÓN UCCF'!$A$7:$E$556,5,FALSE)</f>
        <v>MZC</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0</v>
      </c>
      <c r="AT137" s="33"/>
    </row>
    <row r="138" spans="1:46" ht="33" customHeight="1">
      <c r="A138" s="32">
        <v>349</v>
      </c>
      <c r="B138" s="329" t="str">
        <f>VLOOKUP(A138,[3]bd_lista!A:C,3,FALSE)</f>
        <v>Centro de Inv.Arqueológicas,Antropológicas y Adm.de Tiwanaku</v>
      </c>
      <c r="C138" s="330" t="e">
        <f>+VLOOKUP(A138,'[4]DISTRIBUCIÓN UCCF'!$A$7:$E$556,5,FALSE)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29" t="str">
        <f>VLOOKUP(A139,[3]bd_lista!A:C,3,FALSE)</f>
        <v>Centro Internacional de la Quinua</v>
      </c>
      <c r="C139" s="330" t="str">
        <f>+VLOOKUP(A139,'[4]DISTRIBUCIÓN UCCF'!$A$7:$E$556,5,FALSE)</f>
        <v>RCC</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29" t="str">
        <f>VLOOKUP(A140,[3]bd_lista!A:C,3,FALSE)</f>
        <v>Fondo de Desarrollo Indigena</v>
      </c>
      <c r="C140" s="330" t="str">
        <f>+VLOOKUP(A140,'[4]DISTRIBUCIÓN UCCF'!$A$7:$E$556,5,FALSE)</f>
        <v>GRH</v>
      </c>
      <c r="D140" s="61">
        <v>0</v>
      </c>
      <c r="E140" s="61">
        <v>0</v>
      </c>
      <c r="F140" s="61">
        <v>0</v>
      </c>
      <c r="G140" s="61">
        <v>4184.8500000000004</v>
      </c>
      <c r="H140" s="61">
        <v>0</v>
      </c>
      <c r="I140" s="61">
        <v>0</v>
      </c>
      <c r="J140" s="61">
        <v>0</v>
      </c>
      <c r="K140" s="61">
        <v>0</v>
      </c>
      <c r="L140" s="61">
        <v>0</v>
      </c>
      <c r="M140" s="61">
        <v>0</v>
      </c>
      <c r="N140" s="61">
        <v>0</v>
      </c>
      <c r="O140" s="61">
        <v>0</v>
      </c>
      <c r="P140" s="61">
        <v>0</v>
      </c>
      <c r="Q140" s="61">
        <v>0</v>
      </c>
      <c r="R140" s="61">
        <v>0</v>
      </c>
      <c r="S140" s="61">
        <v>0</v>
      </c>
      <c r="T140" s="61">
        <v>22258443.390000001</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22262628.240000002</v>
      </c>
      <c r="AT140" s="33"/>
    </row>
    <row r="141" spans="1:46" ht="33" customHeight="1">
      <c r="A141" s="32">
        <v>374</v>
      </c>
      <c r="B141" s="329" t="str">
        <f>VLOOKUP(A141,[3]bd_lista!A:C,3,FALSE)</f>
        <v>Agencia de Gobierno Electrónico y Tecnologías de Información y Comunicación</v>
      </c>
      <c r="C141" s="330" t="str">
        <f>+VLOOKUP(A141,'[4]DISTRIBUCIÓN UCCF'!$A$7:$E$556,5,FALSE)</f>
        <v>RCC</v>
      </c>
      <c r="D141" s="61">
        <v>0</v>
      </c>
      <c r="E141" s="61">
        <v>0</v>
      </c>
      <c r="F141" s="61">
        <v>0</v>
      </c>
      <c r="G141" s="61">
        <v>13322.34</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13322.34</v>
      </c>
      <c r="AT141" s="33"/>
    </row>
    <row r="142" spans="1:46" ht="33" customHeight="1">
      <c r="A142" s="32">
        <v>376</v>
      </c>
      <c r="B142" s="329" t="str">
        <f>VLOOKUP(A142,[3]bd_lista!A:C,3,FALSE)</f>
        <v>Agencia Boliviana de Energía Nuclear</v>
      </c>
      <c r="C142" s="330" t="str">
        <f>+VLOOKUP(A142,'[4]DISTRIBUCIÓN UCCF'!$A$7:$E$556,5,FALSE)</f>
        <v>JVS</v>
      </c>
      <c r="D142" s="61">
        <v>0</v>
      </c>
      <c r="E142" s="61">
        <v>0</v>
      </c>
      <c r="F142" s="61">
        <v>0</v>
      </c>
      <c r="G142" s="61">
        <v>0</v>
      </c>
      <c r="H142" s="61">
        <v>0</v>
      </c>
      <c r="I142" s="61">
        <v>0</v>
      </c>
      <c r="J142" s="61">
        <v>50</v>
      </c>
      <c r="K142" s="61">
        <v>29841.48</v>
      </c>
      <c r="L142" s="61">
        <v>0</v>
      </c>
      <c r="M142" s="61">
        <v>0</v>
      </c>
      <c r="N142" s="61">
        <v>3794.65</v>
      </c>
      <c r="O142" s="61">
        <v>0</v>
      </c>
      <c r="P142" s="61">
        <v>0</v>
      </c>
      <c r="Q142" s="61">
        <v>0</v>
      </c>
      <c r="R142" s="61">
        <v>0</v>
      </c>
      <c r="S142" s="61">
        <v>0</v>
      </c>
      <c r="T142" s="61">
        <v>0</v>
      </c>
      <c r="U142" s="61">
        <v>0</v>
      </c>
      <c r="V142" s="61">
        <v>0</v>
      </c>
      <c r="W142" s="61">
        <v>0</v>
      </c>
      <c r="X142" s="61">
        <v>0</v>
      </c>
      <c r="Y142" s="61">
        <v>58840</v>
      </c>
      <c r="Z142" s="61">
        <v>0</v>
      </c>
      <c r="AA142" s="61">
        <v>0</v>
      </c>
      <c r="AB142" s="61">
        <v>0</v>
      </c>
      <c r="AC142" s="61">
        <v>0</v>
      </c>
      <c r="AD142" s="61">
        <v>0</v>
      </c>
      <c r="AE142" s="61">
        <v>314695.3</v>
      </c>
      <c r="AF142" s="61">
        <v>0</v>
      </c>
      <c r="AG142" s="61">
        <v>0</v>
      </c>
      <c r="AH142" s="61">
        <v>0</v>
      </c>
      <c r="AI142" s="61">
        <v>0</v>
      </c>
      <c r="AJ142" s="61">
        <v>0</v>
      </c>
      <c r="AK142" s="61">
        <v>0</v>
      </c>
      <c r="AL142" s="61">
        <v>0</v>
      </c>
      <c r="AM142" s="61">
        <v>0</v>
      </c>
      <c r="AN142" s="61">
        <v>0</v>
      </c>
      <c r="AO142" s="61">
        <v>0</v>
      </c>
      <c r="AP142" s="61">
        <v>0</v>
      </c>
      <c r="AQ142" s="61">
        <f t="shared" si="2"/>
        <v>407221.43</v>
      </c>
      <c r="AT142" s="33"/>
    </row>
    <row r="143" spans="1:46" ht="33" customHeight="1">
      <c r="A143" s="32">
        <v>378</v>
      </c>
      <c r="B143" s="329" t="str">
        <f>VLOOKUP(A143,[3]bd_lista!A:C,3,FALSE)</f>
        <v>Servicio Nacional Textil</v>
      </c>
      <c r="C143" s="330" t="str">
        <f>+VLOOKUP(A143,'[4]DISTRIBUCIÓN UCCF'!$A$7:$E$556,5,FALSE)</f>
        <v>SGP</v>
      </c>
      <c r="D143" s="61">
        <v>0</v>
      </c>
      <c r="E143" s="61">
        <v>0</v>
      </c>
      <c r="F143" s="61">
        <v>0</v>
      </c>
      <c r="G143" s="61">
        <v>8579.1700000000019</v>
      </c>
      <c r="H143" s="61">
        <v>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8579.1700000000019</v>
      </c>
      <c r="AT143" s="33"/>
    </row>
    <row r="144" spans="1:46" ht="33" customHeight="1">
      <c r="A144" s="32">
        <v>379</v>
      </c>
      <c r="B144" s="329" t="str">
        <f>VLOOKUP(A144,[3]bd_lista!A:C,3,FALSE)</f>
        <v xml:space="preserve">Escuela Boliviana Intercultural de Danza </v>
      </c>
      <c r="C144" s="330">
        <v>0</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29" t="str">
        <f>VLOOKUP(A145,[3]bd_lista!A:C,3,FALSE)</f>
        <v>Agencia de Infraestructura en Salud y Equipamiento Médico</v>
      </c>
      <c r="C145" s="330" t="e">
        <f>+VLOOKUP(A145,'[4]DISTRIBUCIÓN UCCF'!$A$7:$E$556,5,FALSE)</f>
        <v>#REF!</v>
      </c>
      <c r="D145" s="61">
        <v>0</v>
      </c>
      <c r="E145" s="61">
        <v>0</v>
      </c>
      <c r="F145" s="61">
        <v>0</v>
      </c>
      <c r="G145" s="61">
        <v>10619.599999999999</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10619.599999999999</v>
      </c>
      <c r="AT145" s="33"/>
    </row>
    <row r="146" spans="1:46" ht="33" customHeight="1">
      <c r="A146" s="32">
        <v>383</v>
      </c>
      <c r="B146" s="329" t="str">
        <f>VLOOKUP(A146,[3]bd_lista!A:C,3,FALSE)</f>
        <v>Agencia Boliviana de Correos "Correos de Bolivia"</v>
      </c>
      <c r="C146" s="330" t="str">
        <f>+VLOOKUP(A146,'[4]DISTRIBUCIÓN UCCF'!$A$7:$E$556,5,FALSE)</f>
        <v>YAP</v>
      </c>
      <c r="D146" s="61">
        <v>0</v>
      </c>
      <c r="E146" s="61">
        <v>1590820.8299999998</v>
      </c>
      <c r="F146" s="61">
        <v>3916991.67</v>
      </c>
      <c r="G146" s="61">
        <v>12</v>
      </c>
      <c r="H146" s="61">
        <v>0</v>
      </c>
      <c r="I146" s="61">
        <v>0</v>
      </c>
      <c r="J146" s="61">
        <v>100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1590820.8287999998</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7098745.3288000003</v>
      </c>
      <c r="AT146" s="33"/>
    </row>
    <row r="147" spans="1:46" ht="33" customHeight="1">
      <c r="A147" s="32">
        <v>385</v>
      </c>
      <c r="B147" s="329" t="str">
        <f>VLOOKUP(A147,[3]bd_lista!A:C,3,FALSE)</f>
        <v>Autoridad de Supervisión de la Seguridad Social de Corto Plazo</v>
      </c>
      <c r="C147" s="330" t="str">
        <f>+VLOOKUP(A147,'[4]DISTRIBUCIÓN UCCF'!$A$7:$E$556,5,FALSE)</f>
        <v>JVS</v>
      </c>
      <c r="D147" s="61">
        <v>0</v>
      </c>
      <c r="E147" s="61">
        <v>0</v>
      </c>
      <c r="F147" s="61">
        <v>0</v>
      </c>
      <c r="G147" s="61">
        <v>2968.73</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2363647.69</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2366616.42</v>
      </c>
      <c r="AT147" s="33"/>
    </row>
    <row r="148" spans="1:46" ht="33" customHeight="1">
      <c r="A148" s="32">
        <v>386</v>
      </c>
      <c r="B148" s="329" t="str">
        <f>VLOOKUP(A148,[3]bd_lista!A:C,3,FALSE)</f>
        <v>Servicio Plurinacional de la Mujer y de la Despatriarcalización Ana María Romero</v>
      </c>
      <c r="C148" s="330" t="str">
        <f>+VLOOKUP(A148,'[4]DISTRIBUCIÓN UCCF'!$A$7:$E$556,5,FALSE)</f>
        <v>VCK</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29" t="str">
        <f>VLOOKUP(A149,[3]bd_lista!A:C,3,FALSE)</f>
        <v>Agencia del Desarrollo del Cine y Audiovisual Bolivianos</v>
      </c>
      <c r="C149" s="330" t="str">
        <f>+VLOOKUP(A149,'[4]DISTRIBUCIÓN UCCF'!$A$7:$E$556,5,FALSE)</f>
        <v>VCK</v>
      </c>
      <c r="D149" s="61">
        <v>0</v>
      </c>
      <c r="E149" s="61">
        <v>0</v>
      </c>
      <c r="F149" s="61">
        <v>0</v>
      </c>
      <c r="G149" s="61">
        <v>77.5</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77.5</v>
      </c>
      <c r="AT149" s="33"/>
    </row>
    <row r="150" spans="1:46" ht="33" customHeight="1">
      <c r="A150" s="32">
        <v>388</v>
      </c>
      <c r="B150" s="329" t="str">
        <f>VLOOKUP(A150,[3]bd_lista!A:C,3,FALSE)</f>
        <v>Servicio Plurinacional de Registro de Comercio</v>
      </c>
      <c r="C150" s="330"/>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29" t="str">
        <f>VLOOKUP(A151,[3]bd_lista!A:C,3,FALSE)</f>
        <v>Navegación Aérea y Aeropuertos Bolivianos</v>
      </c>
      <c r="C151" s="330" t="str">
        <f>+VLOOKUP(A151,'[4]DISTRIBUCIÓN UCCF'!$A$7:$E$556,5,FALSE)</f>
        <v>MZC</v>
      </c>
      <c r="D151" s="61">
        <v>140543.63</v>
      </c>
      <c r="E151" s="61">
        <v>4003336.84</v>
      </c>
      <c r="F151" s="61">
        <v>4019144.8599999994</v>
      </c>
      <c r="G151" s="61">
        <v>25778.779999999995</v>
      </c>
      <c r="H151" s="61">
        <v>0</v>
      </c>
      <c r="I151" s="61">
        <v>0</v>
      </c>
      <c r="J151" s="61">
        <v>450</v>
      </c>
      <c r="K151" s="61">
        <v>0</v>
      </c>
      <c r="L151" s="61">
        <v>0</v>
      </c>
      <c r="M151" s="61">
        <v>0</v>
      </c>
      <c r="N151" s="61">
        <v>0</v>
      </c>
      <c r="O151" s="61">
        <v>0</v>
      </c>
      <c r="P151" s="61">
        <v>0</v>
      </c>
      <c r="Q151" s="61">
        <v>1462015.86</v>
      </c>
      <c r="R151" s="61">
        <v>0</v>
      </c>
      <c r="S151" s="61">
        <v>0</v>
      </c>
      <c r="T151" s="61">
        <v>0</v>
      </c>
      <c r="U151" s="61">
        <v>0</v>
      </c>
      <c r="V151" s="61">
        <v>0</v>
      </c>
      <c r="W151" s="61">
        <v>0</v>
      </c>
      <c r="X151" s="61">
        <v>0</v>
      </c>
      <c r="Y151" s="61">
        <v>0</v>
      </c>
      <c r="Z151" s="61">
        <v>4003336.8480000002</v>
      </c>
      <c r="AA151" s="61">
        <v>0</v>
      </c>
      <c r="AB151" s="61">
        <v>0</v>
      </c>
      <c r="AC151" s="61">
        <v>0</v>
      </c>
      <c r="AD151" s="61">
        <v>50.01</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29" t="str">
        <f>VLOOKUP(A152,[3]bd_lista!A:C,3,FALSE)</f>
        <v>Corporación del Seguro Social Militar</v>
      </c>
      <c r="C152" s="330">
        <v>0</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29" t="str">
        <f>VLOOKUP(A153,[3]bd_lista!A:C,3,FALSE)</f>
        <v>Caja Nacional de Salud</v>
      </c>
      <c r="C153" s="330">
        <v>0</v>
      </c>
      <c r="D153" s="61">
        <v>0</v>
      </c>
      <c r="E153" s="61">
        <v>0</v>
      </c>
      <c r="F153" s="61">
        <v>0</v>
      </c>
      <c r="G153" s="61">
        <v>117442.34000000001</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117442.34000000001</v>
      </c>
      <c r="AT153" s="33"/>
    </row>
    <row r="154" spans="1:46" ht="33" customHeight="1">
      <c r="A154" s="32">
        <v>418</v>
      </c>
      <c r="B154" s="329" t="str">
        <f>VLOOKUP(A154,[3]bd_lista!A:C,3,FALSE)</f>
        <v>Caja Petrolera de Salud</v>
      </c>
      <c r="C154" s="330">
        <v>0</v>
      </c>
      <c r="D154" s="61">
        <v>0</v>
      </c>
      <c r="E154" s="61">
        <v>0</v>
      </c>
      <c r="F154" s="61">
        <v>0</v>
      </c>
      <c r="G154" s="61">
        <v>12191</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12191</v>
      </c>
      <c r="AT154" s="33"/>
    </row>
    <row r="155" spans="1:46" ht="33" customHeight="1">
      <c r="A155" s="32">
        <v>422</v>
      </c>
      <c r="B155" s="329" t="str">
        <f>VLOOKUP(A155,[3]bd_lista!A:C,3,FALSE)</f>
        <v>Caja Bancaria Estatal de Salud</v>
      </c>
      <c r="C155" s="330" t="str">
        <f>+VLOOKUP(A155,'[4]DISTRIBUCIÓN UCCF'!$A$7:$E$556,5,FALSE)</f>
        <v>YAP</v>
      </c>
      <c r="D155" s="61">
        <v>0</v>
      </c>
      <c r="E155" s="61">
        <v>0</v>
      </c>
      <c r="F155" s="61">
        <v>0</v>
      </c>
      <c r="G155" s="61">
        <v>916.23</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916.23</v>
      </c>
      <c r="AT155" s="33"/>
    </row>
    <row r="156" spans="1:46" ht="33" customHeight="1">
      <c r="A156" s="32">
        <v>423</v>
      </c>
      <c r="B156" s="329" t="str">
        <f>VLOOKUP(A156,[3]bd_lista!A:C,3,FALSE)</f>
        <v>Caja de Salud del Servicio Nal. de Caminos y Ramas Anexas</v>
      </c>
      <c r="C156" s="330" t="str">
        <f>+VLOOKUP(A156,'[4]DISTRIBUCIÓN UCCF'!$A$7:$E$556,5,FALSE)</f>
        <v>SGP</v>
      </c>
      <c r="D156" s="61">
        <v>0</v>
      </c>
      <c r="E156" s="61">
        <v>0</v>
      </c>
      <c r="F156" s="61">
        <v>0</v>
      </c>
      <c r="G156" s="61">
        <v>7968.57</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7968.57</v>
      </c>
      <c r="AT156" s="33"/>
    </row>
    <row r="157" spans="1:46" ht="33" customHeight="1">
      <c r="A157" s="32">
        <v>424</v>
      </c>
      <c r="B157" s="329" t="str">
        <f>VLOOKUP(A157,[3]bd_lista!A:C,3,FALSE)</f>
        <v>Caja de Salud CORDES</v>
      </c>
      <c r="C157" s="330">
        <v>0</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29" t="str">
        <f>VLOOKUP(A158,[3]bd_lista!A:C,3,FALSE)</f>
        <v>Seguro Social Universitario de Cochabamba</v>
      </c>
      <c r="C158" s="330">
        <v>0</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29" t="str">
        <f>VLOOKUP(A159,[3]bd_lista!A:C,3,FALSE)</f>
        <v>Seguro Social Universitario de Oruro</v>
      </c>
      <c r="C159" s="330">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29" t="str">
        <f>VLOOKUP(A160,[3]bd_lista!A:C,3,FALSE)</f>
        <v>Seguro Social Universitario de Santa Cruz</v>
      </c>
      <c r="C160" s="330">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29" t="str">
        <f>VLOOKUP(A161,[3]bd_lista!A:C,3,FALSE)</f>
        <v>Seguro Social Universitario de Sucre</v>
      </c>
      <c r="C161" s="330">
        <v>0</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29" t="str">
        <f>VLOOKUP(A162,[3]bd_lista!A:C,3,FALSE)</f>
        <v>Seguro Social Universitario de La Paz</v>
      </c>
      <c r="C162" s="330">
        <v>0</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29" t="str">
        <f>VLOOKUP(A163,[3]bd_lista!A:C,3,FALSE)</f>
        <v>Seguro Social Universitario de Tarija</v>
      </c>
      <c r="C163" s="330">
        <v>0</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29" t="str">
        <f>VLOOKUP(A164,[3]bd_lista!A:C,3,FALSE)</f>
        <v>Seguro Social Universitario de Potosí</v>
      </c>
      <c r="C164" s="330">
        <v>0</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29" t="str">
        <f>VLOOKUP(A165,[3]bd_lista!A:C,3,FALSE)</f>
        <v>Seguro Social Universitario de Beni</v>
      </c>
      <c r="C165" s="330">
        <v>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29" t="str">
        <f>VLOOKUP(A166,[3]bd_lista!A:C,3,FALSE)</f>
        <v>Seguro Integral de Salud</v>
      </c>
      <c r="C166" s="330">
        <v>0</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29" t="str">
        <f>VLOOKUP(A167,[3]bd_lista!A:C,3,FALSE)</f>
        <v>Adm.de Aeropuertos y Servicios Auxiliares a la Naveg. Aérea</v>
      </c>
      <c r="C167" s="330" t="str">
        <f>+VLOOKUP(A167,'[4]DISTRIBUCIÓN UCCF'!$A$7:$E$556,5,FALSE)</f>
        <v>MZC</v>
      </c>
      <c r="D167" s="61">
        <v>0</v>
      </c>
      <c r="E167" s="61">
        <v>0</v>
      </c>
      <c r="F167" s="61">
        <v>0</v>
      </c>
      <c r="G167" s="61">
        <v>36151.33</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36151.33</v>
      </c>
      <c r="AT167" s="33"/>
    </row>
    <row r="168" spans="1:46" ht="33" customHeight="1">
      <c r="A168" s="32">
        <v>513</v>
      </c>
      <c r="B168" s="329" t="str">
        <f>VLOOKUP(A168,[3]bd_lista!A:C,3,FALSE)</f>
        <v>Yacimientos Petrolíferos Fiscales Bolivianos</v>
      </c>
      <c r="C168" s="330" t="str">
        <f>+VLOOKUP(A168,'[4]DISTRIBUCIÓN UCCF'!$A$7:$E$556,5,FALSE)</f>
        <v>JVS</v>
      </c>
      <c r="D168" s="61">
        <v>216593812.59</v>
      </c>
      <c r="E168" s="61">
        <v>0</v>
      </c>
      <c r="F168" s="61">
        <v>0</v>
      </c>
      <c r="G168" s="61">
        <v>6889.8499999999995</v>
      </c>
      <c r="H168" s="61">
        <v>0</v>
      </c>
      <c r="I168" s="61">
        <v>0</v>
      </c>
      <c r="J168" s="61">
        <v>6639.75</v>
      </c>
      <c r="K168" s="61">
        <v>43227767.390000001</v>
      </c>
      <c r="L168" s="61">
        <v>0</v>
      </c>
      <c r="M168" s="61">
        <v>6650</v>
      </c>
      <c r="N168" s="61">
        <v>73571.010000000009</v>
      </c>
      <c r="O168" s="61">
        <v>0</v>
      </c>
      <c r="P168" s="61">
        <v>0</v>
      </c>
      <c r="Q168" s="61">
        <v>520975563.56</v>
      </c>
      <c r="R168" s="61">
        <v>0</v>
      </c>
      <c r="S168" s="61">
        <v>0</v>
      </c>
      <c r="T168" s="61">
        <v>0</v>
      </c>
      <c r="U168" s="61">
        <v>0</v>
      </c>
      <c r="V168" s="61">
        <v>0</v>
      </c>
      <c r="W168" s="61">
        <v>0</v>
      </c>
      <c r="X168" s="61">
        <v>0</v>
      </c>
      <c r="Y168" s="61">
        <v>0</v>
      </c>
      <c r="Z168" s="61">
        <v>0</v>
      </c>
      <c r="AA168" s="61">
        <v>213481832.52760002</v>
      </c>
      <c r="AB168" s="61">
        <v>0</v>
      </c>
      <c r="AC168" s="61">
        <v>0</v>
      </c>
      <c r="AD168" s="61">
        <v>0</v>
      </c>
      <c r="AE168" s="61">
        <v>513490214.86000001</v>
      </c>
      <c r="AF168" s="61">
        <v>0</v>
      </c>
      <c r="AG168" s="61">
        <v>0</v>
      </c>
      <c r="AH168" s="61">
        <v>0</v>
      </c>
      <c r="AI168" s="61">
        <v>0</v>
      </c>
      <c r="AJ168" s="61">
        <v>0</v>
      </c>
      <c r="AK168" s="61">
        <v>0</v>
      </c>
      <c r="AL168" s="61">
        <v>0</v>
      </c>
      <c r="AM168" s="61">
        <v>0</v>
      </c>
      <c r="AN168" s="61">
        <v>0</v>
      </c>
      <c r="AO168" s="61">
        <v>0</v>
      </c>
      <c r="AP168" s="61">
        <v>0</v>
      </c>
      <c r="AQ168" s="61">
        <f t="shared" si="2"/>
        <v>1507862941.5376</v>
      </c>
      <c r="AT168" s="33"/>
    </row>
    <row r="169" spans="1:46" ht="33" customHeight="1">
      <c r="A169" s="32">
        <v>514</v>
      </c>
      <c r="B169" s="329" t="str">
        <f>VLOOKUP(A169,[3]bd_lista!A:C,3,FALSE)</f>
        <v>Empresa Nacional de Electricidad</v>
      </c>
      <c r="C169" s="330" t="str">
        <f>+VLOOKUP(A169,'[4]DISTRIBUCIÓN UCCF'!$A$7:$E$556,5,FALSE)</f>
        <v>JVS</v>
      </c>
      <c r="D169" s="61">
        <v>101.48</v>
      </c>
      <c r="E169" s="61">
        <v>2675450.0099999998</v>
      </c>
      <c r="F169" s="61">
        <v>0</v>
      </c>
      <c r="G169" s="61">
        <v>348634583.25</v>
      </c>
      <c r="H169" s="61">
        <v>0</v>
      </c>
      <c r="I169" s="61">
        <v>0</v>
      </c>
      <c r="J169" s="61">
        <v>0</v>
      </c>
      <c r="K169" s="61">
        <v>17973586.079999998</v>
      </c>
      <c r="L169" s="61">
        <v>0</v>
      </c>
      <c r="M169" s="61">
        <v>200</v>
      </c>
      <c r="N169" s="61">
        <v>0</v>
      </c>
      <c r="O169" s="61">
        <v>0</v>
      </c>
      <c r="P169" s="61">
        <v>0</v>
      </c>
      <c r="Q169" s="61">
        <v>0</v>
      </c>
      <c r="R169" s="61">
        <v>0</v>
      </c>
      <c r="S169" s="61">
        <v>0</v>
      </c>
      <c r="T169" s="61">
        <v>868987.63</v>
      </c>
      <c r="U169" s="61">
        <v>0</v>
      </c>
      <c r="V169" s="61">
        <v>0</v>
      </c>
      <c r="W169" s="61">
        <v>0</v>
      </c>
      <c r="X169" s="61">
        <v>0</v>
      </c>
      <c r="Y169" s="61">
        <v>0</v>
      </c>
      <c r="Z169" s="61">
        <v>2675450.0093999999</v>
      </c>
      <c r="AA169" s="61">
        <v>100.0188</v>
      </c>
      <c r="AB169" s="61">
        <v>0</v>
      </c>
      <c r="AC169" s="61">
        <v>0</v>
      </c>
      <c r="AD169" s="61">
        <v>100.02</v>
      </c>
      <c r="AE169" s="61">
        <v>2744000</v>
      </c>
      <c r="AF169" s="61">
        <v>0</v>
      </c>
      <c r="AG169" s="61">
        <v>0</v>
      </c>
      <c r="AH169" s="61">
        <v>0</v>
      </c>
      <c r="AI169" s="61">
        <v>0</v>
      </c>
      <c r="AJ169" s="61">
        <v>0</v>
      </c>
      <c r="AK169" s="61">
        <v>0</v>
      </c>
      <c r="AL169" s="61">
        <v>0</v>
      </c>
      <c r="AM169" s="61">
        <v>0</v>
      </c>
      <c r="AN169" s="61">
        <v>0</v>
      </c>
      <c r="AO169" s="61">
        <v>0</v>
      </c>
      <c r="AP169" s="61">
        <v>0</v>
      </c>
      <c r="AQ169" s="61">
        <f t="shared" si="2"/>
        <v>375572558.4982</v>
      </c>
      <c r="AT169" s="33"/>
    </row>
    <row r="170" spans="1:46" ht="33" customHeight="1">
      <c r="A170" s="32">
        <v>517</v>
      </c>
      <c r="B170" s="329" t="str">
        <f>VLOOKUP(A170,[3]bd_lista!A:C,3,FALSE)</f>
        <v>Corporación Minera de Bolivia</v>
      </c>
      <c r="C170" s="330" t="str">
        <f>+VLOOKUP(A170,'[4]DISTRIBUCIÓN UCCF'!$A$7:$E$556,5,FALSE)</f>
        <v>GRH</v>
      </c>
      <c r="D170" s="61">
        <v>0</v>
      </c>
      <c r="E170" s="61">
        <v>0</v>
      </c>
      <c r="F170" s="61">
        <v>0</v>
      </c>
      <c r="G170" s="61">
        <v>3404.12</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3404.12</v>
      </c>
      <c r="AT170" s="33"/>
    </row>
    <row r="171" spans="1:46" ht="33" customHeight="1">
      <c r="A171" s="32">
        <v>520</v>
      </c>
      <c r="B171" s="329" t="str">
        <f>VLOOKUP(A171,[3]bd_lista!A:C,3,FALSE)</f>
        <v>Empresa Metalúrgica VINTO - Nacionalizada</v>
      </c>
      <c r="C171" s="330" t="str">
        <f>+VLOOKUP(A171,'[4]DISTRIBUCIÓN UCCF'!$A$7:$E$556,5,FALSE)</f>
        <v>VHM</v>
      </c>
      <c r="D171" s="61">
        <v>0</v>
      </c>
      <c r="E171" s="61">
        <v>0</v>
      </c>
      <c r="F171" s="61">
        <v>0</v>
      </c>
      <c r="G171" s="61">
        <v>100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100</v>
      </c>
      <c r="AT171" s="33"/>
    </row>
    <row r="172" spans="1:46" ht="33" customHeight="1">
      <c r="A172" s="32">
        <v>522</v>
      </c>
      <c r="B172" s="329" t="str">
        <f>VLOOKUP(A172,[3]bd_lista!A:C,3,FALSE)</f>
        <v>Empresa Nacional de Ferrocarriles - Residual</v>
      </c>
      <c r="C172" s="330" t="str">
        <f>+VLOOKUP(A172,'[4]DISTRIBUCIÓN UCCF'!$A$7:$E$556,5,FALSE)</f>
        <v>VHM</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0</v>
      </c>
      <c r="AT172" s="33"/>
    </row>
    <row r="173" spans="1:46" ht="33" customHeight="1">
      <c r="A173" s="32">
        <v>525</v>
      </c>
      <c r="B173" s="329" t="str">
        <f>VLOOKUP(A173,[3]bd_lista!A:C,3,FALSE)</f>
        <v>Transportes Aéreos Bolivianos</v>
      </c>
      <c r="C173" s="330" t="str">
        <f>+VLOOKUP(A173,'[4]DISTRIBUCIÓN UCCF'!$A$7:$E$556,5,FALSE)</f>
        <v>RCC</v>
      </c>
      <c r="D173" s="61">
        <v>0</v>
      </c>
      <c r="E173" s="61">
        <v>0</v>
      </c>
      <c r="F173" s="61">
        <v>0</v>
      </c>
      <c r="G173" s="61">
        <v>0</v>
      </c>
      <c r="H173" s="61">
        <v>0</v>
      </c>
      <c r="I173" s="61">
        <v>0</v>
      </c>
      <c r="J173" s="61">
        <v>0</v>
      </c>
      <c r="K173" s="61">
        <v>949664.1</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949664.1</v>
      </c>
      <c r="AT173" s="33"/>
    </row>
    <row r="174" spans="1:46" ht="33" customHeight="1">
      <c r="A174" s="32">
        <v>526</v>
      </c>
      <c r="B174" s="329" t="str">
        <f>VLOOKUP(A174,[3]bd_lista!A:C,3,FALSE)</f>
        <v>Bolivia TV</v>
      </c>
      <c r="C174" s="330" t="str">
        <f>+VLOOKUP(A174,'[4]DISTRIBUCIÓN UCCF'!$A$7:$E$556,5,FALSE)</f>
        <v>JVS</v>
      </c>
      <c r="D174" s="61">
        <v>0</v>
      </c>
      <c r="E174" s="61">
        <v>0</v>
      </c>
      <c r="F174" s="61">
        <v>1023000</v>
      </c>
      <c r="G174" s="61">
        <v>169.69</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197400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1220569.69</v>
      </c>
      <c r="AT174" s="33"/>
    </row>
    <row r="175" spans="1:46" ht="33" customHeight="1">
      <c r="A175" s="32">
        <v>548</v>
      </c>
      <c r="B175" s="329" t="str">
        <f>VLOOKUP(A175,[3]bd_lista!A:C,3,FALSE)</f>
        <v>Corporación de las Fuerzas Armadas p/ el Des. Nacional</v>
      </c>
      <c r="C175" s="330" t="str">
        <f>+VLOOKUP(A175,'[4]DISTRIBUCIÓN UCCF'!$A$7:$E$556,5,FALSE)</f>
        <v>SGP</v>
      </c>
      <c r="D175" s="61">
        <v>0</v>
      </c>
      <c r="E175" s="61">
        <v>0</v>
      </c>
      <c r="F175" s="61">
        <v>2345034.15</v>
      </c>
      <c r="G175" s="61">
        <v>3034.5</v>
      </c>
      <c r="H175" s="61">
        <v>0</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2348068.65</v>
      </c>
      <c r="AT175" s="33"/>
    </row>
    <row r="176" spans="1:46" ht="33" customHeight="1">
      <c r="A176" s="32">
        <v>551</v>
      </c>
      <c r="B176" s="329" t="str">
        <f>VLOOKUP(A176,[3]bd_lista!A:C,3,FALSE)</f>
        <v>Empresa Naviera Boliviana</v>
      </c>
      <c r="C176" s="330" t="str">
        <f>+VLOOKUP(A176,'[4]DISTRIBUCIÓN UCCF'!$A$7:$E$556,5,FALSE)</f>
        <v>RCC</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29" t="str">
        <f>VLOOKUP(A177,[3]bd_lista!A:C,3,FALSE)</f>
        <v>Empresa de Apoyo a la Producción de Alimentos</v>
      </c>
      <c r="C177" s="330" t="str">
        <f>+VLOOKUP(A177,'[4]DISTRIBUCIÓN UCCF'!$A$7:$E$556,5,FALSE)</f>
        <v>YAP</v>
      </c>
      <c r="D177" s="61">
        <v>0</v>
      </c>
      <c r="E177" s="61">
        <v>0</v>
      </c>
      <c r="F177" s="61">
        <v>0</v>
      </c>
      <c r="G177" s="61">
        <v>1257599.99</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199183243.64000002</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200440843.63000003</v>
      </c>
      <c r="AT177" s="33"/>
    </row>
    <row r="178" spans="1:46" ht="33" customHeight="1">
      <c r="A178" s="32">
        <v>573</v>
      </c>
      <c r="B178" s="329" t="str">
        <f>VLOOKUP(A178,[3]bd_lista!A:C,3,FALSE)</f>
        <v>Empresa Siderúrgica del Mutún</v>
      </c>
      <c r="C178" s="330" t="str">
        <f>+VLOOKUP(A178,'[4]DISTRIBUCIÓN UCCF'!$A$7:$E$556,5,FALSE)</f>
        <v>JVS</v>
      </c>
      <c r="D178" s="61">
        <v>0</v>
      </c>
      <c r="E178" s="61">
        <v>7591967.9699999997</v>
      </c>
      <c r="F178" s="61">
        <v>341896.92</v>
      </c>
      <c r="G178" s="61">
        <v>0</v>
      </c>
      <c r="H178" s="61">
        <v>0</v>
      </c>
      <c r="I178" s="61">
        <v>0</v>
      </c>
      <c r="J178" s="61">
        <v>50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7591967.9682000009</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15525882.858200001</v>
      </c>
      <c r="AT178" s="33"/>
    </row>
    <row r="179" spans="1:46" ht="33" customHeight="1">
      <c r="A179" s="32">
        <v>576</v>
      </c>
      <c r="B179" s="329" t="str">
        <f>VLOOKUP(A179,[3]bd_lista!A:C,3,FALSE)</f>
        <v>Empresa Pública Nacional Estratégica Cartones de Bolivia</v>
      </c>
      <c r="C179" s="330" t="str">
        <f>+VLOOKUP(A179,'[4]DISTRIBUCIÓN UCCF'!$A$7:$E$556,5,FALSE)</f>
        <v>MZC</v>
      </c>
      <c r="D179" s="61">
        <v>0</v>
      </c>
      <c r="E179" s="61">
        <v>0</v>
      </c>
      <c r="F179" s="61">
        <v>1086893.6599999999</v>
      </c>
      <c r="G179" s="61">
        <v>0</v>
      </c>
      <c r="H179" s="61">
        <v>0</v>
      </c>
      <c r="I179" s="61">
        <v>0</v>
      </c>
      <c r="J179" s="61">
        <v>320</v>
      </c>
      <c r="K179" s="61">
        <v>0</v>
      </c>
      <c r="L179" s="61">
        <v>0</v>
      </c>
      <c r="M179" s="61">
        <v>0</v>
      </c>
      <c r="N179" s="61">
        <v>0</v>
      </c>
      <c r="O179" s="61">
        <v>0</v>
      </c>
      <c r="P179" s="61">
        <v>0</v>
      </c>
      <c r="Q179" s="61">
        <v>244.37</v>
      </c>
      <c r="R179" s="61">
        <v>439.90999999999997</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1087897.94</v>
      </c>
      <c r="AT179" s="33"/>
    </row>
    <row r="180" spans="1:46" ht="33" customHeight="1">
      <c r="A180" s="32">
        <v>578</v>
      </c>
      <c r="B180" s="329" t="str">
        <f>VLOOKUP(A180,[3]bd_lista!A:C,3,FALSE)</f>
        <v>Boliviana de Aviación</v>
      </c>
      <c r="C180" s="330" t="e">
        <f>+VLOOKUP(A180,'[4]DISTRIBUCIÓN UCCF'!$A$7:$E$556,5,FALSE)</f>
        <v>#REF!</v>
      </c>
      <c r="D180" s="61">
        <v>0</v>
      </c>
      <c r="E180" s="61">
        <v>0</v>
      </c>
      <c r="F180" s="61">
        <v>57714</v>
      </c>
      <c r="G180" s="61">
        <v>122169.08</v>
      </c>
      <c r="H180" s="61">
        <v>0</v>
      </c>
      <c r="I180" s="61">
        <v>0</v>
      </c>
      <c r="J180" s="61">
        <v>0</v>
      </c>
      <c r="K180" s="61">
        <v>68665521.019999996</v>
      </c>
      <c r="L180" s="61">
        <v>0</v>
      </c>
      <c r="M180" s="61">
        <v>0</v>
      </c>
      <c r="N180" s="61">
        <v>1327.81</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68846731.909999996</v>
      </c>
      <c r="AT180" s="33"/>
    </row>
    <row r="181" spans="1:46" ht="33" customHeight="1">
      <c r="A181" s="32">
        <v>580</v>
      </c>
      <c r="B181" s="329" t="str">
        <f>VLOOKUP(A181,[3]bd_lista!A:C,3,FALSE)</f>
        <v>Depósitos Aduaneros Bolivianos</v>
      </c>
      <c r="C181" s="330" t="e">
        <f>+VLOOKUP(A181,'[4]DISTRIBUCIÓN UCCF'!$A$7:$E$556,5,FALSE)</f>
        <v>#REF!</v>
      </c>
      <c r="D181" s="61">
        <v>0</v>
      </c>
      <c r="E181" s="61">
        <v>0</v>
      </c>
      <c r="F181" s="61">
        <v>0</v>
      </c>
      <c r="G181" s="61">
        <v>1444.65</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1444.65</v>
      </c>
      <c r="AT181" s="33"/>
    </row>
    <row r="182" spans="1:46" ht="33" customHeight="1">
      <c r="A182" s="32">
        <v>584</v>
      </c>
      <c r="B182" s="329" t="str">
        <f>VLOOKUP(A182,[3]bd_lista!A:C,3,FALSE)</f>
        <v>Empresa Boliviana de Industrializacion de Hidrocarburos</v>
      </c>
      <c r="C182" s="330" t="str">
        <f>+VLOOKUP(A182,'[4]DISTRIBUCIÓN UCCF'!$A$7:$E$556,5,FALSE)</f>
        <v>YAP</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29" t="str">
        <f>VLOOKUP(A183,[3]bd_lista!A:C,3,FALSE)</f>
        <v>Agencia Boliviana Espacial</v>
      </c>
      <c r="C183" s="330" t="str">
        <f>+VLOOKUP(A183,'[4]DISTRIBUCIÓN UCCF'!$A$7:$E$556,5,FALSE)</f>
        <v>VCK</v>
      </c>
      <c r="D183" s="61">
        <v>0</v>
      </c>
      <c r="E183" s="61">
        <v>0</v>
      </c>
      <c r="F183" s="61">
        <v>0</v>
      </c>
      <c r="G183" s="61">
        <v>7866.76</v>
      </c>
      <c r="H183" s="61">
        <v>0</v>
      </c>
      <c r="I183" s="61">
        <v>0</v>
      </c>
      <c r="J183" s="61">
        <v>0</v>
      </c>
      <c r="K183" s="61">
        <v>0</v>
      </c>
      <c r="L183" s="61">
        <v>0</v>
      </c>
      <c r="M183" s="61">
        <v>0</v>
      </c>
      <c r="N183" s="61">
        <v>0</v>
      </c>
      <c r="O183" s="61">
        <v>0</v>
      </c>
      <c r="P183" s="61">
        <v>0</v>
      </c>
      <c r="Q183" s="61">
        <v>0</v>
      </c>
      <c r="R183" s="61">
        <v>1270.33</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f t="shared" si="2"/>
        <v>9137.09</v>
      </c>
      <c r="AT183" s="33"/>
    </row>
    <row r="184" spans="1:46" ht="33" customHeight="1">
      <c r="A184" s="32">
        <v>586</v>
      </c>
      <c r="B184" s="329" t="str">
        <f>VLOOKUP(A184,[3]bd_lista!A:C,3,FALSE)</f>
        <v>Empresa Azucarera San Buenaventura</v>
      </c>
      <c r="C184" s="330" t="str">
        <f>+VLOOKUP(A184,'[4]DISTRIBUCIÓN UCCF'!$A$7:$E$556,5,FALSE)</f>
        <v>VHM</v>
      </c>
      <c r="D184" s="61">
        <v>0</v>
      </c>
      <c r="E184" s="61">
        <v>0</v>
      </c>
      <c r="F184" s="61">
        <v>4441671.63</v>
      </c>
      <c r="G184" s="61">
        <v>24</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4441695.63</v>
      </c>
      <c r="AT184" s="33"/>
    </row>
    <row r="185" spans="1:46" ht="33" customHeight="1">
      <c r="A185" s="32">
        <v>587</v>
      </c>
      <c r="B185" s="329" t="str">
        <f>VLOOKUP(A185,[3]bd_lista!A:C,3,FALSE)</f>
        <v>Empresa Estratégica Boliviana de Construcción y Conservación de Infraestructura Civil</v>
      </c>
      <c r="C185" s="330" t="str">
        <f>+VLOOKUP(A185,'[4]DISTRIBUCIÓN UCCF'!$A$7:$E$556,5,FALSE)</f>
        <v>YAP</v>
      </c>
      <c r="D185" s="61">
        <v>0</v>
      </c>
      <c r="E185" s="61">
        <v>0</v>
      </c>
      <c r="F185" s="61">
        <v>0</v>
      </c>
      <c r="G185" s="61">
        <v>25136727.080000002</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25136727.080000002</v>
      </c>
      <c r="AT185" s="33"/>
    </row>
    <row r="186" spans="1:46" ht="33" customHeight="1">
      <c r="A186" s="331">
        <v>590</v>
      </c>
      <c r="B186" s="329" t="str">
        <f>VLOOKUP(A186,[3]bd_lista!A:C,3,FALSE)</f>
        <v>Empresa Pública "QUIPUS"</v>
      </c>
      <c r="C186" s="330" t="str">
        <f>+VLOOKUP(A186,'[4]DISTRIBUCIÓN UCCF'!$A$7:$E$556,5,FALSE)</f>
        <v>JRC</v>
      </c>
      <c r="D186" s="61">
        <v>0</v>
      </c>
      <c r="E186" s="61">
        <v>0</v>
      </c>
      <c r="F186" s="61">
        <v>0</v>
      </c>
      <c r="G186" s="61">
        <v>4040.07</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4040.07</v>
      </c>
      <c r="AT186" s="33"/>
    </row>
    <row r="187" spans="1:46" ht="33" customHeight="1">
      <c r="A187" s="32">
        <v>591</v>
      </c>
      <c r="B187" s="329" t="str">
        <f>VLOOKUP(A187,[3]bd_lista!A:C,3,FALSE)</f>
        <v>Empresa Estatal de Transporte por Cable "Mi teleférico"</v>
      </c>
      <c r="C187" s="330" t="str">
        <f>+VLOOKUP(A187,'[4]DISTRIBUCIÓN UCCF'!$A$7:$E$556,5,FALSE)</f>
        <v>MZC</v>
      </c>
      <c r="D187" s="61">
        <v>0</v>
      </c>
      <c r="E187" s="61">
        <v>0</v>
      </c>
      <c r="F187" s="61">
        <v>31264.599999999977</v>
      </c>
      <c r="G187" s="61">
        <v>1147959.17</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1179223.77</v>
      </c>
      <c r="AT187" s="33"/>
    </row>
    <row r="188" spans="1:46" ht="33" customHeight="1">
      <c r="A188" s="32">
        <v>592</v>
      </c>
      <c r="B188" s="329" t="str">
        <f>VLOOKUP(A188,[3]bd_lista!A:C,3,FALSE)</f>
        <v>Empresa Estatal "Boliviana de Turismo"</v>
      </c>
      <c r="C188" s="330" t="str">
        <f>+VLOOKUP(A188,'[4]DISTRIBUCIÓN UCCF'!$A$7:$E$556,5,FALSE)</f>
        <v>VCK</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29" t="str">
        <f>VLOOKUP(A189,[3]bd_lista!A:C,3,FALSE)</f>
        <v>Empresa Pública YACANA</v>
      </c>
      <c r="C189" s="330" t="str">
        <f>+VLOOKUP(A189,'[4]DISTRIBUCIÓN UCCF'!$A$7:$E$556,5,FALSE)</f>
        <v>GCM</v>
      </c>
      <c r="D189" s="61">
        <v>0</v>
      </c>
      <c r="E189" s="61">
        <v>0</v>
      </c>
      <c r="F189" s="61">
        <v>0</v>
      </c>
      <c r="G189" s="61">
        <v>55.3</v>
      </c>
      <c r="H189" s="61">
        <v>0</v>
      </c>
      <c r="I189" s="61">
        <v>0</v>
      </c>
      <c r="J189" s="61">
        <v>0</v>
      </c>
      <c r="K189" s="61">
        <v>0</v>
      </c>
      <c r="L189" s="61">
        <v>0</v>
      </c>
      <c r="M189" s="61">
        <v>50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105.3</v>
      </c>
      <c r="AT189" s="33"/>
    </row>
    <row r="190" spans="1:46" ht="33" customHeight="1">
      <c r="A190" s="32">
        <v>594</v>
      </c>
      <c r="B190" s="329" t="str">
        <f>VLOOKUP(A190,[3]bd_lista!A:C,3,FALSE)</f>
        <v>Administración de Servicios Portuarios - Bolivia</v>
      </c>
      <c r="C190" s="330" t="str">
        <f>+VLOOKUP(A190,'[4]DISTRIBUCIÓN UCCF'!$A$7:$E$556,5,FALSE)</f>
        <v>VHM</v>
      </c>
      <c r="D190" s="61">
        <v>0</v>
      </c>
      <c r="E190" s="61">
        <v>0</v>
      </c>
      <c r="F190" s="61">
        <v>0</v>
      </c>
      <c r="G190" s="61">
        <v>444.81</v>
      </c>
      <c r="H190" s="61">
        <v>0</v>
      </c>
      <c r="I190" s="61">
        <v>0</v>
      </c>
      <c r="J190" s="61">
        <v>100</v>
      </c>
      <c r="K190" s="61">
        <v>171178.46999999997</v>
      </c>
      <c r="L190" s="61">
        <v>0</v>
      </c>
      <c r="M190" s="61">
        <v>100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171823.27999999997</v>
      </c>
      <c r="AT190" s="33"/>
    </row>
    <row r="191" spans="1:46" ht="33" customHeight="1">
      <c r="A191" s="32">
        <v>595</v>
      </c>
      <c r="B191" s="329" t="str">
        <f>VLOOKUP(A191,[3]bd_lista!A:C,3,FALSE)</f>
        <v>Gestora Pública de la Seguridad Social de Largo Plazo</v>
      </c>
      <c r="C191" s="330" t="str">
        <f>+VLOOKUP(A191,'[4]DISTRIBUCIÓN UCCF'!$A$7:$E$556,5,FALSE)</f>
        <v>SGP</v>
      </c>
      <c r="D191" s="61">
        <v>0</v>
      </c>
      <c r="E191" s="61">
        <v>0</v>
      </c>
      <c r="F191" s="61">
        <v>0</v>
      </c>
      <c r="G191" s="61">
        <v>13588.75</v>
      </c>
      <c r="H191" s="61">
        <v>0</v>
      </c>
      <c r="I191" s="61">
        <v>0</v>
      </c>
      <c r="J191" s="61">
        <v>50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13638.75</v>
      </c>
      <c r="AT191" s="33"/>
    </row>
    <row r="192" spans="1:46" ht="33" customHeight="1">
      <c r="A192" s="32">
        <v>596</v>
      </c>
      <c r="B192" s="329" t="str">
        <f>VLOOKUP(A192,[3]bd_lista!A:C,3,FALSE)</f>
        <v xml:space="preserve">Empresa Pública Transporte Aéreo Militar </v>
      </c>
      <c r="C192" s="330" t="str">
        <f>+VLOOKUP(A192,'[4]DISTRIBUCIÓN UCCF'!$A$7:$E$556,5,FALSE)</f>
        <v>MZC</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0</v>
      </c>
      <c r="AT192" s="33"/>
    </row>
    <row r="193" spans="1:46" ht="33" customHeight="1">
      <c r="A193" s="32">
        <v>597</v>
      </c>
      <c r="B193" s="329" t="str">
        <f>VLOOKUP(A193,[3]bd_lista!A:C,3,FALSE)</f>
        <v>Empresa Pública Nacional Estratégica de Yacimientos de Litio Bolivianos</v>
      </c>
      <c r="C193" s="330" t="str">
        <f>+VLOOKUP(A193,'[4]DISTRIBUCIÓN UCCF'!$A$7:$E$556,5,FALSE)</f>
        <v>ETC</v>
      </c>
      <c r="D193" s="61">
        <v>0</v>
      </c>
      <c r="E193" s="61">
        <v>0</v>
      </c>
      <c r="F193" s="61">
        <v>0</v>
      </c>
      <c r="G193" s="61">
        <v>451165.82999999996</v>
      </c>
      <c r="H193" s="61">
        <v>0</v>
      </c>
      <c r="I193" s="61">
        <v>0</v>
      </c>
      <c r="J193" s="61">
        <v>2451.61</v>
      </c>
      <c r="K193" s="61">
        <v>22240750.989999998</v>
      </c>
      <c r="L193" s="61">
        <v>0</v>
      </c>
      <c r="M193" s="61">
        <v>1700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22696068.43</v>
      </c>
      <c r="AT193" s="33"/>
    </row>
    <row r="194" spans="1:46" ht="33" customHeight="1">
      <c r="A194" s="32">
        <v>598</v>
      </c>
      <c r="B194" s="329" t="str">
        <f>VLOOKUP(A194,[3]bd_lista!A:C,3,FALSE)</f>
        <v>Empresa Pública "Editorial del Estado Plurinacional de Bolivia"</v>
      </c>
      <c r="C194" s="330" t="str">
        <f>+VLOOKUP(A194,'[4]DISTRIBUCIÓN UCCF'!$A$7:$E$556,5,FALSE)</f>
        <v>SGP</v>
      </c>
      <c r="D194" s="61">
        <v>0</v>
      </c>
      <c r="E194" s="61">
        <v>0</v>
      </c>
      <c r="F194" s="61">
        <v>0</v>
      </c>
      <c r="G194" s="61">
        <v>0</v>
      </c>
      <c r="H194" s="61">
        <v>0</v>
      </c>
      <c r="I194" s="61">
        <v>0</v>
      </c>
      <c r="J194" s="61">
        <v>50</v>
      </c>
      <c r="K194" s="61">
        <v>0</v>
      </c>
      <c r="L194" s="61">
        <v>0</v>
      </c>
      <c r="M194" s="61">
        <v>0</v>
      </c>
      <c r="N194" s="61">
        <v>0</v>
      </c>
      <c r="O194" s="61">
        <v>0</v>
      </c>
      <c r="P194" s="61">
        <v>0</v>
      </c>
      <c r="Q194" s="61">
        <v>0</v>
      </c>
      <c r="R194" s="61">
        <v>0</v>
      </c>
      <c r="S194" s="61">
        <v>0</v>
      </c>
      <c r="T194" s="61">
        <v>0</v>
      </c>
      <c r="U194" s="61">
        <v>0</v>
      </c>
      <c r="V194" s="61">
        <v>0</v>
      </c>
      <c r="W194" s="61">
        <v>0</v>
      </c>
      <c r="X194" s="61">
        <v>0</v>
      </c>
      <c r="Y194" s="61">
        <v>879150</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879200</v>
      </c>
      <c r="AT194" s="33"/>
    </row>
    <row r="195" spans="1:46" ht="33" customHeight="1">
      <c r="A195" s="32">
        <v>599</v>
      </c>
      <c r="B195" s="329" t="str">
        <f>VLOOKUP(A195,[3]bd_lista!A:C,3,FALSE)</f>
        <v>Empresa Boliviana de Alimentos y Derivados</v>
      </c>
      <c r="C195" s="330" t="str">
        <f>+VLOOKUP(A195,'[4]DISTRIBUCIÓN UCCF'!$A$7:$E$556,5,FALSE)</f>
        <v>GRH</v>
      </c>
      <c r="D195" s="61">
        <v>0</v>
      </c>
      <c r="E195" s="61">
        <v>0</v>
      </c>
      <c r="F195" s="61">
        <v>36143830.969999999</v>
      </c>
      <c r="G195" s="61">
        <v>5845</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36149675.969999999</v>
      </c>
      <c r="AT195" s="33"/>
    </row>
    <row r="196" spans="1:46" ht="33" customHeight="1">
      <c r="A196" s="32">
        <v>600</v>
      </c>
      <c r="B196" s="329" t="str">
        <f>VLOOKUP(A196,[3]bd_lista!A:C,3,FALSE)</f>
        <v>Empresa Servicios Aéreos Bolivianos</v>
      </c>
      <c r="C196" s="330">
        <v>0</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29" t="s">
        <v>1546</v>
      </c>
      <c r="C197" s="330">
        <v>0</v>
      </c>
      <c r="D197" s="61">
        <v>0</v>
      </c>
      <c r="E197" s="61">
        <v>0</v>
      </c>
      <c r="F197" s="61">
        <v>0</v>
      </c>
      <c r="G197" s="61">
        <v>393722.6</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393722.6</v>
      </c>
      <c r="AT197" s="33"/>
    </row>
    <row r="198" spans="1:46" ht="33" customHeight="1">
      <c r="A198" s="32">
        <v>633</v>
      </c>
      <c r="B198" s="329" t="str">
        <f>VLOOKUP(A198,[3]bd_lista!A:C,3,FALSE)</f>
        <v>Empresa Misicuni</v>
      </c>
      <c r="C198" s="330" t="str">
        <f>+VLOOKUP(A198,'[4]DISTRIBUCIÓN UCCF'!$A$7:$E$556,5,FALSE)</f>
        <v>JRC</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634</v>
      </c>
      <c r="B199" s="329" t="str">
        <f>VLOOKUP(A199,[3]bd_lista!A:C,3,FALSE)</f>
        <v>Empresa Púb. Deptal. Hotel Terminal-Terminal de Buses Oruro</v>
      </c>
      <c r="C199" s="330" t="str">
        <f>+VLOOKUP(A199,'[4]DISTRIBUCIÓN UCCF'!$A$7:$E$556,5,FALSE)</f>
        <v>VCK</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29" t="str">
        <f>VLOOKUP(A200,[3]bd_lista!A:C,3,FALSE)</f>
        <v>Asamblea Legislativa Plurinacional</v>
      </c>
      <c r="C200" s="330" t="str">
        <f>+VLOOKUP(A200,'[4]DISTRIBUCIÓN UCCF'!$A$7:$E$556,5,FALSE)</f>
        <v>ETC</v>
      </c>
      <c r="D200" s="61">
        <v>0</v>
      </c>
      <c r="E200" s="61">
        <v>0</v>
      </c>
      <c r="F200" s="61">
        <v>0</v>
      </c>
      <c r="G200" s="61">
        <v>124465.48999999999</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124465.48999999999</v>
      </c>
      <c r="AT200" s="33"/>
    </row>
    <row r="201" spans="1:46" ht="33" customHeight="1">
      <c r="A201" s="32">
        <v>660</v>
      </c>
      <c r="B201" s="329" t="str">
        <f>VLOOKUP(A201,[3]bd_lista!A:C,3,FALSE)</f>
        <v>Órgano Judicial</v>
      </c>
      <c r="C201" s="330" t="str">
        <f>+VLOOKUP(A201,'[4]DISTRIBUCIÓN UCCF'!$A$7:$E$556,5,FALSE)</f>
        <v>ETC</v>
      </c>
      <c r="D201" s="61">
        <v>0</v>
      </c>
      <c r="E201" s="61">
        <v>0</v>
      </c>
      <c r="F201" s="61">
        <v>28638116.390000001</v>
      </c>
      <c r="G201" s="61">
        <v>88486.89</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28726603.280000001</v>
      </c>
      <c r="AT201" s="33"/>
    </row>
    <row r="202" spans="1:46" ht="33" customHeight="1">
      <c r="A202" s="32">
        <v>661</v>
      </c>
      <c r="B202" s="329" t="str">
        <f>VLOOKUP(A202,[3]bd_lista!A:C,3,FALSE)</f>
        <v>Tribunal Constitucional Plurinacional</v>
      </c>
      <c r="C202" s="330" t="str">
        <f>+VLOOKUP(A202,'[4]DISTRIBUCIÓN UCCF'!$A$7:$E$556,5,FALSE)</f>
        <v>YAP</v>
      </c>
      <c r="D202" s="61">
        <v>0</v>
      </c>
      <c r="E202" s="61">
        <v>0</v>
      </c>
      <c r="F202" s="61">
        <v>0</v>
      </c>
      <c r="G202" s="61">
        <v>0</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0</v>
      </c>
      <c r="AT202" s="33"/>
    </row>
    <row r="203" spans="1:46" ht="33" customHeight="1">
      <c r="A203" s="32">
        <v>670</v>
      </c>
      <c r="B203" s="329" t="str">
        <f>VLOOKUP(A203,[3]bd_lista!A:C,3,FALSE)</f>
        <v>Órgano Electoral Plurinacional</v>
      </c>
      <c r="C203" s="330" t="str">
        <f>+VLOOKUP(A203,'[4]DISTRIBUCIÓN UCCF'!$A$7:$E$556,5,FALSE)</f>
        <v>VHM</v>
      </c>
      <c r="D203" s="61">
        <v>0</v>
      </c>
      <c r="E203" s="61">
        <v>0</v>
      </c>
      <c r="F203" s="61">
        <v>1968789</v>
      </c>
      <c r="G203" s="61">
        <v>300576.16000000003</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1400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2270765.16</v>
      </c>
      <c r="AT203" s="33"/>
    </row>
    <row r="204" spans="1:46" ht="33" customHeight="1">
      <c r="A204" s="32">
        <v>680</v>
      </c>
      <c r="B204" s="329" t="str">
        <f>VLOOKUP(A204,[3]bd_lista!A:C,3,FALSE)</f>
        <v>Contraloria General del Estado</v>
      </c>
      <c r="C204" s="330" t="str">
        <f>+VLOOKUP(A204,'[4]DISTRIBUCIÓN UCCF'!$A$7:$E$556,5,FALSE)</f>
        <v>YAP</v>
      </c>
      <c r="D204" s="61">
        <v>0</v>
      </c>
      <c r="E204" s="61">
        <v>0</v>
      </c>
      <c r="F204" s="61">
        <v>0</v>
      </c>
      <c r="G204" s="61">
        <v>0</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0</v>
      </c>
      <c r="AT204" s="33"/>
    </row>
    <row r="205" spans="1:46" ht="33" customHeight="1">
      <c r="A205" s="32">
        <v>681</v>
      </c>
      <c r="B205" s="329" t="str">
        <f>VLOOKUP(A205,[3]bd_lista!A:C,3,FALSE)</f>
        <v>Ministerio Público</v>
      </c>
      <c r="C205" s="330" t="str">
        <f>+VLOOKUP(A205,'[4]DISTRIBUCIÓN UCCF'!$A$7:$E$556,5,FALSE)</f>
        <v>SGP</v>
      </c>
      <c r="D205" s="61">
        <v>0</v>
      </c>
      <c r="E205" s="61">
        <v>0</v>
      </c>
      <c r="F205" s="61">
        <v>163076</v>
      </c>
      <c r="G205" s="61">
        <v>55612.76</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6469.73</v>
      </c>
      <c r="AF205" s="61">
        <v>0</v>
      </c>
      <c r="AG205" s="61">
        <v>0</v>
      </c>
      <c r="AH205" s="61">
        <v>0</v>
      </c>
      <c r="AI205" s="61">
        <v>0</v>
      </c>
      <c r="AJ205" s="61">
        <v>0</v>
      </c>
      <c r="AK205" s="61">
        <v>0</v>
      </c>
      <c r="AL205" s="61">
        <v>0</v>
      </c>
      <c r="AM205" s="61">
        <v>0</v>
      </c>
      <c r="AN205" s="61">
        <v>0</v>
      </c>
      <c r="AO205" s="61">
        <v>0</v>
      </c>
      <c r="AP205" s="61">
        <v>0</v>
      </c>
      <c r="AQ205" s="61">
        <f t="shared" si="2"/>
        <v>225158.49000000002</v>
      </c>
      <c r="AT205" s="33"/>
    </row>
    <row r="206" spans="1:46" ht="33" customHeight="1">
      <c r="A206" s="32">
        <v>682</v>
      </c>
      <c r="B206" s="329" t="str">
        <f>VLOOKUP(A206,[3]bd_lista!A:C,3,FALSE)</f>
        <v>Defensoria del Pueblo</v>
      </c>
      <c r="C206" s="330" t="str">
        <f>+VLOOKUP(A206,'[4]DISTRIBUCIÓN UCCF'!$A$7:$E$556,5,FALSE)</f>
        <v>RCC</v>
      </c>
      <c r="D206" s="61">
        <v>0</v>
      </c>
      <c r="E206" s="61">
        <v>0</v>
      </c>
      <c r="F206" s="61">
        <v>0</v>
      </c>
      <c r="G206" s="61">
        <v>22369.79</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22369.79</v>
      </c>
      <c r="AT206" s="33"/>
    </row>
    <row r="207" spans="1:46" ht="33" customHeight="1">
      <c r="A207" s="32">
        <v>683</v>
      </c>
      <c r="B207" s="329" t="str">
        <f>VLOOKUP(A207,[3]bd_lista!A:C,3,FALSE)</f>
        <v>Procuraduria General del Estado</v>
      </c>
      <c r="C207" s="330" t="str">
        <f>+VLOOKUP(A207,'[4]DISTRIBUCIÓN UCCF'!$A$7:$E$556,5,FALSE)</f>
        <v>YAP</v>
      </c>
      <c r="D207" s="61">
        <v>0</v>
      </c>
      <c r="E207" s="61">
        <v>0</v>
      </c>
      <c r="F207" s="61">
        <v>2000</v>
      </c>
      <c r="G207" s="61">
        <v>0</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2000</v>
      </c>
      <c r="AT207" s="33"/>
    </row>
    <row r="208" spans="1:46" ht="33" customHeight="1">
      <c r="A208" s="32">
        <v>716</v>
      </c>
      <c r="B208" s="329" t="str">
        <f>VLOOKUP(A208,[3]bd_lista!A:C,3,FALSE)</f>
        <v>Empresa Tarijeña del Gas</v>
      </c>
      <c r="C208" s="330" t="str">
        <f>+VLOOKUP(A208,'[4]DISTRIBUCIÓN UCCF'!$A$7:$E$556,5,FALSE)</f>
        <v>SGP</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29" t="str">
        <f>VLOOKUP(A209,[3]bd_lista!A:C,3,FALSE)</f>
        <v>Servicio Autónomo Municipal de Agua Potable y Alcantarillado</v>
      </c>
      <c r="C209" s="330">
        <v>0</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29" t="str">
        <f>VLOOKUP(A210,[3]bd_lista!A:C,3,FALSE)</f>
        <v>Servicio Municipal de Agua Potable y Alcantarillado</v>
      </c>
      <c r="C210" s="330">
        <v>0</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29" t="str">
        <f>VLOOKUP(A211,[3]bd_lista!A:C,3,FALSE)</f>
        <v>Empresa Local de Agua Potable y Alcantarillado Sucre</v>
      </c>
      <c r="C211" s="330">
        <v>0</v>
      </c>
      <c r="D211" s="61">
        <v>0</v>
      </c>
      <c r="E211" s="61">
        <v>0</v>
      </c>
      <c r="F211" s="61">
        <v>0</v>
      </c>
      <c r="G211" s="61">
        <v>0</v>
      </c>
      <c r="H211" s="61">
        <v>0</v>
      </c>
      <c r="I211" s="61">
        <v>0</v>
      </c>
      <c r="J211" s="61">
        <v>0</v>
      </c>
      <c r="K211" s="61">
        <v>28540.3</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28540.3</v>
      </c>
      <c r="AT211" s="33"/>
    </row>
    <row r="212" spans="1:46" ht="33" customHeight="1">
      <c r="A212" s="32">
        <v>821</v>
      </c>
      <c r="B212" s="329" t="str">
        <f>VLOOKUP(A212,[3]bd_lista!A:C,3,FALSE)</f>
        <v>Administración Autónoma para Obras Sanitarias - Potosí</v>
      </c>
      <c r="C212" s="330" t="str">
        <f>+VLOOKUP(A212,'[4]DISTRIBUCIÓN UCCF'!$A$7:$E$556,5,FALSE)</f>
        <v>MZC</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29" t="str">
        <f>VLOOKUP(A213,[3]bd_lista!A:C,3,FALSE)</f>
        <v>Servicio Local de Acueductos y Alcantarillado - Oruro</v>
      </c>
      <c r="C213" s="330">
        <v>0</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29" t="str">
        <f>VLOOKUP(A214,[3]bd_lista!A:C,3,FALSE)</f>
        <v>Fondo Nacional de Desarrollo Regional</v>
      </c>
      <c r="C214" s="330" t="str">
        <f>+VLOOKUP(A214,'[4]DISTRIBUCIÓN UCCF'!$A$7:$E$556,5,FALSE)</f>
        <v>ETC</v>
      </c>
      <c r="D214" s="61">
        <v>0</v>
      </c>
      <c r="E214" s="61">
        <v>0</v>
      </c>
      <c r="F214" s="61">
        <v>0</v>
      </c>
      <c r="G214" s="61">
        <v>0</v>
      </c>
      <c r="H214" s="61">
        <v>0</v>
      </c>
      <c r="I214" s="61">
        <v>0</v>
      </c>
      <c r="J214" s="61">
        <v>1926.76</v>
      </c>
      <c r="K214" s="61">
        <v>0</v>
      </c>
      <c r="L214" s="61">
        <v>0</v>
      </c>
      <c r="M214" s="61">
        <v>0</v>
      </c>
      <c r="N214" s="61">
        <v>0</v>
      </c>
      <c r="O214" s="61">
        <v>0</v>
      </c>
      <c r="P214" s="61">
        <v>0</v>
      </c>
      <c r="Q214" s="61">
        <v>3128564.19</v>
      </c>
      <c r="R214" s="61">
        <v>0</v>
      </c>
      <c r="S214" s="61">
        <v>2892101.07</v>
      </c>
      <c r="T214" s="61">
        <v>33641779.680000007</v>
      </c>
      <c r="U214" s="61">
        <v>0</v>
      </c>
      <c r="V214" s="61">
        <v>0</v>
      </c>
      <c r="W214" s="61">
        <v>0</v>
      </c>
      <c r="X214" s="61">
        <v>0</v>
      </c>
      <c r="Y214" s="61">
        <v>1555830.33</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41220202.030000001</v>
      </c>
      <c r="AT214" s="33"/>
    </row>
    <row r="215" spans="1:46">
      <c r="A215" s="32">
        <v>865</v>
      </c>
      <c r="B215" s="329" t="str">
        <f>VLOOKUP(A215,[3]bd_lista!A:C,3,FALSE)</f>
        <v>Fondo de Desarrollo del Sist.Fin. y Apoyo al Sec.Productivo</v>
      </c>
      <c r="C215" s="330" t="str">
        <f>+VLOOKUP(A215,'[4]DISTRIBUCIÓN UCCF'!$A$7:$E$556,5,FALSE)</f>
        <v>RCC</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0</v>
      </c>
      <c r="AT215" s="33"/>
    </row>
    <row r="216" spans="1:46" ht="33" customHeight="1">
      <c r="A216" s="32">
        <v>867</v>
      </c>
      <c r="B216" s="329" t="str">
        <f>VLOOKUP(A216,[3]bd_lista!A:C,3,FALSE)</f>
        <v>Fondo Rotatorio de Fomento Productivo Regional</v>
      </c>
      <c r="C216" s="330" t="str">
        <f>+VLOOKUP(A216,'[4]DISTRIBUCIÓN UCCF'!$A$7:$E$556,5,FALSE)</f>
        <v>RCC</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29" t="str">
        <f>VLOOKUP(A217,[3]bd_lista!A:C,3,FALSE)</f>
        <v>Gobierno Autónomo Departamental de Chuquisaca</v>
      </c>
      <c r="C217" s="330" t="str">
        <f>+VLOOKUP(A217,'[4]DISTRIBUCIÓN UCCF'!$A$7:$E$556,5,FALSE)</f>
        <v>VCK</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0</v>
      </c>
      <c r="AT217" s="33"/>
    </row>
    <row r="218" spans="1:46" ht="33" customHeight="1">
      <c r="A218" s="32">
        <v>902</v>
      </c>
      <c r="B218" s="329" t="str">
        <f>VLOOKUP(A218,[3]bd_lista!A:C,3,FALSE)</f>
        <v>Gobierno Autónomo Departamental de La Paz</v>
      </c>
      <c r="C218" s="330" t="str">
        <f>+VLOOKUP(A218,'[4]DISTRIBUCIÓN UCCF'!$A$7:$E$556,5,FALSE)</f>
        <v>VCK</v>
      </c>
      <c r="D218" s="61">
        <v>0</v>
      </c>
      <c r="E218" s="61">
        <v>0</v>
      </c>
      <c r="F218" s="61">
        <v>0</v>
      </c>
      <c r="G218" s="61">
        <v>1800</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1800</v>
      </c>
      <c r="AT218" s="33"/>
    </row>
    <row r="219" spans="1:46" ht="33" customHeight="1">
      <c r="A219" s="32">
        <v>903</v>
      </c>
      <c r="B219" s="329" t="str">
        <f>VLOOKUP(A219,[3]bd_lista!A:C,3,FALSE)</f>
        <v>Gobierno Autónomo Departamental de Cochabamba</v>
      </c>
      <c r="C219" s="330" t="str">
        <f>+VLOOKUP(A219,'[4]DISTRIBUCIÓN UCCF'!$A$7:$E$556,5,FALSE)</f>
        <v>VCK</v>
      </c>
      <c r="D219" s="61">
        <v>0</v>
      </c>
      <c r="E219" s="61">
        <v>0</v>
      </c>
      <c r="F219" s="61">
        <v>0</v>
      </c>
      <c r="G219" s="61">
        <v>4349.6400000000003</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4349.6400000000003</v>
      </c>
      <c r="AT219" s="33"/>
    </row>
    <row r="220" spans="1:46" ht="33" customHeight="1">
      <c r="A220" s="32">
        <v>904</v>
      </c>
      <c r="B220" s="329" t="str">
        <f>VLOOKUP(A220,[3]bd_lista!A:C,3,FALSE)</f>
        <v>Gobierno Autónomo Departamental de Oruro</v>
      </c>
      <c r="C220" s="330" t="str">
        <f>+VLOOKUP(A220,'[4]DISTRIBUCIÓN UCCF'!$A$7:$E$556,5,FALSE)</f>
        <v>VCK</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29" t="str">
        <f>VLOOKUP(A221,[3]bd_lista!A:C,3,FALSE)</f>
        <v>Gobierno Autónomo Departamental de Potosí</v>
      </c>
      <c r="C221" s="330" t="str">
        <f>+VLOOKUP(A221,'[4]DISTRIBUCIÓN UCCF'!$A$7:$E$556,5,FALSE)</f>
        <v>VCK</v>
      </c>
      <c r="D221" s="61">
        <v>0</v>
      </c>
      <c r="E221" s="61">
        <v>0</v>
      </c>
      <c r="F221" s="61">
        <v>0</v>
      </c>
      <c r="G221" s="61">
        <v>215298.26</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215298.26</v>
      </c>
      <c r="AT221" s="33"/>
    </row>
    <row r="222" spans="1:46" ht="33" customHeight="1">
      <c r="A222" s="32">
        <v>906</v>
      </c>
      <c r="B222" s="329" t="str">
        <f>VLOOKUP(A222,[3]bd_lista!A:C,3,FALSE)</f>
        <v>Gobierno Autónomo Departamental de Tarija</v>
      </c>
      <c r="C222" s="330" t="str">
        <f>+VLOOKUP(A222,'[4]DISTRIBUCIÓN UCCF'!$A$7:$E$556,5,FALSE)</f>
        <v>VCK</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29" t="str">
        <f>VLOOKUP(A223,[3]bd_lista!A:C,3,FALSE)</f>
        <v>Gobierno Autónomo Departamental de Santa Cruz</v>
      </c>
      <c r="C223" s="330" t="str">
        <f>+VLOOKUP(A223,'[4]DISTRIBUCIÓN UCCF'!$A$7:$E$556,5,FALSE)</f>
        <v>VCK</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29" t="str">
        <f>VLOOKUP(A224,[3]bd_lista!A:C,3,FALSE)</f>
        <v>Gobierno Autónomo Departamental del Beni</v>
      </c>
      <c r="C224" s="330" t="str">
        <f>+VLOOKUP(A224,'[4]DISTRIBUCIÓN UCCF'!$A$7:$E$556,5,FALSE)</f>
        <v>VCK</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29" t="str">
        <f>VLOOKUP(A225,[3]bd_lista!A:C,3,FALSE)</f>
        <v>Gobierno Autónomo Departamental de Pando</v>
      </c>
      <c r="C225" s="330" t="str">
        <f>+VLOOKUP(A225,'[4]DISTRIBUCIÓN UCCF'!$A$7:$E$556,5,FALSE)</f>
        <v>VCK</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29" t="str">
        <f>VLOOKUP(A226,[3]bd_lista!A:C,3,FALSE)</f>
        <v>Banco Central de Bolivia</v>
      </c>
      <c r="C226" s="330">
        <v>0</v>
      </c>
      <c r="D226" s="61">
        <v>0</v>
      </c>
      <c r="E226" s="61">
        <v>0</v>
      </c>
      <c r="F226" s="61">
        <v>0</v>
      </c>
      <c r="G226" s="61">
        <v>2116.5299999999997</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2116.5299999999997</v>
      </c>
      <c r="AT226" s="33"/>
    </row>
    <row r="227" spans="1:46" ht="33" customHeight="1">
      <c r="A227" s="32">
        <v>1101</v>
      </c>
      <c r="B227" s="329" t="str">
        <f>VLOOKUP(A227,[3]bd_lista!A:C,3,FALSE)</f>
        <v>Gobierno Autónomo Municipal de Sucre</v>
      </c>
      <c r="C227" s="330" t="str">
        <f>+VLOOKUP(A227,'[4]DISTRIBUCIÓN UCCF'!$A$7:$E$556,5,FALSE)</f>
        <v>SGP</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29" t="str">
        <f>VLOOKUP(A228,[3]bd_lista!A:C,3,FALSE)</f>
        <v>Gobierno Autónomo Municipal de Yotala</v>
      </c>
      <c r="C228" s="330" t="str">
        <f>+VLOOKUP(A228,'[4]DISTRIBUCIÓN UCCF'!$A$7:$E$556,5,FALSE)</f>
        <v>SGP</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29" t="str">
        <f>VLOOKUP(A229,[3]bd_lista!A:C,3,FALSE)</f>
        <v>Gobierno Autónomo Municipal de Poroma</v>
      </c>
      <c r="C229" s="330" t="str">
        <f>+VLOOKUP(A229,'[4]DISTRIBUCIÓN UCCF'!$A$7:$E$556,5,FALSE)</f>
        <v>SGP</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29" t="str">
        <f>VLOOKUP(A230,[3]bd_lista!A:C,3,FALSE)</f>
        <v>Gobierno Autónomo Municipal de Villa Azurduy</v>
      </c>
      <c r="C230" s="330" t="str">
        <f>+VLOOKUP(A230,'[4]DISTRIBUCIÓN UCCF'!$A$7:$E$556,5,FALSE)</f>
        <v>SGP</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29" t="str">
        <f>VLOOKUP(A231,[3]bd_lista!A:C,3,FALSE)</f>
        <v>Gobierno Autónomo Municipal de Tarvita (Villa Orías)</v>
      </c>
      <c r="C231" s="330" t="str">
        <f>+VLOOKUP(A231,'[4]DISTRIBUCIÓN UCCF'!$A$7:$E$556,5,FALSE)</f>
        <v>SGP</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29" t="str">
        <f>VLOOKUP(A232,[3]bd_lista!A:C,3,FALSE)</f>
        <v>Gobierno Autónomo Municipal de Villa Zudañez (Tacopaya)</v>
      </c>
      <c r="C232" s="330" t="str">
        <f>+VLOOKUP(A232,'[4]DISTRIBUCIÓN UCCF'!$A$7:$E$556,5,FALSE)</f>
        <v>SGP</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29" t="str">
        <f>VLOOKUP(A233,[3]bd_lista!A:C,3,FALSE)</f>
        <v>Gobierno Autónomo Municipal de Presto</v>
      </c>
      <c r="C233" s="330" t="str">
        <f>+VLOOKUP(A233,'[4]DISTRIBUCIÓN UCCF'!$A$7:$E$556,5,FALSE)</f>
        <v>SGP</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29" t="str">
        <f>VLOOKUP(A234,[3]bd_lista!A:C,3,FALSE)</f>
        <v>Gobierno Autónomo Municipal de Villa Mojocoya</v>
      </c>
      <c r="C234" s="330" t="str">
        <f>+VLOOKUP(A234,'[4]DISTRIBUCIÓN UCCF'!$A$7:$E$556,5,FALSE)</f>
        <v>SGP</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29" t="str">
        <f>VLOOKUP(A235,[3]bd_lista!A:C,3,FALSE)</f>
        <v>Gobierno Autónomo Municipal de Icla</v>
      </c>
      <c r="C235" s="330" t="str">
        <f>+VLOOKUP(A235,'[4]DISTRIBUCIÓN UCCF'!$A$7:$E$556,5,FALSE)</f>
        <v>SGP</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29" t="str">
        <f>VLOOKUP(A236,[3]bd_lista!A:C,3,FALSE)</f>
        <v>Gobierno Autónomo Municipal de Padilla</v>
      </c>
      <c r="C236" s="330" t="str">
        <f>+VLOOKUP(A236,'[4]DISTRIBUCIÓN UCCF'!$A$7:$E$556,5,FALSE)</f>
        <v>SGP</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29" t="str">
        <f>VLOOKUP(A237,[3]bd_lista!A:C,3,FALSE)</f>
        <v>Gobierno Autónomo Municipal de Tomina</v>
      </c>
      <c r="C237" s="330" t="str">
        <f>+VLOOKUP(A237,'[4]DISTRIBUCIÓN UCCF'!$A$7:$E$556,5,FALSE)</f>
        <v>SGP</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29" t="str">
        <f>VLOOKUP(A238,[3]bd_lista!A:C,3,FALSE)</f>
        <v>Gobierno Autónomo Municipal de Sopachuy</v>
      </c>
      <c r="C238" s="330" t="str">
        <f>+VLOOKUP(A238,'[4]DISTRIBUCIÓN UCCF'!$A$7:$E$556,5,FALSE)</f>
        <v>SGP</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29" t="str">
        <f>VLOOKUP(A239,[3]bd_lista!A:C,3,FALSE)</f>
        <v>Gobierno Autónomo Municipal de Villa Alcalá</v>
      </c>
      <c r="C239" s="330" t="str">
        <f>+VLOOKUP(A239,'[4]DISTRIBUCIÓN UCCF'!$A$7:$E$556,5,FALSE)</f>
        <v>SGP</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29" t="str">
        <f>VLOOKUP(A240,[3]bd_lista!A:C,3,FALSE)</f>
        <v>Gobierno Autónomo Municipal de El Villar</v>
      </c>
      <c r="C240" s="330" t="str">
        <f>+VLOOKUP(A240,'[4]DISTRIBUCIÓN UCCF'!$A$7:$E$556,5,FALSE)</f>
        <v>SGP</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29" t="str">
        <f>VLOOKUP(A241,[3]bd_lista!A:C,3,FALSE)</f>
        <v>Gobierno Autónomo Municipal de Monteagudo</v>
      </c>
      <c r="C241" s="330" t="str">
        <f>+VLOOKUP(A241,'[4]DISTRIBUCIÓN UCCF'!$A$7:$E$556,5,FALSE)</f>
        <v>SGP</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29" t="str">
        <f>VLOOKUP(A242,[3]bd_lista!A:C,3,FALSE)</f>
        <v>Gobierno Autónomo Municipal de San Pablo de Huacareta</v>
      </c>
      <c r="C242" s="330" t="str">
        <f>+VLOOKUP(A242,'[4]DISTRIBUCIÓN UCCF'!$A$7:$E$556,5,FALSE)</f>
        <v>SGP</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29" t="str">
        <f>VLOOKUP(A243,[3]bd_lista!A:C,3,FALSE)</f>
        <v>Gobierno Autónomo Municipal de Tarabuco</v>
      </c>
      <c r="C243" s="330" t="str">
        <f>+VLOOKUP(A243,'[4]DISTRIBUCIÓN UCCF'!$A$7:$E$556,5,FALSE)</f>
        <v>SGP</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29" t="str">
        <f>VLOOKUP(A244,[3]bd_lista!A:C,3,FALSE)</f>
        <v>Gobierno Autónomo Municipal de Yamparáez</v>
      </c>
      <c r="C244" s="330" t="str">
        <f>+VLOOKUP(A244,'[4]DISTRIBUCIÓN UCCF'!$A$7:$E$556,5,FALSE)</f>
        <v>SGP</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29" t="str">
        <f>VLOOKUP(A245,[3]bd_lista!A:C,3,FALSE)</f>
        <v>Gobierno Autónomo Municipal de Camargo</v>
      </c>
      <c r="C245" s="330" t="str">
        <f>+VLOOKUP(A245,'[4]DISTRIBUCIÓN UCCF'!$A$7:$E$556,5,FALSE)</f>
        <v>SGP</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29" t="str">
        <f>VLOOKUP(A246,[3]bd_lista!A:C,3,FALSE)</f>
        <v>Gobierno Autónomo Municipal de San Lucas</v>
      </c>
      <c r="C246" s="330" t="str">
        <f>+VLOOKUP(A246,'[4]DISTRIBUCIÓN UCCF'!$A$7:$E$556,5,FALSE)</f>
        <v>SGP</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29" t="str">
        <f>VLOOKUP(A247,[3]bd_lista!A:C,3,FALSE)</f>
        <v>Gobierno Autónomo Municipal de Incahuasi</v>
      </c>
      <c r="C247" s="330" t="str">
        <f>+VLOOKUP(A247,'[4]DISTRIBUCIÓN UCCF'!$A$7:$E$556,5,FALSE)</f>
        <v>SGP</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29" t="str">
        <f>VLOOKUP(A248,[3]bd_lista!A:C,3,FALSE)</f>
        <v>Gobierno Autónomo Municipal de Villa Serrano</v>
      </c>
      <c r="C248" s="330" t="str">
        <f>+VLOOKUP(A248,'[4]DISTRIBUCIÓN UCCF'!$A$7:$E$556,5,FALSE)</f>
        <v>SGP</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29" t="str">
        <f>VLOOKUP(A249,[3]bd_lista!A:C,3,FALSE)</f>
        <v>Gobierno Autónomo Municipal de Camataqui (Villa Abecia)</v>
      </c>
      <c r="C249" s="330" t="str">
        <f>+VLOOKUP(A249,'[4]DISTRIBUCIÓN UCCF'!$A$7:$E$556,5,FALSE)</f>
        <v>SGP</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29" t="str">
        <f>VLOOKUP(A250,[3]bd_lista!A:C,3,FALSE)</f>
        <v>Gobierno Autónomo Municipal de Culpina</v>
      </c>
      <c r="C250" s="330" t="str">
        <f>+VLOOKUP(A250,'[4]DISTRIBUCIÓN UCCF'!$A$7:$E$556,5,FALSE)</f>
        <v>SGP</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29" t="str">
        <f>VLOOKUP(A251,[3]bd_lista!A:C,3,FALSE)</f>
        <v>Gobierno Autónomo Municipal de Las Carreras</v>
      </c>
      <c r="C251" s="330" t="str">
        <f>+VLOOKUP(A251,'[4]DISTRIBUCIÓN UCCF'!$A$7:$E$556,5,FALSE)</f>
        <v>SGP</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29" t="str">
        <f>VLOOKUP(A252,[3]bd_lista!A:C,3,FALSE)</f>
        <v>Gobierno Autónomo Municipal de Villa Vaca Guzmán</v>
      </c>
      <c r="C252" s="330" t="str">
        <f>+VLOOKUP(A252,'[4]DISTRIBUCIÓN UCCF'!$A$7:$E$556,5,FALSE)</f>
        <v>SGP</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29" t="str">
        <f>VLOOKUP(A253,[3]bd_lista!A:C,3,FALSE)</f>
        <v>Gobierno Autónomo Municipal de Villa de Huacaya</v>
      </c>
      <c r="C253" s="330" t="str">
        <f>+VLOOKUP(A253,'[4]DISTRIBUCIÓN UCCF'!$A$7:$E$556,5,FALSE)</f>
        <v>SGP</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29" t="str">
        <f>VLOOKUP(A254,[3]bd_lista!A:C,3,FALSE)</f>
        <v>Gobierno Autónomo Municipal de Machareti</v>
      </c>
      <c r="C254" s="330" t="str">
        <f>+VLOOKUP(A254,'[4]DISTRIBUCIÓN UCCF'!$A$7:$E$556,5,FALSE)</f>
        <v>SGP</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29" t="str">
        <f>VLOOKUP(A255,[3]bd_lista!A:C,3,FALSE)</f>
        <v>Gobierno Autónomo Municipal de Villa Charcas</v>
      </c>
      <c r="C255" s="330" t="str">
        <f>+VLOOKUP(A255,'[4]DISTRIBUCIÓN UCCF'!$A$7:$E$556,5,FALSE)</f>
        <v>SGP</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29" t="str">
        <f>VLOOKUP(A256,[3]bd_lista!A:C,3,FALSE)</f>
        <v>Gobierno Autónomo Municipal de La Paz</v>
      </c>
      <c r="C256" s="330" t="str">
        <f>+VLOOKUP(A256,'[4]DISTRIBUCIÓN UCCF'!$A$7:$E$556,5,FALSE)</f>
        <v>SGP</v>
      </c>
      <c r="D256" s="61">
        <v>0</v>
      </c>
      <c r="E256" s="61">
        <v>0</v>
      </c>
      <c r="F256" s="61">
        <v>0</v>
      </c>
      <c r="G256" s="61">
        <v>7851.26</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7851.26</v>
      </c>
      <c r="AT256" s="33"/>
    </row>
    <row r="257" spans="1:46" ht="33" customHeight="1">
      <c r="A257" s="32">
        <v>1202</v>
      </c>
      <c r="B257" s="329" t="str">
        <f>VLOOKUP(A257,[3]bd_lista!A:C,3,FALSE)</f>
        <v>Gobierno Autónomo Municipal de Palca</v>
      </c>
      <c r="C257" s="330" t="str">
        <f>+VLOOKUP(A257,'[4]DISTRIBUCIÓN UCCF'!$A$7:$E$556,5,FALSE)</f>
        <v>SGP</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29" t="str">
        <f>VLOOKUP(A258,[3]bd_lista!A:C,3,FALSE)</f>
        <v>Gobierno Autónomo Municipal de Mecapaca</v>
      </c>
      <c r="C258" s="330" t="str">
        <f>+VLOOKUP(A258,'[4]DISTRIBUCIÓN UCCF'!$A$7:$E$556,5,FALSE)</f>
        <v>SGP</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29" t="str">
        <f>VLOOKUP(A259,[3]bd_lista!A:C,3,FALSE)</f>
        <v>Gobierno Autónomo Municipal de Achocalla</v>
      </c>
      <c r="C259" s="330" t="str">
        <f>+VLOOKUP(A259,'[4]DISTRIBUCIÓN UCCF'!$A$7:$E$556,5,FALSE)</f>
        <v>SGP</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29" t="str">
        <f>VLOOKUP(A260,[3]bd_lista!A:C,3,FALSE)</f>
        <v>Gobierno Autónomo Municipal de El Alto de La Paz</v>
      </c>
      <c r="C260" s="330" t="str">
        <f>+VLOOKUP(A260,'[4]DISTRIBUCIÓN UCCF'!$A$7:$E$556,5,FALSE)</f>
        <v>SGP</v>
      </c>
      <c r="D260" s="61">
        <v>0</v>
      </c>
      <c r="E260" s="61">
        <v>0</v>
      </c>
      <c r="F260" s="61">
        <v>0</v>
      </c>
      <c r="G260" s="61">
        <v>2786.73</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2786.73</v>
      </c>
      <c r="AT260" s="33"/>
    </row>
    <row r="261" spans="1:46" ht="33" customHeight="1">
      <c r="A261" s="32">
        <v>1206</v>
      </c>
      <c r="B261" s="329" t="str">
        <f>VLOOKUP(A261,[3]bd_lista!A:C,3,FALSE)</f>
        <v>Gobierno Autónomo Municipal de Viacha</v>
      </c>
      <c r="C261" s="330" t="str">
        <f>+VLOOKUP(A261,'[4]DISTRIBUCIÓN UCCF'!$A$7:$E$556,5,FALSE)</f>
        <v>SGP</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29" t="str">
        <f>VLOOKUP(A262,[3]bd_lista!A:C,3,FALSE)</f>
        <v>Gobierno Autónomo Municipal de Guaqui</v>
      </c>
      <c r="C262" s="330" t="str">
        <f>+VLOOKUP(A262,'[4]DISTRIBUCIÓN UCCF'!$A$7:$E$556,5,FALSE)</f>
        <v>SGP</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29" t="str">
        <f>VLOOKUP(A263,[3]bd_lista!A:C,3,FALSE)</f>
        <v>Gobierno Autónomo Municipal de Tiahuanacu</v>
      </c>
      <c r="C263" s="330" t="str">
        <f>+VLOOKUP(A263,'[4]DISTRIBUCIÓN UCCF'!$A$7:$E$556,5,FALSE)</f>
        <v>SGP</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29" t="str">
        <f>VLOOKUP(A264,[3]bd_lista!A:C,3,FALSE)</f>
        <v>Gobierno Autónomo Municipal de Desaguadero</v>
      </c>
      <c r="C264" s="330" t="str">
        <f>+VLOOKUP(A264,'[4]DISTRIBUCIÓN UCCF'!$A$7:$E$556,5,FALSE)</f>
        <v>SGP</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29" t="str">
        <f>VLOOKUP(A265,[3]bd_lista!A:C,3,FALSE)</f>
        <v>Gobierno Autónomo Municipal de Caranavi</v>
      </c>
      <c r="C265" s="330" t="str">
        <f>+VLOOKUP(A265,'[4]DISTRIBUCIÓN UCCF'!$A$7:$E$556,5,FALSE)</f>
        <v>SGP</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29" t="str">
        <f>VLOOKUP(A266,[3]bd_lista!A:C,3,FALSE)</f>
        <v>Gobierno Autónomo Municipal de Sica Sica (Villa Aroma)</v>
      </c>
      <c r="C266" s="330" t="str">
        <f>+VLOOKUP(A266,'[4]DISTRIBUCIÓN UCCF'!$A$7:$E$556,5,FALSE)</f>
        <v>SGP</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29" t="str">
        <f>VLOOKUP(A267,[3]bd_lista!A:C,3,FALSE)</f>
        <v>Gobierno Autónomo Municipal de Umala</v>
      </c>
      <c r="C267" s="330" t="str">
        <f>+VLOOKUP(A267,'[4]DISTRIBUCIÓN UCCF'!$A$7:$E$556,5,FALSE)</f>
        <v>SGP</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29" t="str">
        <f>VLOOKUP(A268,[3]bd_lista!A:C,3,FALSE)</f>
        <v>Gobierno Autónomo Municipal de Ayo Ayo</v>
      </c>
      <c r="C268" s="330" t="str">
        <f>+VLOOKUP(A268,'[4]DISTRIBUCIÓN UCCF'!$A$7:$E$556,5,FALSE)</f>
        <v>SGP</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29" t="str">
        <f>VLOOKUP(A269,[3]bd_lista!A:C,3,FALSE)</f>
        <v>Gobierno Autónomo Municipal de Calamarca</v>
      </c>
      <c r="C269" s="330" t="str">
        <f>+VLOOKUP(A269,'[4]DISTRIBUCIÓN UCCF'!$A$7:$E$556,5,FALSE)</f>
        <v>SGP</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29" t="str">
        <f>VLOOKUP(A270,[3]bd_lista!A:C,3,FALSE)</f>
        <v>Gobierno Autónomo Municipal de Patacamaya</v>
      </c>
      <c r="C270" s="330" t="str">
        <f>+VLOOKUP(A270,'[4]DISTRIBUCIÓN UCCF'!$A$7:$E$556,5,FALSE)</f>
        <v>SGP</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29" t="str">
        <f>VLOOKUP(A271,[3]bd_lista!A:C,3,FALSE)</f>
        <v>Gobierno Autónomo Municipal de Colquencha</v>
      </c>
      <c r="C271" s="330" t="str">
        <f>+VLOOKUP(A271,'[4]DISTRIBUCIÓN UCCF'!$A$7:$E$556,5,FALSE)</f>
        <v>SGP</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29" t="str">
        <f>VLOOKUP(A272,[3]bd_lista!A:C,3,FALSE)</f>
        <v>Gobierno Autónomo Municipal de Collana</v>
      </c>
      <c r="C272" s="330" t="str">
        <f>+VLOOKUP(A272,'[4]DISTRIBUCIÓN UCCF'!$A$7:$E$556,5,FALSE)</f>
        <v>SGP</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29" t="str">
        <f>VLOOKUP(A273,[3]bd_lista!A:C,3,FALSE)</f>
        <v>Gobierno Autónomo Municipal de Inquisivi</v>
      </c>
      <c r="C273" s="330" t="str">
        <f>+VLOOKUP(A273,'[4]DISTRIBUCIÓN UCCF'!$A$7:$E$556,5,FALSE)</f>
        <v>SGP</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29" t="str">
        <f>VLOOKUP(A274,[3]bd_lista!A:C,3,FALSE)</f>
        <v>Gobierno Autónomo Municipal de Quime</v>
      </c>
      <c r="C274" s="330" t="str">
        <f>+VLOOKUP(A274,'[4]DISTRIBUCIÓN UCCF'!$A$7:$E$556,5,FALSE)</f>
        <v>SGP</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29" t="str">
        <f>VLOOKUP(A275,[3]bd_lista!A:C,3,FALSE)</f>
        <v>Gobierno Autónomo Municipal de Cajuata</v>
      </c>
      <c r="C275" s="330" t="str">
        <f>+VLOOKUP(A275,'[4]DISTRIBUCIÓN UCCF'!$A$7:$E$556,5,FALSE)</f>
        <v>SGP</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29" t="str">
        <f>VLOOKUP(A276,[3]bd_lista!A:C,3,FALSE)</f>
        <v>Gobierno Autónomo Municipal de Colquiri</v>
      </c>
      <c r="C276" s="330" t="str">
        <f>+VLOOKUP(A276,'[4]DISTRIBUCIÓN UCCF'!$A$7:$E$556,5,FALSE)</f>
        <v>SGP</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29" t="str">
        <f>VLOOKUP(A277,[3]bd_lista!A:C,3,FALSE)</f>
        <v>Gobierno Autónomo Municipal de Ichoca</v>
      </c>
      <c r="C277" s="330" t="str">
        <f>+VLOOKUP(A277,'[4]DISTRIBUCIÓN UCCF'!$A$7:$E$556,5,FALSE)</f>
        <v>SGP</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29" t="str">
        <f>VLOOKUP(A278,[3]bd_lista!A:C,3,FALSE)</f>
        <v>Gobierno Autónomo Municipal de Villa Libertad Licoma</v>
      </c>
      <c r="C278" s="330" t="str">
        <f>+VLOOKUP(A278,'[4]DISTRIBUCIÓN UCCF'!$A$7:$E$556,5,FALSE)</f>
        <v>SGP</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29" t="str">
        <f>VLOOKUP(A279,[3]bd_lista!A:C,3,FALSE)</f>
        <v>Gobierno Autónomo Municipal de Achacachi</v>
      </c>
      <c r="C279" s="330" t="str">
        <f>+VLOOKUP(A279,'[4]DISTRIBUCIÓN UCCF'!$A$7:$E$556,5,FALSE)</f>
        <v>SGP</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29" t="str">
        <f>VLOOKUP(A280,[3]bd_lista!A:C,3,FALSE)</f>
        <v>Gobierno Autónomo Municipal de Ancoraimes</v>
      </c>
      <c r="C280" s="330" t="str">
        <f>+VLOOKUP(A280,'[4]DISTRIBUCIÓN UCCF'!$A$7:$E$556,5,FALSE)</f>
        <v>SGP</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29" t="str">
        <f>VLOOKUP(A281,[3]bd_lista!A:C,3,FALSE)</f>
        <v>Gobierno Autónomo Municipal de Sorata</v>
      </c>
      <c r="C281" s="330" t="str">
        <f>+VLOOKUP(A281,'[4]DISTRIBUCIÓN UCCF'!$A$7:$E$556,5,FALSE)</f>
        <v>SGP</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29" t="str">
        <f>VLOOKUP(A282,[3]bd_lista!A:C,3,FALSE)</f>
        <v>Gobierno Autónomo Municipal de Guanay</v>
      </c>
      <c r="C282" s="330" t="str">
        <f>+VLOOKUP(A282,'[4]DISTRIBUCIÓN UCCF'!$A$7:$E$556,5,FALSE)</f>
        <v>SGP</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29" t="str">
        <f>VLOOKUP(A283,[3]bd_lista!A:C,3,FALSE)</f>
        <v>Gobierno Autónomo Municipal de Tacacoma</v>
      </c>
      <c r="C283" s="330" t="str">
        <f>+VLOOKUP(A283,'[4]DISTRIBUCIÓN UCCF'!$A$7:$E$556,5,FALSE)</f>
        <v>SGP</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29" t="str">
        <f>VLOOKUP(A284,[3]bd_lista!A:C,3,FALSE)</f>
        <v>Gobierno Autónomo Municipal de Tipuani</v>
      </c>
      <c r="C284" s="330" t="str">
        <f>+VLOOKUP(A284,'[4]DISTRIBUCIÓN UCCF'!$A$7:$E$556,5,FALSE)</f>
        <v>SGP</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29" t="str">
        <f>VLOOKUP(A285,[3]bd_lista!A:C,3,FALSE)</f>
        <v>Gobierno Autónomo Municipal de Quiabaya</v>
      </c>
      <c r="C285" s="330" t="str">
        <f>+VLOOKUP(A285,'[4]DISTRIBUCIÓN UCCF'!$A$7:$E$556,5,FALSE)</f>
        <v>SGP</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29" t="str">
        <f>VLOOKUP(A286,[3]bd_lista!A:C,3,FALSE)</f>
        <v>Gobierno Autónomo Municipal de Combaya</v>
      </c>
      <c r="C286" s="330" t="str">
        <f>+VLOOKUP(A286,'[4]DISTRIBUCIÓN UCCF'!$A$7:$E$556,5,FALSE)</f>
        <v>SGP</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29" t="str">
        <f>VLOOKUP(A287,[3]bd_lista!A:C,3,FALSE)</f>
        <v>Gobierno Autónomo Municipal de Copacabana</v>
      </c>
      <c r="C287" s="330" t="str">
        <f>+VLOOKUP(A287,'[4]DISTRIBUCIÓN UCCF'!$A$7:$E$556,5,FALSE)</f>
        <v>SGP</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29" t="str">
        <f>VLOOKUP(A288,[3]bd_lista!A:C,3,FALSE)</f>
        <v>Gobierno Autónomo Municipal de San Pedro de Tiquina</v>
      </c>
      <c r="C288" s="330" t="str">
        <f>+VLOOKUP(A288,'[4]DISTRIBUCIÓN UCCF'!$A$7:$E$556,5,FALSE)</f>
        <v>SGP</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29" t="str">
        <f>VLOOKUP(A289,[3]bd_lista!A:C,3,FALSE)</f>
        <v>Gobierno Autónomo Municipal de Tito Yupanqui</v>
      </c>
      <c r="C289" s="330" t="str">
        <f>+VLOOKUP(A289,'[4]DISTRIBUCIÓN UCCF'!$A$7:$E$556,5,FALSE)</f>
        <v>SGP</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29" t="str">
        <f>VLOOKUP(A290,[3]bd_lista!A:C,3,FALSE)</f>
        <v>Gobierno Autónomo Municipal de Chuma</v>
      </c>
      <c r="C290" s="330" t="str">
        <f>+VLOOKUP(A290,'[4]DISTRIBUCIÓN UCCF'!$A$7:$E$556,5,FALSE)</f>
        <v>SGP</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29" t="str">
        <f>VLOOKUP(A291,[3]bd_lista!A:C,3,FALSE)</f>
        <v>Gobierno Autónomo Municipal de Ayata</v>
      </c>
      <c r="C291" s="330" t="str">
        <f>+VLOOKUP(A291,'[4]DISTRIBUCIÓN UCCF'!$A$7:$E$556,5,FALSE)</f>
        <v>SGP</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29" t="str">
        <f>VLOOKUP(A292,[3]bd_lista!A:C,3,FALSE)</f>
        <v>Gobierno Autónomo Municipal de Aucapata</v>
      </c>
      <c r="C292" s="330" t="str">
        <f>+VLOOKUP(A292,'[4]DISTRIBUCIÓN UCCF'!$A$7:$E$556,5,FALSE)</f>
        <v>SGP</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29" t="str">
        <f>VLOOKUP(A293,[3]bd_lista!A:C,3,FALSE)</f>
        <v>Gobierno Autónomo Municipal de Corocoro</v>
      </c>
      <c r="C293" s="330" t="str">
        <f>+VLOOKUP(A293,'[4]DISTRIBUCIÓN UCCF'!$A$7:$E$556,5,FALSE)</f>
        <v>SGP</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29" t="str">
        <f>VLOOKUP(A294,[3]bd_lista!A:C,3,FALSE)</f>
        <v>Gobierno Autónomo Municipal de Caquiaviri</v>
      </c>
      <c r="C294" s="330" t="str">
        <f>+VLOOKUP(A294,'[4]DISTRIBUCIÓN UCCF'!$A$7:$E$556,5,FALSE)</f>
        <v>SGP</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29" t="str">
        <f>VLOOKUP(A295,[3]bd_lista!A:C,3,FALSE)</f>
        <v>Gobierno Autónomo Municipal de Calacoto</v>
      </c>
      <c r="C295" s="330" t="str">
        <f>+VLOOKUP(A295,'[4]DISTRIBUCIÓN UCCF'!$A$7:$E$556,5,FALSE)</f>
        <v>SGP</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29" t="str">
        <f>VLOOKUP(A296,[3]bd_lista!A:C,3,FALSE)</f>
        <v>Gobierno Autónomo Municipal de Comanche</v>
      </c>
      <c r="C296" s="330" t="str">
        <f>+VLOOKUP(A296,'[4]DISTRIBUCIÓN UCCF'!$A$7:$E$556,5,FALSE)</f>
        <v>SGP</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29" t="str">
        <f>VLOOKUP(A297,[3]bd_lista!A:C,3,FALSE)</f>
        <v>Gobierno Autónomo Municipal de Charaña</v>
      </c>
      <c r="C297" s="330" t="str">
        <f>+VLOOKUP(A297,'[4]DISTRIBUCIÓN UCCF'!$A$7:$E$556,5,FALSE)</f>
        <v>SGP</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29" t="str">
        <f>VLOOKUP(A298,[3]bd_lista!A:C,3,FALSE)</f>
        <v>Gobierno Autónomo Municipal de Waldo Ballivián</v>
      </c>
      <c r="C298" s="330" t="str">
        <f>+VLOOKUP(A298,'[4]DISTRIBUCIÓN UCCF'!$A$7:$E$556,5,FALSE)</f>
        <v>SGP</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29" t="str">
        <f>VLOOKUP(A299,[3]bd_lista!A:C,3,FALSE)</f>
        <v>Gobierno Autónomo Municipal de Nazacara de Pacajes</v>
      </c>
      <c r="C299" s="330" t="str">
        <f>+VLOOKUP(A299,'[4]DISTRIBUCIÓN UCCF'!$A$7:$E$556,5,FALSE)</f>
        <v>SGP</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29" t="str">
        <f>VLOOKUP(A300,[3]bd_lista!A:C,3,FALSE)</f>
        <v>Gobierno Autónomo Municipal de Santiago de Callapa</v>
      </c>
      <c r="C300" s="330" t="str">
        <f>+VLOOKUP(A300,'[4]DISTRIBUCIÓN UCCF'!$A$7:$E$556,5,FALSE)</f>
        <v>SGP</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29" t="str">
        <f>VLOOKUP(A301,[3]bd_lista!A:C,3,FALSE)</f>
        <v>Gobierno Autónomo Municipal de Puerto Acosta</v>
      </c>
      <c r="C301" s="330" t="str">
        <f>+VLOOKUP(A301,'[4]DISTRIBUCIÓN UCCF'!$A$7:$E$556,5,FALSE)</f>
        <v>SGP</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29" t="str">
        <f>VLOOKUP(A302,[3]bd_lista!A:C,3,FALSE)</f>
        <v>Gobierno Autónomo Municipal de Mocomoco</v>
      </c>
      <c r="C302" s="330" t="str">
        <f>+VLOOKUP(A302,'[4]DISTRIBUCIÓN UCCF'!$A$7:$E$556,5,FALSE)</f>
        <v>SGP</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29" t="str">
        <f>VLOOKUP(A303,[3]bd_lista!A:C,3,FALSE)</f>
        <v>Gobierno Autónomo Municipal de Carabuco</v>
      </c>
      <c r="C303" s="330" t="str">
        <f>+VLOOKUP(A303,'[4]DISTRIBUCIÓN UCCF'!$A$7:$E$556,5,FALSE)</f>
        <v>SGP</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29" t="str">
        <f>VLOOKUP(A304,[3]bd_lista!A:C,3,FALSE)</f>
        <v>Gobierno Autónomo Municipal de Apolo</v>
      </c>
      <c r="C304" s="330" t="str">
        <f>+VLOOKUP(A304,'[4]DISTRIBUCIÓN UCCF'!$A$7:$E$556,5,FALSE)</f>
        <v>SGP</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29" t="str">
        <f>VLOOKUP(A305,[3]bd_lista!A:C,3,FALSE)</f>
        <v>Gobierno Autónomo Municipal de Pelechuco</v>
      </c>
      <c r="C305" s="330" t="str">
        <f>+VLOOKUP(A305,'[4]DISTRIBUCIÓN UCCF'!$A$7:$E$556,5,FALSE)</f>
        <v>SGP</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29" t="str">
        <f>VLOOKUP(A306,[3]bd_lista!A:C,3,FALSE)</f>
        <v>Gobierno Autónomo Municipal de Luribay</v>
      </c>
      <c r="C306" s="330" t="str">
        <f>+VLOOKUP(A306,'[4]DISTRIBUCIÓN UCCF'!$A$7:$E$556,5,FALSE)</f>
        <v>SGP</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29" t="str">
        <f>VLOOKUP(A307,[3]bd_lista!A:C,3,FALSE)</f>
        <v>Gobierno Autónomo Municipal de Sapahaqui</v>
      </c>
      <c r="C307" s="330" t="str">
        <f>+VLOOKUP(A307,'[4]DISTRIBUCIÓN UCCF'!$A$7:$E$556,5,FALSE)</f>
        <v>SGP</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29" t="str">
        <f>VLOOKUP(A308,[3]bd_lista!A:C,3,FALSE)</f>
        <v>Gobierno Autónomo Municipal de Yaco</v>
      </c>
      <c r="C308" s="330" t="str">
        <f>+VLOOKUP(A308,'[4]DISTRIBUCIÓN UCCF'!$A$7:$E$556,5,FALSE)</f>
        <v>SGP</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29" t="str">
        <f>VLOOKUP(A309,[3]bd_lista!A:C,3,FALSE)</f>
        <v>Gobierno Autónomo Municipal de Malla</v>
      </c>
      <c r="C309" s="330" t="str">
        <f>+VLOOKUP(A309,'[4]DISTRIBUCIÓN UCCF'!$A$7:$E$556,5,FALSE)</f>
        <v>SGP</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29" t="str">
        <f>VLOOKUP(A310,[3]bd_lista!A:C,3,FALSE)</f>
        <v>Gobierno Autónomo Municipal de Cairoma</v>
      </c>
      <c r="C310" s="330" t="str">
        <f>+VLOOKUP(A310,'[4]DISTRIBUCIÓN UCCF'!$A$7:$E$556,5,FALSE)</f>
        <v>SGP</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29" t="str">
        <f>VLOOKUP(A311,[3]bd_lista!A:C,3,FALSE)</f>
        <v>Gobierno Autónomo Municipal de Chulumani (Villa de la Libertad)</v>
      </c>
      <c r="C311" s="330" t="str">
        <f>+VLOOKUP(A311,'[4]DISTRIBUCIÓN UCCF'!$A$7:$E$556,5,FALSE)</f>
        <v>SGP</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29" t="str">
        <f>VLOOKUP(A312,[3]bd_lista!A:C,3,FALSE)</f>
        <v>Gobierno Autónomo Municipal de Irupana (Villa de Lanza)</v>
      </c>
      <c r="C312" s="330" t="str">
        <f>+VLOOKUP(A312,'[4]DISTRIBUCIÓN UCCF'!$A$7:$E$556,5,FALSE)</f>
        <v>SGP</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29" t="str">
        <f>VLOOKUP(A313,[3]bd_lista!A:C,3,FALSE)</f>
        <v>Gobierno Autónomo Municipal de Yanacachi</v>
      </c>
      <c r="C313" s="330" t="str">
        <f>+VLOOKUP(A313,'[4]DISTRIBUCIÓN UCCF'!$A$7:$E$556,5,FALSE)</f>
        <v>SGP</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29" t="str">
        <f>VLOOKUP(A314,[3]bd_lista!A:C,3,FALSE)</f>
        <v>Gobierno Autónomo Municipal de Palos Blancos</v>
      </c>
      <c r="C314" s="330" t="str">
        <f>+VLOOKUP(A314,'[4]DISTRIBUCIÓN UCCF'!$A$7:$E$556,5,FALSE)</f>
        <v>SGP</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29" t="str">
        <f>VLOOKUP(A315,[3]bd_lista!A:C,3,FALSE)</f>
        <v>Gobierno Autónomo Municipal de La Asunta</v>
      </c>
      <c r="C315" s="330" t="str">
        <f>+VLOOKUP(A315,'[4]DISTRIBUCIÓN UCCF'!$A$7:$E$556,5,FALSE)</f>
        <v>SGP</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29" t="str">
        <f>VLOOKUP(A316,[3]bd_lista!A:C,3,FALSE)</f>
        <v>Gobierno Autónomo Municipal de Pucarani</v>
      </c>
      <c r="C316" s="330" t="str">
        <f>+VLOOKUP(A316,'[4]DISTRIBUCIÓN UCCF'!$A$7:$E$556,5,FALSE)</f>
        <v>SGP</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29" t="str">
        <f>VLOOKUP(A317,[3]bd_lista!A:C,3,FALSE)</f>
        <v>Gobierno Autónomo Municipal de Laja</v>
      </c>
      <c r="C317" s="330" t="str">
        <f>+VLOOKUP(A317,'[4]DISTRIBUCIÓN UCCF'!$A$7:$E$556,5,FALSE)</f>
        <v>SGP</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29" t="str">
        <f>VLOOKUP(A318,[3]bd_lista!A:C,3,FALSE)</f>
        <v>Gobierno Autónomo Municipal de Batallas</v>
      </c>
      <c r="C318" s="330" t="str">
        <f>+VLOOKUP(A318,'[4]DISTRIBUCIÓN UCCF'!$A$7:$E$556,5,FALSE)</f>
        <v>SGP</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29" t="str">
        <f>VLOOKUP(A319,[3]bd_lista!A:C,3,FALSE)</f>
        <v>Gobierno Autónomo Municipal de Puerto Pérez</v>
      </c>
      <c r="C319" s="330" t="str">
        <f>+VLOOKUP(A319,'[4]DISTRIBUCIÓN UCCF'!$A$7:$E$556,5,FALSE)</f>
        <v>SGP</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29" t="str">
        <f>VLOOKUP(A320,[3]bd_lista!A:C,3,FALSE)</f>
        <v>Gobierno Autónomo Municipal de Coroico</v>
      </c>
      <c r="C320" s="330" t="str">
        <f>+VLOOKUP(A320,'[4]DISTRIBUCIÓN UCCF'!$A$7:$E$556,5,FALSE)</f>
        <v>SGP</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29" t="str">
        <f>VLOOKUP(A321,[3]bd_lista!A:C,3,FALSE)</f>
        <v>Gobierno Autónomo Municipal de Coripata</v>
      </c>
      <c r="C321" s="330" t="str">
        <f>+VLOOKUP(A321,'[4]DISTRIBUCIÓN UCCF'!$A$7:$E$556,5,FALSE)</f>
        <v>SGP</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29" t="str">
        <f>VLOOKUP(A322,[3]bd_lista!A:C,3,FALSE)</f>
        <v>Gobierno Autónomo Municipal de Ixiamas</v>
      </c>
      <c r="C322" s="330" t="str">
        <f>+VLOOKUP(A322,'[4]DISTRIBUCIÓN UCCF'!$A$7:$E$556,5,FALSE)</f>
        <v>SGP</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29" t="str">
        <f>VLOOKUP(A323,[3]bd_lista!A:C,3,FALSE)</f>
        <v>Gobierno Autónomo Municipal de San Buenaventura</v>
      </c>
      <c r="C323" s="330" t="str">
        <f>+VLOOKUP(A323,'[4]DISTRIBUCIÓN UCCF'!$A$7:$E$556,5,FALSE)</f>
        <v>SGP</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29" t="str">
        <f>VLOOKUP(A324,[3]bd_lista!A:C,3,FALSE)</f>
        <v>Gobierno Autónomo Municipal de General Juan José Pérez (Charazani)</v>
      </c>
      <c r="C324" s="330" t="str">
        <f>+VLOOKUP(A324,'[4]DISTRIBUCIÓN UCCF'!$A$7:$E$556,5,FALSE)</f>
        <v>SGP</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29" t="str">
        <f>VLOOKUP(A325,[3]bd_lista!A:C,3,FALSE)</f>
        <v>Gobierno Autónomo Municipal de Curva</v>
      </c>
      <c r="C325" s="330" t="str">
        <f>+VLOOKUP(A325,'[4]DISTRIBUCIÓN UCCF'!$A$7:$E$556,5,FALSE)</f>
        <v>SGP</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29" t="str">
        <f>VLOOKUP(A326,[3]bd_lista!A:C,3,FALSE)</f>
        <v>Gobierno Autónomo Municipal de San Pedro de Curahuara</v>
      </c>
      <c r="C326" s="330" t="str">
        <f>+VLOOKUP(A326,'[4]DISTRIBUCIÓN UCCF'!$A$7:$E$556,5,FALSE)</f>
        <v>SGP</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29" t="str">
        <f>VLOOKUP(A327,[3]bd_lista!A:C,3,FALSE)</f>
        <v>Gobierno Autónomo Municipal de Papel Pampa</v>
      </c>
      <c r="C327" s="330" t="str">
        <f>+VLOOKUP(A327,'[4]DISTRIBUCIÓN UCCF'!$A$7:$E$556,5,FALSE)</f>
        <v>SGP</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29" t="str">
        <f>VLOOKUP(A328,[3]bd_lista!A:C,3,FALSE)</f>
        <v>Gobierno Autónomo Municipal de Chacarilla</v>
      </c>
      <c r="C328" s="330" t="str">
        <f>+VLOOKUP(A328,'[4]DISTRIBUCIÓN UCCF'!$A$7:$E$556,5,FALSE)</f>
        <v>SGP</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29" t="str">
        <f>VLOOKUP(A329,[3]bd_lista!A:C,3,FALSE)</f>
        <v>Gobierno Autónomo Municipal de Santiago de Machaca</v>
      </c>
      <c r="C329" s="330" t="str">
        <f>+VLOOKUP(A329,'[4]DISTRIBUCIÓN UCCF'!$A$7:$E$556,5,FALSE)</f>
        <v>SGP</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29" t="str">
        <f>VLOOKUP(A330,[3]bd_lista!A:C,3,FALSE)</f>
        <v>Gobierno Autónomo Municipal de Catacora</v>
      </c>
      <c r="C330" s="330" t="str">
        <f>+VLOOKUP(A330,'[4]DISTRIBUCIÓN UCCF'!$A$7:$E$556,5,FALSE)</f>
        <v>SGP</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29" t="str">
        <f>VLOOKUP(A331,[3]bd_lista!A:C,3,FALSE)</f>
        <v>Gobierno Autónomo Municipal de Mapiri</v>
      </c>
      <c r="C331" s="330" t="str">
        <f>+VLOOKUP(A331,'[4]DISTRIBUCIÓN UCCF'!$A$7:$E$556,5,FALSE)</f>
        <v>SGP</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29" t="str">
        <f>VLOOKUP(A332,[3]bd_lista!A:C,3,FALSE)</f>
        <v>Gobierno Autónomo Municipal de Teoponte</v>
      </c>
      <c r="C332" s="330" t="str">
        <f>+VLOOKUP(A332,'[4]DISTRIBUCIÓN UCCF'!$A$7:$E$556,5,FALSE)</f>
        <v>SGP</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29" t="str">
        <f>VLOOKUP(A333,[3]bd_lista!A:C,3,FALSE)</f>
        <v>Gobierno Autónomo Municipal de San Andrés de Machaca</v>
      </c>
      <c r="C333" s="330" t="str">
        <f>+VLOOKUP(A333,'[4]DISTRIBUCIÓN UCCF'!$A$7:$E$556,5,FALSE)</f>
        <v>SGP</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29" t="str">
        <f>VLOOKUP(A334,[3]bd_lista!A:C,3,FALSE)</f>
        <v>Gobierno Autónomo Municipal de Jesús de Machaca</v>
      </c>
      <c r="C334" s="330" t="str">
        <f>+VLOOKUP(A334,'[4]DISTRIBUCIÓN UCCF'!$A$7:$E$556,5,FALSE)</f>
        <v>SGP</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29" t="str">
        <f>VLOOKUP(A335,[3]bd_lista!A:C,3,FALSE)</f>
        <v>Gobierno Autónomo Municipal de Taraco</v>
      </c>
      <c r="C335" s="330" t="str">
        <f>+VLOOKUP(A335,'[4]DISTRIBUCIÓN UCCF'!$A$7:$E$556,5,FALSE)</f>
        <v>SGP</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29" t="str">
        <f>VLOOKUP(A336,[3]bd_lista!A:C,3,FALSE)</f>
        <v>Gobierno Autónomo Municipal de Huarina</v>
      </c>
      <c r="C336" s="330" t="str">
        <f>+VLOOKUP(A336,'[4]DISTRIBUCIÓN UCCF'!$A$7:$E$556,5,FALSE)</f>
        <v>SGP</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29" t="str">
        <f>VLOOKUP(A337,[3]bd_lista!A:C,3,FALSE)</f>
        <v>Gobierno Autónomo Municipal de Santiago de Huata</v>
      </c>
      <c r="C337" s="330" t="str">
        <f>+VLOOKUP(A337,'[4]DISTRIBUCIÓN UCCF'!$A$7:$E$556,5,FALSE)</f>
        <v>SGP</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29" t="str">
        <f>VLOOKUP(A338,[3]bd_lista!A:C,3,FALSE)</f>
        <v>Gobierno Autónomo Municipal de Escoma</v>
      </c>
      <c r="C338" s="330" t="str">
        <f>+VLOOKUP(A338,'[4]DISTRIBUCIÓN UCCF'!$A$7:$E$556,5,FALSE)</f>
        <v>SGP</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29" t="str">
        <f>VLOOKUP(A339,[3]bd_lista!A:C,3,FALSE)</f>
        <v>Gobierno Autónomo Municipal de Humanata</v>
      </c>
      <c r="C339" s="330" t="str">
        <f>+VLOOKUP(A339,'[4]DISTRIBUCIÓN UCCF'!$A$7:$E$556,5,FALSE)</f>
        <v>SGP</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29" t="str">
        <f>VLOOKUP(A340,[3]bd_lista!A:C,3,FALSE)</f>
        <v>Gobierno Autónomo Municipal de Alto Beni</v>
      </c>
      <c r="C340" s="330" t="str">
        <f>+VLOOKUP(A340,'[4]DISTRIBUCIÓN UCCF'!$A$7:$E$556,5,FALSE)</f>
        <v>SGP</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29" t="str">
        <f>VLOOKUP(A341,[3]bd_lista!A:C,3,FALSE)</f>
        <v>Gobierno Autónomo Municipal de Huatajata</v>
      </c>
      <c r="C341" s="330" t="str">
        <f>+VLOOKUP(A341,'[4]DISTRIBUCIÓN UCCF'!$A$7:$E$556,5,FALSE)</f>
        <v>SGP</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29" t="str">
        <f>VLOOKUP(A342,[3]bd_lista!A:C,3,FALSE)</f>
        <v>Gobierno Autónomo Municipal de Chua Cocani</v>
      </c>
      <c r="C342" s="330" t="str">
        <f>+VLOOKUP(A342,'[4]DISTRIBUCIÓN UCCF'!$A$7:$E$556,5,FALSE)</f>
        <v>SGP</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29" t="str">
        <f>VLOOKUP(A343,[3]bd_lista!A:C,3,FALSE)</f>
        <v>Gobierno Autónomo Municipal de Cochabamba</v>
      </c>
      <c r="C343" s="330" t="str">
        <f>+VLOOKUP(A343,'[4]DISTRIBUCIÓN UCCF'!$A$7:$E$556,5,FALSE)</f>
        <v>SGP</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29" t="str">
        <f>VLOOKUP(A344,[3]bd_lista!A:C,3,FALSE)</f>
        <v>Gobierno Autónomo Municipal de Quillacollo</v>
      </c>
      <c r="C344" s="330" t="str">
        <f>+VLOOKUP(A344,'[4]DISTRIBUCIÓN UCCF'!$A$7:$E$556,5,FALSE)</f>
        <v>SGP</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29" t="str">
        <f>VLOOKUP(A345,[3]bd_lista!A:C,3,FALSE)</f>
        <v>Gobierno Autónomo Municipal de Sipe Sipe</v>
      </c>
      <c r="C345" s="330" t="str">
        <f>+VLOOKUP(A345,'[4]DISTRIBUCIÓN UCCF'!$A$7:$E$556,5,FALSE)</f>
        <v>SGP</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29" t="str">
        <f>VLOOKUP(A346,[3]bd_lista!A:C,3,FALSE)</f>
        <v>Gobierno Autónomo Municipal de Tiquipaya</v>
      </c>
      <c r="C346" s="330" t="str">
        <f>+VLOOKUP(A346,'[4]DISTRIBUCIÓN UCCF'!$A$7:$E$556,5,FALSE)</f>
        <v>SGP</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29" t="str">
        <f>VLOOKUP(A347,[3]bd_lista!A:C,3,FALSE)</f>
        <v>Gobierno Autónomo Municipal de Vinto</v>
      </c>
      <c r="C347" s="330" t="str">
        <f>+VLOOKUP(A347,'[4]DISTRIBUCIÓN UCCF'!$A$7:$E$556,5,FALSE)</f>
        <v>SGP</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29" t="str">
        <f>VLOOKUP(A348,[3]bd_lista!A:C,3,FALSE)</f>
        <v>Gobierno Autónomo Municipal de Colcapirhua</v>
      </c>
      <c r="C348" s="330" t="str">
        <f>+VLOOKUP(A348,'[4]DISTRIBUCIÓN UCCF'!$A$7:$E$556,5,FALSE)</f>
        <v>SGP</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29" t="str">
        <f>VLOOKUP(A349,[3]bd_lista!A:C,3,FALSE)</f>
        <v>Gobierno Autónomo Municipal de Aiquile</v>
      </c>
      <c r="C349" s="330" t="str">
        <f>+VLOOKUP(A349,'[4]DISTRIBUCIÓN UCCF'!$A$7:$E$556,5,FALSE)</f>
        <v>SGP</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29" t="str">
        <f>VLOOKUP(A350,[3]bd_lista!A:C,3,FALSE)</f>
        <v>Gobierno Autónomo Municipal de Pasorapa</v>
      </c>
      <c r="C350" s="330" t="str">
        <f>+VLOOKUP(A350,'[4]DISTRIBUCIÓN UCCF'!$A$7:$E$556,5,FALSE)</f>
        <v>SGP</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29" t="str">
        <f>VLOOKUP(A351,[3]bd_lista!A:C,3,FALSE)</f>
        <v>Gobierno Autónomo Municipal de Omereque</v>
      </c>
      <c r="C351" s="330" t="str">
        <f>+VLOOKUP(A351,'[4]DISTRIBUCIÓN UCCF'!$A$7:$E$556,5,FALSE)</f>
        <v>SGP</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29" t="str">
        <f>VLOOKUP(A352,[3]bd_lista!A:C,3,FALSE)</f>
        <v>Gobierno Autónomo Municipal de Independencia</v>
      </c>
      <c r="C352" s="330" t="str">
        <f>+VLOOKUP(A352,'[4]DISTRIBUCIÓN UCCF'!$A$7:$E$556,5,FALSE)</f>
        <v>SGP</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29" t="str">
        <f>VLOOKUP(A353,[3]bd_lista!A:C,3,FALSE)</f>
        <v>Gobierno Autónomo Municipal de Morochata</v>
      </c>
      <c r="C353" s="330" t="str">
        <f>+VLOOKUP(A353,'[4]DISTRIBUCIÓN UCCF'!$A$7:$E$556,5,FALSE)</f>
        <v>SGP</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29" t="str">
        <f>VLOOKUP(A354,[3]bd_lista!A:C,3,FALSE)</f>
        <v>Gobierno Autónomo Municipal de Sacaba</v>
      </c>
      <c r="C354" s="330" t="str">
        <f>+VLOOKUP(A354,'[4]DISTRIBUCIÓN UCCF'!$A$7:$E$556,5,FALSE)</f>
        <v>SGP</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29" t="str">
        <f>VLOOKUP(A355,[3]bd_lista!A:C,3,FALSE)</f>
        <v>Gobierno Autónomo Municipal de Colomi</v>
      </c>
      <c r="C355" s="330" t="str">
        <f>+VLOOKUP(A355,'[4]DISTRIBUCIÓN UCCF'!$A$7:$E$556,5,FALSE)</f>
        <v>SGP</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29" t="str">
        <f>VLOOKUP(A356,[3]bd_lista!A:C,3,FALSE)</f>
        <v>Gobierno Autónomo Municipal de Villa Tunari</v>
      </c>
      <c r="C356" s="330" t="str">
        <f>+VLOOKUP(A356,'[4]DISTRIBUCIÓN UCCF'!$A$7:$E$556,5,FALSE)</f>
        <v>SGP</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29" t="str">
        <f>VLOOKUP(A357,[3]bd_lista!A:C,3,FALSE)</f>
        <v>Gobierno Autónomo Municipal de Punata</v>
      </c>
      <c r="C357" s="330" t="str">
        <f>+VLOOKUP(A357,'[4]DISTRIBUCIÓN UCCF'!$A$7:$E$556,5,FALSE)</f>
        <v>SGP</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29" t="str">
        <f>VLOOKUP(A358,[3]bd_lista!A:C,3,FALSE)</f>
        <v>Gobierno Autónomo Municipal de Villa Rivero</v>
      </c>
      <c r="C358" s="330" t="str">
        <f>+VLOOKUP(A358,'[4]DISTRIBUCIÓN UCCF'!$A$7:$E$556,5,FALSE)</f>
        <v>SGP</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29" t="str">
        <f>VLOOKUP(A359,[3]bd_lista!A:C,3,FALSE)</f>
        <v>Gobierno Autónomo Municipal de San Benito (Villa José Quintín Mendoza)</v>
      </c>
      <c r="C359" s="330" t="str">
        <f>+VLOOKUP(A359,'[4]DISTRIBUCIÓN UCCF'!$A$7:$E$556,5,FALSE)</f>
        <v>SGP</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29" t="str">
        <f>VLOOKUP(A360,[3]bd_lista!A:C,3,FALSE)</f>
        <v>Gobierno Autónomo Municipal de Tacachi</v>
      </c>
      <c r="C360" s="330" t="str">
        <f>+VLOOKUP(A360,'[4]DISTRIBUCIÓN UCCF'!$A$7:$E$556,5,FALSE)</f>
        <v>SGP</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29" t="str">
        <f>VLOOKUP(A361,[3]bd_lista!A:C,3,FALSE)</f>
        <v>Gobierno Autónomo Municipal Villa Gualberto Villarroel</v>
      </c>
      <c r="C361" s="330" t="str">
        <f>+VLOOKUP(A361,'[4]DISTRIBUCIÓN UCCF'!$A$7:$E$556,5,FALSE)</f>
        <v>SGP</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29" t="str">
        <f>VLOOKUP(A362,[3]bd_lista!A:C,3,FALSE)</f>
        <v>Gobierno Autónomo Municipal de Tarata</v>
      </c>
      <c r="C362" s="330" t="str">
        <f>+VLOOKUP(A362,'[4]DISTRIBUCIÓN UCCF'!$A$7:$E$556,5,FALSE)</f>
        <v>SGP</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29" t="str">
        <f>VLOOKUP(A363,[3]bd_lista!A:C,3,FALSE)</f>
        <v>Gobierno Autónomo Municipal de Anzaldo</v>
      </c>
      <c r="C363" s="330" t="str">
        <f>+VLOOKUP(A363,'[4]DISTRIBUCIÓN UCCF'!$A$7:$E$556,5,FALSE)</f>
        <v>SGP</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29" t="str">
        <f>VLOOKUP(A364,[3]bd_lista!A:C,3,FALSE)</f>
        <v>Gobierno Autónomo Municipal de Arbieto</v>
      </c>
      <c r="C364" s="330" t="str">
        <f>+VLOOKUP(A364,'[4]DISTRIBUCIÓN UCCF'!$A$7:$E$556,5,FALSE)</f>
        <v>SGP</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29" t="str">
        <f>VLOOKUP(A365,[3]bd_lista!A:C,3,FALSE)</f>
        <v>Gobierno Autónomo Municipal de Sacabamba</v>
      </c>
      <c r="C365" s="330" t="str">
        <f>+VLOOKUP(A365,'[4]DISTRIBUCIÓN UCCF'!$A$7:$E$556,5,FALSE)</f>
        <v>SGP</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29" t="str">
        <f>VLOOKUP(A366,[3]bd_lista!A:C,3,FALSE)</f>
        <v>Gobierno Autónomo Municipal de Cliza</v>
      </c>
      <c r="C366" s="330" t="str">
        <f>+VLOOKUP(A366,'[4]DISTRIBUCIÓN UCCF'!$A$7:$E$556,5,FALSE)</f>
        <v>SGP</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29" t="str">
        <f>VLOOKUP(A367,[3]bd_lista!A:C,3,FALSE)</f>
        <v>Gobierno Autónomo Municipal de Toco</v>
      </c>
      <c r="C367" s="330" t="str">
        <f>+VLOOKUP(A367,'[4]DISTRIBUCIÓN UCCF'!$A$7:$E$556,5,FALSE)</f>
        <v>SGP</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29" t="str">
        <f>VLOOKUP(A368,[3]bd_lista!A:C,3,FALSE)</f>
        <v>Gobierno Autónomo Municipal de Tolata</v>
      </c>
      <c r="C368" s="330" t="str">
        <f>+VLOOKUP(A368,'[4]DISTRIBUCIÓN UCCF'!$A$7:$E$556,5,FALSE)</f>
        <v>SGP</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29" t="str">
        <f>VLOOKUP(A369,[3]bd_lista!A:C,3,FALSE)</f>
        <v>Gobierno Autónomo Municipal de Capinota</v>
      </c>
      <c r="C369" s="330" t="str">
        <f>+VLOOKUP(A369,'[4]DISTRIBUCIÓN UCCF'!$A$7:$E$556,5,FALSE)</f>
        <v>SGP</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29" t="str">
        <f>VLOOKUP(A370,[3]bd_lista!A:C,3,FALSE)</f>
        <v>Gobierno Autónomo Municipal de Santivañez</v>
      </c>
      <c r="C370" s="330" t="str">
        <f>+VLOOKUP(A370,'[4]DISTRIBUCIÓN UCCF'!$A$7:$E$556,5,FALSE)</f>
        <v>SGP</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29" t="str">
        <f>VLOOKUP(A371,[3]bd_lista!A:C,3,FALSE)</f>
        <v>Gobierno Autónomo Municipal de Sicaya</v>
      </c>
      <c r="C371" s="330" t="str">
        <f>+VLOOKUP(A371,'[4]DISTRIBUCIÓN UCCF'!$A$7:$E$556,5,FALSE)</f>
        <v>SGP</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29" t="str">
        <f>VLOOKUP(A372,[3]bd_lista!A:C,3,FALSE)</f>
        <v>Gobierno Autónomo Municipal de Tapacari</v>
      </c>
      <c r="C372" s="330" t="str">
        <f>+VLOOKUP(A372,'[4]DISTRIBUCIÓN UCCF'!$A$7:$E$556,5,FALSE)</f>
        <v>SGP</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29" t="str">
        <f>VLOOKUP(A373,[3]bd_lista!A:C,3,FALSE)</f>
        <v>Gobierno Autónomo Municipal de Totora</v>
      </c>
      <c r="C373" s="330" t="str">
        <f>+VLOOKUP(A373,'[4]DISTRIBUCIÓN UCCF'!$A$7:$E$556,5,FALSE)</f>
        <v>SGP</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29" t="str">
        <f>VLOOKUP(A374,[3]bd_lista!A:C,3,FALSE)</f>
        <v>Gobierno Autónomo Municipal de Pojo</v>
      </c>
      <c r="C374" s="330" t="str">
        <f>+VLOOKUP(A374,'[4]DISTRIBUCIÓN UCCF'!$A$7:$E$556,5,FALSE)</f>
        <v>SGP</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29" t="str">
        <f>VLOOKUP(A375,[3]bd_lista!A:C,3,FALSE)</f>
        <v>Gobierno Autónomo Municipal de Pocona</v>
      </c>
      <c r="C375" s="330" t="str">
        <f>+VLOOKUP(A375,'[4]DISTRIBUCIÓN UCCF'!$A$7:$E$556,5,FALSE)</f>
        <v>SGP</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29" t="str">
        <f>VLOOKUP(A376,[3]bd_lista!A:C,3,FALSE)</f>
        <v>Gobierno Autónomo Municipal de Chimoré</v>
      </c>
      <c r="C376" s="330" t="str">
        <f>+VLOOKUP(A376,'[4]DISTRIBUCIÓN UCCF'!$A$7:$E$556,5,FALSE)</f>
        <v>SGP</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29" t="str">
        <f>VLOOKUP(A377,[3]bd_lista!A:C,3,FALSE)</f>
        <v>Gobierno Autónomo Municipal de Puerto Villarroel</v>
      </c>
      <c r="C377" s="330" t="str">
        <f>+VLOOKUP(A377,'[4]DISTRIBUCIÓN UCCF'!$A$7:$E$556,5,FALSE)</f>
        <v>SGP</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29" t="str">
        <f>VLOOKUP(A378,[3]bd_lista!A:C,3,FALSE)</f>
        <v>Gobierno Autónomo Municipal de Arani</v>
      </c>
      <c r="C378" s="330" t="str">
        <f>+VLOOKUP(A378,'[4]DISTRIBUCIÓN UCCF'!$A$7:$E$556,5,FALSE)</f>
        <v>SGP</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29" t="str">
        <f>VLOOKUP(A379,[3]bd_lista!A:C,3,FALSE)</f>
        <v>Gobierno Autónomo Municipal de Vacas</v>
      </c>
      <c r="C379" s="330" t="str">
        <f>+VLOOKUP(A379,'[4]DISTRIBUCIÓN UCCF'!$A$7:$E$556,5,FALSE)</f>
        <v>SGP</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29" t="str">
        <f>VLOOKUP(A380,[3]bd_lista!A:C,3,FALSE)</f>
        <v>Gobierno Autónomo Municipal de Arque</v>
      </c>
      <c r="C380" s="330" t="str">
        <f>+VLOOKUP(A380,'[4]DISTRIBUCIÓN UCCF'!$A$7:$E$556,5,FALSE)</f>
        <v>SGP</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29" t="str">
        <f>VLOOKUP(A381,[3]bd_lista!A:C,3,FALSE)</f>
        <v>Gobierno Autónomo Municipal de Tacopaya</v>
      </c>
      <c r="C381" s="330" t="str">
        <f>+VLOOKUP(A381,'[4]DISTRIBUCIÓN UCCF'!$A$7:$E$556,5,FALSE)</f>
        <v>SGP</v>
      </c>
      <c r="D381" s="61">
        <v>0</v>
      </c>
      <c r="E381" s="61">
        <v>0</v>
      </c>
      <c r="F381" s="61">
        <v>0</v>
      </c>
      <c r="G381" s="61">
        <v>6438.66</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6438.66</v>
      </c>
      <c r="AT381" s="33"/>
    </row>
    <row r="382" spans="1:46" ht="33" customHeight="1">
      <c r="A382" s="32">
        <v>1340</v>
      </c>
      <c r="B382" s="329" t="str">
        <f>VLOOKUP(A382,[3]bd_lista!A:C,3,FALSE)</f>
        <v>Gobierno Autónomo Municipal de Bolivar</v>
      </c>
      <c r="C382" s="330" t="str">
        <f>+VLOOKUP(A382,'[4]DISTRIBUCIÓN UCCF'!$A$7:$E$556,5,FALSE)</f>
        <v>SGP</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29" t="str">
        <f>VLOOKUP(A383,[3]bd_lista!A:C,3,FALSE)</f>
        <v>Gobierno Autónomo Municipal de Tiraque</v>
      </c>
      <c r="C383" s="330" t="str">
        <f>+VLOOKUP(A383,'[4]DISTRIBUCIÓN UCCF'!$A$7:$E$556,5,FALSE)</f>
        <v>SGP</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29" t="str">
        <f>VLOOKUP(A384,[3]bd_lista!A:C,3,FALSE)</f>
        <v>Gobierno Autónomo Municipal de Mizque</v>
      </c>
      <c r="C384" s="330" t="str">
        <f>+VLOOKUP(A384,'[4]DISTRIBUCIÓN UCCF'!$A$7:$E$556,5,FALSE)</f>
        <v>SGP</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29" t="str">
        <f>VLOOKUP(A385,[3]bd_lista!A:C,3,FALSE)</f>
        <v>Gobierno Autónomo Municipal de Vila Vila</v>
      </c>
      <c r="C385" s="330" t="str">
        <f>+VLOOKUP(A385,'[4]DISTRIBUCIÓN UCCF'!$A$7:$E$556,5,FALSE)</f>
        <v>SGP</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29" t="str">
        <f>VLOOKUP(A386,[3]bd_lista!A:C,3,FALSE)</f>
        <v>Gobierno Autónomo Municipal de Alalay</v>
      </c>
      <c r="C386" s="330" t="str">
        <f>+VLOOKUP(A386,'[4]DISTRIBUCIÓN UCCF'!$A$7:$E$556,5,FALSE)</f>
        <v>SGP</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29" t="str">
        <f>VLOOKUP(A387,[3]bd_lista!A:C,3,FALSE)</f>
        <v>Gobierno Autónomo Municipal de Entre Rios</v>
      </c>
      <c r="C387" s="330" t="str">
        <f>+VLOOKUP(A387,'[4]DISTRIBUCIÓN UCCF'!$A$7:$E$556,5,FALSE)</f>
        <v>SGP</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29" t="str">
        <f>VLOOKUP(A388,[3]bd_lista!A:C,3,FALSE)</f>
        <v>Gobierno Autónomo Municipal de Cocapata</v>
      </c>
      <c r="C388" s="330" t="str">
        <f>+VLOOKUP(A388,'[4]DISTRIBUCIÓN UCCF'!$A$7:$E$556,5,FALSE)</f>
        <v>SGP</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29" t="str">
        <f>VLOOKUP(A389,[3]bd_lista!A:C,3,FALSE)</f>
        <v>Gobierno Autónomo Municipal de Shinahota</v>
      </c>
      <c r="C389" s="330" t="str">
        <f>+VLOOKUP(A389,'[4]DISTRIBUCIÓN UCCF'!$A$7:$E$556,5,FALSE)</f>
        <v>SGP</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29" t="str">
        <f>VLOOKUP(A390,[3]bd_lista!A:C,3,FALSE)</f>
        <v>Gobierno Autónomo Municipal de Oruro</v>
      </c>
      <c r="C390" s="330" t="str">
        <f>+VLOOKUP(A390,'[4]DISTRIBUCIÓN UCCF'!$A$7:$E$556,5,FALSE)</f>
        <v>SGP</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29" t="str">
        <f>VLOOKUP(A391,[3]bd_lista!A:C,3,FALSE)</f>
        <v>Gobierno Autónomo Municipal de Caracollo</v>
      </c>
      <c r="C391" s="330" t="str">
        <f>+VLOOKUP(A391,'[4]DISTRIBUCIÓN UCCF'!$A$7:$E$556,5,FALSE)</f>
        <v>SGP</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29" t="str">
        <f>VLOOKUP(A392,[3]bd_lista!A:C,3,FALSE)</f>
        <v>Gobierno Autónomo Municipal de El Choro</v>
      </c>
      <c r="C392" s="330" t="str">
        <f>+VLOOKUP(A392,'[4]DISTRIBUCIÓN UCCF'!$A$7:$E$556,5,FALSE)</f>
        <v>SGP</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29" t="str">
        <f>VLOOKUP(A393,[3]bd_lista!A:C,3,FALSE)</f>
        <v>Gobierno Autónomo Municipal de Challapata</v>
      </c>
      <c r="C393" s="330" t="str">
        <f>+VLOOKUP(A393,'[4]DISTRIBUCIÓN UCCF'!$A$7:$E$556,5,FALSE)</f>
        <v>SGP</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29" t="str">
        <f>VLOOKUP(A394,[3]bd_lista!A:C,3,FALSE)</f>
        <v>Gobierno Autónomo Municipal de Santuario de Quillacas</v>
      </c>
      <c r="C394" s="330" t="str">
        <f>+VLOOKUP(A394,'[4]DISTRIBUCIÓN UCCF'!$A$7:$E$556,5,FALSE)</f>
        <v>SGP</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29" t="str">
        <f>VLOOKUP(A395,[3]bd_lista!A:C,3,FALSE)</f>
        <v>Gobierno Autónomo Municipal de Huanuni</v>
      </c>
      <c r="C395" s="330" t="str">
        <f>+VLOOKUP(A395,'[4]DISTRIBUCIÓN UCCF'!$A$7:$E$556,5,FALSE)</f>
        <v>SGP</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29" t="str">
        <f>VLOOKUP(A396,[3]bd_lista!A:C,3,FALSE)</f>
        <v>Gobierno Autónomo Municipal de Machacamarca</v>
      </c>
      <c r="C396" s="330" t="str">
        <f>+VLOOKUP(A396,'[4]DISTRIBUCIÓN UCCF'!$A$7:$E$556,5,FALSE)</f>
        <v>SGP</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29" t="str">
        <f>VLOOKUP(A397,[3]bd_lista!A:C,3,FALSE)</f>
        <v>Gobierno Autónomo Municipal de Poopó (Villa Poopó)</v>
      </c>
      <c r="C397" s="330" t="str">
        <f>+VLOOKUP(A397,'[4]DISTRIBUCIÓN UCCF'!$A$7:$E$556,5,FALSE)</f>
        <v>SGP</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29" t="str">
        <f>VLOOKUP(A398,[3]bd_lista!A:C,3,FALSE)</f>
        <v>Gobierno Autónomo Municipal de Pazña</v>
      </c>
      <c r="C398" s="330" t="str">
        <f>+VLOOKUP(A398,'[4]DISTRIBUCIÓN UCCF'!$A$7:$E$556,5,FALSE)</f>
        <v>SGP</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29" t="str">
        <f>VLOOKUP(A399,[3]bd_lista!A:C,3,FALSE)</f>
        <v>Gobierno Autónomo Municipal de Antequera</v>
      </c>
      <c r="C399" s="330" t="str">
        <f>+VLOOKUP(A399,'[4]DISTRIBUCIÓN UCCF'!$A$7:$E$556,5,FALSE)</f>
        <v>SGP</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29" t="str">
        <f>VLOOKUP(A400,[3]bd_lista!A:C,3,FALSE)</f>
        <v>Gobierno Autónomo Municipal de Eucaliptus</v>
      </c>
      <c r="C400" s="330" t="str">
        <f>+VLOOKUP(A400,'[4]DISTRIBUCIÓN UCCF'!$A$7:$E$556,5,FALSE)</f>
        <v>SGP</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29" t="str">
        <f>VLOOKUP(A401,[3]bd_lista!A:C,3,FALSE)</f>
        <v>Gobierno Autónomo Municipal de Santiago de Huari</v>
      </c>
      <c r="C401" s="330" t="str">
        <f>+VLOOKUP(A401,'[4]DISTRIBUCIÓN UCCF'!$A$7:$E$556,5,FALSE)</f>
        <v>SGP</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29" t="str">
        <f>VLOOKUP(A402,[3]bd_lista!A:C,3,FALSE)</f>
        <v>Gobierno Autónomo Municipal de Totora</v>
      </c>
      <c r="C402" s="330" t="str">
        <f>+VLOOKUP(A402,'[4]DISTRIBUCIÓN UCCF'!$A$7:$E$556,5,FALSE)</f>
        <v>SGP</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29" t="str">
        <f>VLOOKUP(A403,[3]bd_lista!A:C,3,FALSE)</f>
        <v>Gobierno Autónomo Municipal de Corque</v>
      </c>
      <c r="C403" s="330" t="str">
        <f>+VLOOKUP(A403,'[4]DISTRIBUCIÓN UCCF'!$A$7:$E$556,5,FALSE)</f>
        <v>SGP</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29" t="str">
        <f>VLOOKUP(A404,[3]bd_lista!A:C,3,FALSE)</f>
        <v>Gobierno Autónomo Municipal de Choquecota</v>
      </c>
      <c r="C404" s="330" t="str">
        <f>+VLOOKUP(A404,'[4]DISTRIBUCIÓN UCCF'!$A$7:$E$556,5,FALSE)</f>
        <v>SGP</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29" t="str">
        <f>VLOOKUP(A405,[3]bd_lista!A:C,3,FALSE)</f>
        <v>Gobierno Autónomo Municipal de Curahuara de Carangas</v>
      </c>
      <c r="C405" s="330" t="str">
        <f>+VLOOKUP(A405,'[4]DISTRIBUCIÓN UCCF'!$A$7:$E$556,5,FALSE)</f>
        <v>SGP</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29" t="str">
        <f>VLOOKUP(A406,[3]bd_lista!A:C,3,FALSE)</f>
        <v>Gobierno Autónomo Municipal de Turco</v>
      </c>
      <c r="C406" s="330" t="str">
        <f>+VLOOKUP(A406,'[4]DISTRIBUCIÓN UCCF'!$A$7:$E$556,5,FALSE)</f>
        <v>SGP</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29" t="str">
        <f>VLOOKUP(A407,[3]bd_lista!A:C,3,FALSE)</f>
        <v>Gobierno Autónomo Municipal de Huachacalla</v>
      </c>
      <c r="C407" s="330" t="str">
        <f>+VLOOKUP(A407,'[4]DISTRIBUCIÓN UCCF'!$A$7:$E$556,5,FALSE)</f>
        <v>SGP</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29" t="str">
        <f>VLOOKUP(A408,[3]bd_lista!A:C,3,FALSE)</f>
        <v>Gobierno Autónomo Municipal de Escara</v>
      </c>
      <c r="C408" s="330" t="str">
        <f>+VLOOKUP(A408,'[4]DISTRIBUCIÓN UCCF'!$A$7:$E$556,5,FALSE)</f>
        <v>SGP</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29" t="str">
        <f>VLOOKUP(A409,[3]bd_lista!A:C,3,FALSE)</f>
        <v>Gobierno Autónomo Municipal de Cruz de Machacamarca</v>
      </c>
      <c r="C409" s="330" t="str">
        <f>+VLOOKUP(A409,'[4]DISTRIBUCIÓN UCCF'!$A$7:$E$556,5,FALSE)</f>
        <v>SGP</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29" t="str">
        <f>VLOOKUP(A410,[3]bd_lista!A:C,3,FALSE)</f>
        <v>Gobierno Autónomo Municipal de Yunguyo de Litoral</v>
      </c>
      <c r="C410" s="330" t="str">
        <f>+VLOOKUP(A410,'[4]DISTRIBUCIÓN UCCF'!$A$7:$E$556,5,FALSE)</f>
        <v>SGP</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29" t="str">
        <f>VLOOKUP(A411,[3]bd_lista!A:C,3,FALSE)</f>
        <v>Gobierno Autónomo Municipal de Esmeralda</v>
      </c>
      <c r="C411" s="330" t="str">
        <f>+VLOOKUP(A411,'[4]DISTRIBUCIÓN UCCF'!$A$7:$E$556,5,FALSE)</f>
        <v>SGP</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29" t="str">
        <f>VLOOKUP(A412,[3]bd_lista!A:C,3,FALSE)</f>
        <v>Gobierno Autónomo Municipal de Toledo</v>
      </c>
      <c r="C412" s="330" t="str">
        <f>+VLOOKUP(A412,'[4]DISTRIBUCIÓN UCCF'!$A$7:$E$556,5,FALSE)</f>
        <v>SGP</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29" t="str">
        <f>VLOOKUP(A413,[3]bd_lista!A:C,3,FALSE)</f>
        <v>Gobierno Autónomo Municipal de Andamarca (Santiago de Andamarca)</v>
      </c>
      <c r="C413" s="330" t="str">
        <f>+VLOOKUP(A413,'[4]DISTRIBUCIÓN UCCF'!$A$7:$E$556,5,FALSE)</f>
        <v>SGP</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29" t="str">
        <f>VLOOKUP(A414,[3]bd_lista!A:C,3,FALSE)</f>
        <v>Gobierno Autónomo Municipal de Belén de Andamarca</v>
      </c>
      <c r="C414" s="330" t="str">
        <f>+VLOOKUP(A414,'[4]DISTRIBUCIÓN UCCF'!$A$7:$E$556,5,FALSE)</f>
        <v>SGP</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29" t="str">
        <f>VLOOKUP(A415,[3]bd_lista!A:C,3,FALSE)</f>
        <v>Gobierno Autónomo Municipal de Salinas de G. Mendoza</v>
      </c>
      <c r="C415" s="330" t="str">
        <f>+VLOOKUP(A415,'[4]DISTRIBUCIÓN UCCF'!$A$7:$E$556,5,FALSE)</f>
        <v>SGP</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29" t="str">
        <f>VLOOKUP(A416,[3]bd_lista!A:C,3,FALSE)</f>
        <v>Gobierno Autónomo Municipal de Pampa Aullagas</v>
      </c>
      <c r="C416" s="330" t="str">
        <f>+VLOOKUP(A416,'[4]DISTRIBUCIÓN UCCF'!$A$7:$E$556,5,FALSE)</f>
        <v>SGP</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29" t="str">
        <f>VLOOKUP(A417,[3]bd_lista!A:C,3,FALSE)</f>
        <v>Gobierno Autónomo Municipal de La Rivera</v>
      </c>
      <c r="C417" s="330" t="str">
        <f>+VLOOKUP(A417,'[4]DISTRIBUCIÓN UCCF'!$A$7:$E$556,5,FALSE)</f>
        <v>SGP</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29" t="str">
        <f>VLOOKUP(A418,[3]bd_lista!A:C,3,FALSE)</f>
        <v>Gobierno Autónomo Municipal de Todos Santos</v>
      </c>
      <c r="C418" s="330" t="str">
        <f>+VLOOKUP(A418,'[4]DISTRIBUCIÓN UCCF'!$A$7:$E$556,5,FALSE)</f>
        <v>SGP</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29" t="str">
        <f>VLOOKUP(A419,[3]bd_lista!A:C,3,FALSE)</f>
        <v>Gobierno Autónomo Municipal de Carangas</v>
      </c>
      <c r="C419" s="330" t="str">
        <f>+VLOOKUP(A419,'[4]DISTRIBUCIÓN UCCF'!$A$7:$E$556,5,FALSE)</f>
        <v>SGP</v>
      </c>
      <c r="D419" s="61">
        <v>0</v>
      </c>
      <c r="E419" s="61">
        <v>0</v>
      </c>
      <c r="F419" s="61">
        <v>0</v>
      </c>
      <c r="G419" s="61">
        <v>3648.9</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3648.9</v>
      </c>
      <c r="AT419" s="33"/>
    </row>
    <row r="420" spans="1:46" ht="33" customHeight="1">
      <c r="A420" s="32">
        <v>1431</v>
      </c>
      <c r="B420" s="329" t="str">
        <f>VLOOKUP(A420,[3]bd_lista!A:C,3,FALSE)</f>
        <v>Gobierno Autónomo Municipal de Sabaya</v>
      </c>
      <c r="C420" s="330" t="str">
        <f>+VLOOKUP(A420,'[4]DISTRIBUCIÓN UCCF'!$A$7:$E$556,5,FALSE)</f>
        <v>SGP</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29" t="str">
        <f>VLOOKUP(A421,[3]bd_lista!A:C,3,FALSE)</f>
        <v>Gobierno Autónomo Municipal de Coipasa</v>
      </c>
      <c r="C421" s="330" t="str">
        <f>+VLOOKUP(A421,'[4]DISTRIBUCIÓN UCCF'!$A$7:$E$556,5,FALSE)</f>
        <v>SGP</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29" t="str">
        <f>VLOOKUP(A422,[3]bd_lista!A:C,3,FALSE)</f>
        <v>Gobierno Autónomo Municipal de Huayllamarca (Santiago de Huayllamarca)</v>
      </c>
      <c r="C422" s="330" t="str">
        <f>+VLOOKUP(A422,'[4]DISTRIBUCIÓN UCCF'!$A$7:$E$556,5,FALSE)</f>
        <v>SGP</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29" t="str">
        <f>VLOOKUP(A423,[3]bd_lista!A:C,3,FALSE)</f>
        <v>Gobierno Autónomo Municipal de Soracachi</v>
      </c>
      <c r="C423" s="330" t="str">
        <f>+VLOOKUP(A423,'[4]DISTRIBUCIÓN UCCF'!$A$7:$E$556,5,FALSE)</f>
        <v>SGP</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29" t="str">
        <f>VLOOKUP(A424,[3]bd_lista!A:C,3,FALSE)</f>
        <v>Gobierno Autónomo Municipal de Potosí</v>
      </c>
      <c r="C424" s="330" t="str">
        <f>+VLOOKUP(A424,'[4]DISTRIBUCIÓN UCCF'!$A$7:$E$556,5,FALSE)</f>
        <v>SGP</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29" t="str">
        <f>VLOOKUP(A425,[3]bd_lista!A:C,3,FALSE)</f>
        <v>Gobierno Autónomo Municipal de Tinguipaya</v>
      </c>
      <c r="C425" s="330" t="str">
        <f>+VLOOKUP(A425,'[4]DISTRIBUCIÓN UCCF'!$A$7:$E$556,5,FALSE)</f>
        <v>SGP</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29" t="str">
        <f>VLOOKUP(A426,[3]bd_lista!A:C,3,FALSE)</f>
        <v>Gobierno Autónomo Municipal de Yocalla</v>
      </c>
      <c r="C426" s="330" t="str">
        <f>+VLOOKUP(A426,'[4]DISTRIBUCIÓN UCCF'!$A$7:$E$556,5,FALSE)</f>
        <v>SGP</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29" t="str">
        <f>VLOOKUP(A427,[3]bd_lista!A:C,3,FALSE)</f>
        <v>Gobierno Autónomo Municipal de Urmiri</v>
      </c>
      <c r="C427" s="330" t="str">
        <f>+VLOOKUP(A427,'[4]DISTRIBUCIÓN UCCF'!$A$7:$E$556,5,FALSE)</f>
        <v>SGP</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29" t="str">
        <f>VLOOKUP(A428,[3]bd_lista!A:C,3,FALSE)</f>
        <v>Gobierno Autónomo Municipal de Uncía</v>
      </c>
      <c r="C428" s="330" t="str">
        <f>+VLOOKUP(A428,'[4]DISTRIBUCIÓN UCCF'!$A$7:$E$556,5,FALSE)</f>
        <v>SGP</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29" t="str">
        <f>VLOOKUP(A429,[3]bd_lista!A:C,3,FALSE)</f>
        <v>Gobierno Autónomo Municipal de Chayanta</v>
      </c>
      <c r="C429" s="330" t="str">
        <f>+VLOOKUP(A429,'[4]DISTRIBUCIÓN UCCF'!$A$7:$E$556,5,FALSE)</f>
        <v>SGP</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29" t="str">
        <f>VLOOKUP(A430,[3]bd_lista!A:C,3,FALSE)</f>
        <v>Gobierno Autónomo Municipal de Llallagua</v>
      </c>
      <c r="C430" s="330" t="str">
        <f>+VLOOKUP(A430,'[4]DISTRIBUCIÓN UCCF'!$A$7:$E$556,5,FALSE)</f>
        <v>SGP</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29" t="str">
        <f>VLOOKUP(A431,[3]bd_lista!A:C,3,FALSE)</f>
        <v>Gobierno Autónomo Municipal de Betanzos</v>
      </c>
      <c r="C431" s="330" t="str">
        <f>+VLOOKUP(A431,'[4]DISTRIBUCIÓN UCCF'!$A$7:$E$556,5,FALSE)</f>
        <v>SGP</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29" t="str">
        <f>VLOOKUP(A432,[3]bd_lista!A:C,3,FALSE)</f>
        <v>Gobierno Autónomo Municipal de Chaqui</v>
      </c>
      <c r="C432" s="330" t="str">
        <f>+VLOOKUP(A432,'[4]DISTRIBUCIÓN UCCF'!$A$7:$E$556,5,FALSE)</f>
        <v>SGP</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29" t="str">
        <f>VLOOKUP(A433,[3]bd_lista!A:C,3,FALSE)</f>
        <v>Gobierno Autónomo Municipal de Tacobamba</v>
      </c>
      <c r="C433" s="330" t="str">
        <f>+VLOOKUP(A433,'[4]DISTRIBUCIÓN UCCF'!$A$7:$E$556,5,FALSE)</f>
        <v>SGP</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29" t="str">
        <f>VLOOKUP(A434,[3]bd_lista!A:C,3,FALSE)</f>
        <v>Gobierno Autónomo Municipal de Colquechaca</v>
      </c>
      <c r="C434" s="330" t="str">
        <f>+VLOOKUP(A434,'[4]DISTRIBUCIÓN UCCF'!$A$7:$E$556,5,FALSE)</f>
        <v>SGP</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29" t="str">
        <f>VLOOKUP(A435,[3]bd_lista!A:C,3,FALSE)</f>
        <v>Gobierno Autónomo Municipal de Ravelo</v>
      </c>
      <c r="C435" s="330" t="str">
        <f>+VLOOKUP(A435,'[4]DISTRIBUCIÓN UCCF'!$A$7:$E$556,5,FALSE)</f>
        <v>SGP</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29" t="str">
        <f>VLOOKUP(A436,[3]bd_lista!A:C,3,FALSE)</f>
        <v>Gobierno Autónomo Municipal de Pocoata</v>
      </c>
      <c r="C436" s="330" t="str">
        <f>+VLOOKUP(A436,'[4]DISTRIBUCIÓN UCCF'!$A$7:$E$556,5,FALSE)</f>
        <v>SGP</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29" t="str">
        <f>VLOOKUP(A437,[3]bd_lista!A:C,3,FALSE)</f>
        <v>Gobierno Autónomo Municipal de Ocurí</v>
      </c>
      <c r="C437" s="330" t="str">
        <f>+VLOOKUP(A437,'[4]DISTRIBUCIÓN UCCF'!$A$7:$E$556,5,FALSE)</f>
        <v>SGP</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29" t="str">
        <f>VLOOKUP(A438,[3]bd_lista!A:C,3,FALSE)</f>
        <v>Gobierno Autónomo Municipal de San Pedro de Buena Vista</v>
      </c>
      <c r="C438" s="330" t="str">
        <f>+VLOOKUP(A438,'[4]DISTRIBUCIÓN UCCF'!$A$7:$E$556,5,FALSE)</f>
        <v>SGP</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29" t="str">
        <f>VLOOKUP(A439,[3]bd_lista!A:C,3,FALSE)</f>
        <v>Gobierno Autónomo Municipal de Toro Toro</v>
      </c>
      <c r="C439" s="330" t="str">
        <f>+VLOOKUP(A439,'[4]DISTRIBUCIÓN UCCF'!$A$7:$E$556,5,FALSE)</f>
        <v>SGP</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29" t="str">
        <f>VLOOKUP(A440,[3]bd_lista!A:C,3,FALSE)</f>
        <v>Gobierno Autónomo Municipal de Cotagaita</v>
      </c>
      <c r="C440" s="330" t="str">
        <f>+VLOOKUP(A440,'[4]DISTRIBUCIÓN UCCF'!$A$7:$E$556,5,FALSE)</f>
        <v>SGP</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29" t="str">
        <f>VLOOKUP(A441,[3]bd_lista!A:C,3,FALSE)</f>
        <v>Gobierno Autónomo Municipal de Vitichi</v>
      </c>
      <c r="C441" s="330" t="str">
        <f>+VLOOKUP(A441,'[4]DISTRIBUCIÓN UCCF'!$A$7:$E$556,5,FALSE)</f>
        <v>SGP</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29" t="str">
        <f>VLOOKUP(A442,[3]bd_lista!A:C,3,FALSE)</f>
        <v>Gobierno Autónomo Municipal de Tupiza</v>
      </c>
      <c r="C442" s="330" t="str">
        <f>+VLOOKUP(A442,'[4]DISTRIBUCIÓN UCCF'!$A$7:$E$556,5,FALSE)</f>
        <v>SGP</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29" t="str">
        <f>VLOOKUP(A443,[3]bd_lista!A:C,3,FALSE)</f>
        <v>Gobierno Autónomo Municipal de Atocha</v>
      </c>
      <c r="C443" s="330" t="str">
        <f>+VLOOKUP(A443,'[4]DISTRIBUCIÓN UCCF'!$A$7:$E$556,5,FALSE)</f>
        <v>SGP</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29" t="str">
        <f>VLOOKUP(A444,[3]bd_lista!A:C,3,FALSE)</f>
        <v>Gobierno Autónomo Municipal de Colcha"K" (Villa Martín)</v>
      </c>
      <c r="C444" s="330" t="str">
        <f>+VLOOKUP(A444,'[4]DISTRIBUCIÓN UCCF'!$A$7:$E$556,5,FALSE)</f>
        <v>SGP</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29" t="str">
        <f>VLOOKUP(A445,[3]bd_lista!A:C,3,FALSE)</f>
        <v>Gobierno Autónomo Municipal de San Pedro de Quemes</v>
      </c>
      <c r="C445" s="330" t="str">
        <f>+VLOOKUP(A445,'[4]DISTRIBUCIÓN UCCF'!$A$7:$E$556,5,FALSE)</f>
        <v>SGP</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29" t="str">
        <f>VLOOKUP(A446,[3]bd_lista!A:C,3,FALSE)</f>
        <v>Gobierno Autónomo Municipal de San Pablo de Lípez</v>
      </c>
      <c r="C446" s="330" t="str">
        <f>+VLOOKUP(A446,'[4]DISTRIBUCIÓN UCCF'!$A$7:$E$556,5,FALSE)</f>
        <v>SGP</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29" t="str">
        <f>VLOOKUP(A447,[3]bd_lista!A:C,3,FALSE)</f>
        <v>Gobierno Autónomo Municipal de Mojinete</v>
      </c>
      <c r="C447" s="330" t="str">
        <f>+VLOOKUP(A447,'[4]DISTRIBUCIÓN UCCF'!$A$7:$E$556,5,FALSE)</f>
        <v>SGP</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29" t="str">
        <f>VLOOKUP(A448,[3]bd_lista!A:C,3,FALSE)</f>
        <v>Gobierno Autónomo Municipal de San Antonio de Esmoruco</v>
      </c>
      <c r="C448" s="330" t="str">
        <f>+VLOOKUP(A448,'[4]DISTRIBUCIÓN UCCF'!$A$7:$E$556,5,FALSE)</f>
        <v>SGP</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29" t="str">
        <f>VLOOKUP(A449,[3]bd_lista!A:C,3,FALSE)</f>
        <v>Gobierno Autónomo Municipal de Sacaca (Villa de Sacaca)</v>
      </c>
      <c r="C449" s="330" t="str">
        <f>+VLOOKUP(A449,'[4]DISTRIBUCIÓN UCCF'!$A$7:$E$556,5,FALSE)</f>
        <v>SGP</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29" t="str">
        <f>VLOOKUP(A450,[3]bd_lista!A:C,3,FALSE)</f>
        <v>Gobierno Autónomo Municipal de Caripuyo</v>
      </c>
      <c r="C450" s="330" t="str">
        <f>+VLOOKUP(A450,'[4]DISTRIBUCIÓN UCCF'!$A$7:$E$556,5,FALSE)</f>
        <v>SGP</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29" t="str">
        <f>VLOOKUP(A451,[3]bd_lista!A:C,3,FALSE)</f>
        <v>Gobierno Autónomo Municipal de Puna (Villa Talavera)</v>
      </c>
      <c r="C451" s="330" t="str">
        <f>+VLOOKUP(A451,'[4]DISTRIBUCIÓN UCCF'!$A$7:$E$556,5,FALSE)</f>
        <v>SGP</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29" t="str">
        <f>VLOOKUP(A452,[3]bd_lista!A:C,3,FALSE)</f>
        <v>Gobierno Autónomo Municipal de Caiza "D"</v>
      </c>
      <c r="C452" s="330" t="str">
        <f>+VLOOKUP(A452,'[4]DISTRIBUCIÓN UCCF'!$A$7:$E$556,5,FALSE)</f>
        <v>SGP</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29" t="str">
        <f>VLOOKUP(A453,[3]bd_lista!A:C,3,FALSE)</f>
        <v>Gobierno Autónomo Municipal de Uyuni</v>
      </c>
      <c r="C453" s="330" t="str">
        <f>+VLOOKUP(A453,'[4]DISTRIBUCIÓN UCCF'!$A$7:$E$556,5,FALSE)</f>
        <v>SGP</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29" t="str">
        <f>VLOOKUP(A454,[3]bd_lista!A:C,3,FALSE)</f>
        <v>Gobierno Autónomo Municipal de Tomave</v>
      </c>
      <c r="C454" s="330" t="str">
        <f>+VLOOKUP(A454,'[4]DISTRIBUCIÓN UCCF'!$A$7:$E$556,5,FALSE)</f>
        <v>SGP</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29" t="str">
        <f>VLOOKUP(A455,[3]bd_lista!A:C,3,FALSE)</f>
        <v>Gobierno Autónomo Municipal de Porco</v>
      </c>
      <c r="C455" s="330" t="str">
        <f>+VLOOKUP(A455,'[4]DISTRIBUCIÓN UCCF'!$A$7:$E$556,5,FALSE)</f>
        <v>SGP</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29" t="str">
        <f>VLOOKUP(A456,[3]bd_lista!A:C,3,FALSE)</f>
        <v>Gobierno Autónomo Municipal de Arampampa</v>
      </c>
      <c r="C456" s="330" t="str">
        <f>+VLOOKUP(A456,'[4]DISTRIBUCIÓN UCCF'!$A$7:$E$556,5,FALSE)</f>
        <v>SGP</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29" t="str">
        <f>VLOOKUP(A457,[3]bd_lista!A:C,3,FALSE)</f>
        <v>Gobierno Autónomo Municipal de Acasio</v>
      </c>
      <c r="C457" s="330" t="str">
        <f>+VLOOKUP(A457,'[4]DISTRIBUCIÓN UCCF'!$A$7:$E$556,5,FALSE)</f>
        <v>SGP</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29" t="str">
        <f>VLOOKUP(A458,[3]bd_lista!A:C,3,FALSE)</f>
        <v>Gobierno Autónomo Municipal de Llica</v>
      </c>
      <c r="C458" s="330" t="str">
        <f>+VLOOKUP(A458,'[4]DISTRIBUCIÓN UCCF'!$A$7:$E$556,5,FALSE)</f>
        <v>SGP</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29" t="str">
        <f>VLOOKUP(A459,[3]bd_lista!A:C,3,FALSE)</f>
        <v>Gobierno Autónomo Municipal de Tahua</v>
      </c>
      <c r="C459" s="330" t="str">
        <f>+VLOOKUP(A459,'[4]DISTRIBUCIÓN UCCF'!$A$7:$E$556,5,FALSE)</f>
        <v>SGP</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29" t="str">
        <f>VLOOKUP(A460,[3]bd_lista!A:C,3,FALSE)</f>
        <v>Gobierno Autónomo Municipal de Villazón</v>
      </c>
      <c r="C460" s="330" t="str">
        <f>+VLOOKUP(A460,'[4]DISTRIBUCIÓN UCCF'!$A$7:$E$556,5,FALSE)</f>
        <v>SGP</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29" t="str">
        <f>VLOOKUP(A461,[3]bd_lista!A:C,3,FALSE)</f>
        <v>Gobierno Autónomo Municipal de San Agustín</v>
      </c>
      <c r="C461" s="330" t="str">
        <f>+VLOOKUP(A461,'[4]DISTRIBUCIÓN UCCF'!$A$7:$E$556,5,FALSE)</f>
        <v>SGP</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29" t="str">
        <f>VLOOKUP(A462,[3]bd_lista!A:C,3,FALSE)</f>
        <v>Gobierno Autónomo Municipal de Ckochas</v>
      </c>
      <c r="C462" s="330" t="str">
        <f>+VLOOKUP(A462,'[4]DISTRIBUCIÓN UCCF'!$A$7:$E$556,5,FALSE)</f>
        <v>SGP</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29" t="str">
        <f>VLOOKUP(A463,[3]bd_lista!A:C,3,FALSE)</f>
        <v>Gobierno Autónomo Municipal de Chuquihuta Ayllu Jucumani</v>
      </c>
      <c r="C463" s="330" t="str">
        <f>+VLOOKUP(A463,'[4]DISTRIBUCIÓN UCCF'!$A$7:$E$556,5,FALSE)</f>
        <v>SGP</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29" t="str">
        <f>VLOOKUP(A464,[3]bd_lista!A:C,3,FALSE)</f>
        <v>Gobierno Autónomo Municipal de Tarija</v>
      </c>
      <c r="C464" s="330" t="str">
        <f>+VLOOKUP(A464,'[4]DISTRIBUCIÓN UCCF'!$A$7:$E$556,5,FALSE)</f>
        <v>SGP</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29" t="str">
        <f>VLOOKUP(A465,[3]bd_lista!A:C,3,FALSE)</f>
        <v>Gobierno Autónomo Municipal de Padcaya</v>
      </c>
      <c r="C465" s="330" t="str">
        <f>+VLOOKUP(A465,'[4]DISTRIBUCIÓN UCCF'!$A$7:$E$556,5,FALSE)</f>
        <v>SGP</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29" t="str">
        <f>VLOOKUP(A466,[3]bd_lista!A:C,3,FALSE)</f>
        <v>Gobierno Autónomo Municipal de Bermejo</v>
      </c>
      <c r="C466" s="330" t="str">
        <f>+VLOOKUP(A466,'[4]DISTRIBUCIÓN UCCF'!$A$7:$E$556,5,FALSE)</f>
        <v>SGP</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29" t="str">
        <f>VLOOKUP(A467,[3]bd_lista!A:C,3,FALSE)</f>
        <v>Gobierno Autónomo Municipal de Yacuiba</v>
      </c>
      <c r="C467" s="330" t="str">
        <f>+VLOOKUP(A467,'[4]DISTRIBUCIÓN UCCF'!$A$7:$E$556,5,FALSE)</f>
        <v>SGP</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29" t="str">
        <f>VLOOKUP(A468,[3]bd_lista!A:C,3,FALSE)</f>
        <v>Gobierno Autónomo Municipal de Caraparí</v>
      </c>
      <c r="C468" s="330" t="str">
        <f>+VLOOKUP(A468,'[4]DISTRIBUCIÓN UCCF'!$A$7:$E$556,5,FALSE)</f>
        <v>SGP</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29" t="str">
        <f>VLOOKUP(A469,[3]bd_lista!A:C,3,FALSE)</f>
        <v>Gobierno Autónomo Municipal de Villamontes</v>
      </c>
      <c r="C469" s="330" t="str">
        <f>+VLOOKUP(A469,'[4]DISTRIBUCIÓN UCCF'!$A$7:$E$556,5,FALSE)</f>
        <v>SGP</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29" t="str">
        <f>VLOOKUP(A470,[3]bd_lista!A:C,3,FALSE)</f>
        <v>Gobierno Autónomo Municipal de Uriondo (Concepción)</v>
      </c>
      <c r="C470" s="330" t="str">
        <f>+VLOOKUP(A470,'[4]DISTRIBUCIÓN UCCF'!$A$7:$E$556,5,FALSE)</f>
        <v>SGP</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29" t="str">
        <f>VLOOKUP(A471,[3]bd_lista!A:C,3,FALSE)</f>
        <v>Gobierno Autónomo Municipal de Yunchara</v>
      </c>
      <c r="C471" s="330" t="str">
        <f>+VLOOKUP(A471,'[4]DISTRIBUCIÓN UCCF'!$A$7:$E$556,5,FALSE)</f>
        <v>SGP</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29" t="str">
        <f>VLOOKUP(A472,[3]bd_lista!A:C,3,FALSE)</f>
        <v>Gobierno Autónomo Municipal de San Lorenzo</v>
      </c>
      <c r="C472" s="330" t="str">
        <f>+VLOOKUP(A472,'[4]DISTRIBUCIÓN UCCF'!$A$7:$E$556,5,FALSE)</f>
        <v>SGP</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29" t="str">
        <f>VLOOKUP(A473,[3]bd_lista!A:C,3,FALSE)</f>
        <v>Gobierno Autónomo Municipal de El Puente</v>
      </c>
      <c r="C473" s="330" t="str">
        <f>+VLOOKUP(A473,'[4]DISTRIBUCIÓN UCCF'!$A$7:$E$556,5,FALSE)</f>
        <v>SGP</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29" t="str">
        <f>VLOOKUP(A474,[3]bd_lista!A:C,3,FALSE)</f>
        <v>Gobierno Autónomo Municipal de Entre Ríos</v>
      </c>
      <c r="C474" s="330" t="str">
        <f>+VLOOKUP(A474,'[4]DISTRIBUCIÓN UCCF'!$A$7:$E$556,5,FALSE)</f>
        <v>SGP</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29" t="str">
        <f>VLOOKUP(A475,[3]bd_lista!A:C,3,FALSE)</f>
        <v>Gobierno Autónomo Municipal de Santa Cruz de La Sierra</v>
      </c>
      <c r="C475" s="330" t="str">
        <f>+VLOOKUP(A475,'[4]DISTRIBUCIÓN UCCF'!$A$7:$E$556,5,FALSE)</f>
        <v>SGP</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29" t="str">
        <f>VLOOKUP(A476,[3]bd_lista!A:C,3,FALSE)</f>
        <v>Gobierno Autónomo Municipal de Cotoca</v>
      </c>
      <c r="C476" s="330" t="str">
        <f>+VLOOKUP(A476,'[4]DISTRIBUCIÓN UCCF'!$A$7:$E$556,5,FALSE)</f>
        <v>SGP</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29" t="str">
        <f>VLOOKUP(A477,[3]bd_lista!A:C,3,FALSE)</f>
        <v>Gobierno Autónomo Municipal de Porongo (Ayacucho)</v>
      </c>
      <c r="C477" s="330" t="str">
        <f>+VLOOKUP(A477,'[4]DISTRIBUCIÓN UCCF'!$A$7:$E$556,5,FALSE)</f>
        <v>SGP</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29" t="str">
        <f>VLOOKUP(A478,[3]bd_lista!A:C,3,FALSE)</f>
        <v>Gobierno Autónomo Municipal de La Guardia</v>
      </c>
      <c r="C478" s="330" t="str">
        <f>+VLOOKUP(A478,'[4]DISTRIBUCIÓN UCCF'!$A$7:$E$556,5,FALSE)</f>
        <v>SGP</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29" t="str">
        <f>VLOOKUP(A479,[3]bd_lista!A:C,3,FALSE)</f>
        <v>Gobierno Autónomo Municipal de El Torno</v>
      </c>
      <c r="C479" s="330" t="str">
        <f>+VLOOKUP(A479,'[4]DISTRIBUCIÓN UCCF'!$A$7:$E$556,5,FALSE)</f>
        <v>SGP</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29" t="str">
        <f>VLOOKUP(A480,[3]bd_lista!A:C,3,FALSE)</f>
        <v>Gobierno Autónomo Municipal de Warnes</v>
      </c>
      <c r="C480" s="330" t="str">
        <f>+VLOOKUP(A480,'[4]DISTRIBUCIÓN UCCF'!$A$7:$E$556,5,FALSE)</f>
        <v>SGP</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29" t="str">
        <f>VLOOKUP(A481,[3]bd_lista!A:C,3,FALSE)</f>
        <v>Gobierno Autónomo Municipal de San Ignacio (San Ignacio de Velasco)</v>
      </c>
      <c r="C481" s="330" t="str">
        <f>+VLOOKUP(A481,'[4]DISTRIBUCIÓN UCCF'!$A$7:$E$556,5,FALSE)</f>
        <v>SGP</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29" t="str">
        <f>VLOOKUP(A482,[3]bd_lista!A:C,3,FALSE)</f>
        <v>Gobierno Autónomo Municipal de San Miguel (San Miguel de Velasco)</v>
      </c>
      <c r="C482" s="330" t="str">
        <f>+VLOOKUP(A482,'[4]DISTRIBUCIÓN UCCF'!$A$7:$E$556,5,FALSE)</f>
        <v>SGP</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29" t="str">
        <f>VLOOKUP(A483,[3]bd_lista!A:C,3,FALSE)</f>
        <v>Gobierno Autónomo Municipal de San Rafael</v>
      </c>
      <c r="C483" s="330" t="str">
        <f>+VLOOKUP(A483,'[4]DISTRIBUCIÓN UCCF'!$A$7:$E$556,5,FALSE)</f>
        <v>SGP</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29" t="str">
        <f>VLOOKUP(A484,[3]bd_lista!A:C,3,FALSE)</f>
        <v>Gobierno Autónomo Municipal de Buena Vista</v>
      </c>
      <c r="C484" s="330" t="str">
        <f>+VLOOKUP(A484,'[4]DISTRIBUCIÓN UCCF'!$A$7:$E$556,5,FALSE)</f>
        <v>SGP</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29" t="str">
        <f>VLOOKUP(A485,[3]bd_lista!A:C,3,FALSE)</f>
        <v>Gobierno Autónomo Municipal de San Carlos</v>
      </c>
      <c r="C485" s="330" t="str">
        <f>+VLOOKUP(A485,'[4]DISTRIBUCIÓN UCCF'!$A$7:$E$556,5,FALSE)</f>
        <v>SGP</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29" t="str">
        <f>VLOOKUP(A486,[3]bd_lista!A:C,3,FALSE)</f>
        <v>Gobierno Autónomo Municipal de Yapacaní</v>
      </c>
      <c r="C486" s="330" t="str">
        <f>+VLOOKUP(A486,'[4]DISTRIBUCIÓN UCCF'!$A$7:$E$556,5,FALSE)</f>
        <v>SGP</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29" t="str">
        <f>VLOOKUP(A487,[3]bd_lista!A:C,3,FALSE)</f>
        <v>Gobierno Autónomo Municipal de San José</v>
      </c>
      <c r="C487" s="330" t="str">
        <f>+VLOOKUP(A487,'[4]DISTRIBUCIÓN UCCF'!$A$7:$E$556,5,FALSE)</f>
        <v>SGP</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29" t="str">
        <f>VLOOKUP(A488,[3]bd_lista!A:C,3,FALSE)</f>
        <v>Gobierno Autónomo Municipal de Pailón</v>
      </c>
      <c r="C488" s="330" t="str">
        <f>+VLOOKUP(A488,'[4]DISTRIBUCIÓN UCCF'!$A$7:$E$556,5,FALSE)</f>
        <v>SGP</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29" t="str">
        <f>VLOOKUP(A489,[3]bd_lista!A:C,3,FALSE)</f>
        <v>Gobierno Autónomo Municipal de Roboré</v>
      </c>
      <c r="C489" s="330" t="str">
        <f>+VLOOKUP(A489,'[4]DISTRIBUCIÓN UCCF'!$A$7:$E$556,5,FALSE)</f>
        <v>SGP</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29" t="str">
        <f>VLOOKUP(A490,[3]bd_lista!A:C,3,FALSE)</f>
        <v>Gobierno Autónomo Municipal de Portachuelo</v>
      </c>
      <c r="C490" s="330" t="str">
        <f>+VLOOKUP(A490,'[4]DISTRIBUCIÓN UCCF'!$A$7:$E$556,5,FALSE)</f>
        <v>SGP</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29" t="str">
        <f>VLOOKUP(A491,[3]bd_lista!A:C,3,FALSE)</f>
        <v>Gobierno Autónomo Municipal de Santa Rosa del Sara</v>
      </c>
      <c r="C491" s="330" t="str">
        <f>+VLOOKUP(A491,'[4]DISTRIBUCIÓN UCCF'!$A$7:$E$556,5,FALSE)</f>
        <v>SGP</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29" t="str">
        <f>VLOOKUP(A492,[3]bd_lista!A:C,3,FALSE)</f>
        <v>Gobierno Autónomo Municipal de Lagunillas</v>
      </c>
      <c r="C492" s="330" t="str">
        <f>+VLOOKUP(A492,'[4]DISTRIBUCIÓN UCCF'!$A$7:$E$556,5,FALSE)</f>
        <v>SGP</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29" t="str">
        <f>VLOOKUP(A493,[3]bd_lista!A:C,3,FALSE)</f>
        <v>Gobierno Autónomo Municipal de Cabezas</v>
      </c>
      <c r="C493" s="330" t="str">
        <f>+VLOOKUP(A493,'[4]DISTRIBUCIÓN UCCF'!$A$7:$E$556,5,FALSE)</f>
        <v>SGP</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29" t="str">
        <f>VLOOKUP(A494,[3]bd_lista!A:C,3,FALSE)</f>
        <v>Gobierno Autónomo Municipal de Cuevo</v>
      </c>
      <c r="C494" s="330" t="str">
        <f>+VLOOKUP(A494,'[4]DISTRIBUCIÓN UCCF'!$A$7:$E$556,5,FALSE)</f>
        <v>SGP</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29" t="str">
        <f>VLOOKUP(A495,[3]bd_lista!A:C,3,FALSE)</f>
        <v>Gobierno Autónomo Municipal de Gutiérrez</v>
      </c>
      <c r="C495" s="330" t="str">
        <f>+VLOOKUP(A495,'[4]DISTRIBUCIÓN UCCF'!$A$7:$E$556,5,FALSE)</f>
        <v>SGP</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29" t="str">
        <f>VLOOKUP(A496,[3]bd_lista!A:C,3,FALSE)</f>
        <v>Gobierno Autónomo Municipal de Camiri</v>
      </c>
      <c r="C496" s="330" t="str">
        <f>+VLOOKUP(A496,'[4]DISTRIBUCIÓN UCCF'!$A$7:$E$556,5,FALSE)</f>
        <v>SGP</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29" t="str">
        <f>VLOOKUP(A497,[3]bd_lista!A:C,3,FALSE)</f>
        <v>Gobierno Autónomo Municipal de Boyuibe</v>
      </c>
      <c r="C497" s="330" t="str">
        <f>+VLOOKUP(A497,'[4]DISTRIBUCIÓN UCCF'!$A$7:$E$556,5,FALSE)</f>
        <v>SGP</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29" t="str">
        <f>VLOOKUP(A498,[3]bd_lista!A:C,3,FALSE)</f>
        <v>Gobierno Autónomo Municipal de Vallegrande</v>
      </c>
      <c r="C498" s="330" t="str">
        <f>+VLOOKUP(A498,'[4]DISTRIBUCIÓN UCCF'!$A$7:$E$556,5,FALSE)</f>
        <v>SGP</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29" t="str">
        <f>VLOOKUP(A499,[3]bd_lista!A:C,3,FALSE)</f>
        <v>Gobierno Autónomo Municipal de Trigal</v>
      </c>
      <c r="C499" s="330" t="str">
        <f>+VLOOKUP(A499,'[4]DISTRIBUCIÓN UCCF'!$A$7:$E$556,5,FALSE)</f>
        <v>SGP</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29" t="str">
        <f>VLOOKUP(A500,[3]bd_lista!A:C,3,FALSE)</f>
        <v>Gobierno Autónomo Municipal de Moro Moro</v>
      </c>
      <c r="C500" s="330" t="str">
        <f>+VLOOKUP(A500,'[4]DISTRIBUCIÓN UCCF'!$A$7:$E$556,5,FALSE)</f>
        <v>SGP</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29" t="str">
        <f>VLOOKUP(A501,[3]bd_lista!A:C,3,FALSE)</f>
        <v>Gobierno Autónomo Municipal de Postrer Valle</v>
      </c>
      <c r="C501" s="330" t="str">
        <f>+VLOOKUP(A501,'[4]DISTRIBUCIÓN UCCF'!$A$7:$E$556,5,FALSE)</f>
        <v>SGP</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29" t="str">
        <f>VLOOKUP(A502,[3]bd_lista!A:C,3,FALSE)</f>
        <v>Gobierno Autónomo Municipal de Pucara</v>
      </c>
      <c r="C502" s="330" t="str">
        <f>+VLOOKUP(A502,'[4]DISTRIBUCIÓN UCCF'!$A$7:$E$556,5,FALSE)</f>
        <v>SGP</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29" t="str">
        <f>VLOOKUP(A503,[3]bd_lista!A:C,3,FALSE)</f>
        <v>Gobierno Autónomo Municipal de Samaipata</v>
      </c>
      <c r="C503" s="330" t="str">
        <f>+VLOOKUP(A503,'[4]DISTRIBUCIÓN UCCF'!$A$7:$E$556,5,FALSE)</f>
        <v>SGP</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29" t="str">
        <f>VLOOKUP(A504,[3]bd_lista!A:C,3,FALSE)</f>
        <v>Gobierno Autónomo Municipal de Pampa Grande</v>
      </c>
      <c r="C504" s="330" t="str">
        <f>+VLOOKUP(A504,'[4]DISTRIBUCIÓN UCCF'!$A$7:$E$556,5,FALSE)</f>
        <v>SGP</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29" t="str">
        <f>VLOOKUP(A505,[3]bd_lista!A:C,3,FALSE)</f>
        <v>Gobierno Autónomo Municipal de Mairana</v>
      </c>
      <c r="C505" s="330" t="str">
        <f>+VLOOKUP(A505,'[4]DISTRIBUCIÓN UCCF'!$A$7:$E$556,5,FALSE)</f>
        <v>SGP</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29" t="str">
        <f>VLOOKUP(A506,[3]bd_lista!A:C,3,FALSE)</f>
        <v>Gobierno Autónomo Municipal de Quirusillas</v>
      </c>
      <c r="C506" s="330" t="str">
        <f>+VLOOKUP(A506,'[4]DISTRIBUCIÓN UCCF'!$A$7:$E$556,5,FALSE)</f>
        <v>SGP</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29" t="str">
        <f>VLOOKUP(A507,[3]bd_lista!A:C,3,FALSE)</f>
        <v>Gobierno Autónomo Municipal de Montero</v>
      </c>
      <c r="C507" s="330" t="str">
        <f>+VLOOKUP(A507,'[4]DISTRIBUCIÓN UCCF'!$A$7:$E$556,5,FALSE)</f>
        <v>SGP</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29" t="str">
        <f>VLOOKUP(A508,[3]bd_lista!A:C,3,FALSE)</f>
        <v>Gobierno Autónomo Municipal de General Agustín Saavedra</v>
      </c>
      <c r="C508" s="330" t="str">
        <f>+VLOOKUP(A508,'[4]DISTRIBUCIÓN UCCF'!$A$7:$E$556,5,FALSE)</f>
        <v>SGP</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29" t="str">
        <f>VLOOKUP(A509,[3]bd_lista!A:C,3,FALSE)</f>
        <v>Gobierno Autónomo Municipal de Mineros</v>
      </c>
      <c r="C509" s="330" t="str">
        <f>+VLOOKUP(A509,'[4]DISTRIBUCIÓN UCCF'!$A$7:$E$556,5,FALSE)</f>
        <v>SGP</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29" t="str">
        <f>VLOOKUP(A510,[3]bd_lista!A:C,3,FALSE)</f>
        <v>Gobierno Autónomo Municipal de Concepción</v>
      </c>
      <c r="C510" s="330" t="str">
        <f>+VLOOKUP(A510,'[4]DISTRIBUCIÓN UCCF'!$A$7:$E$556,5,FALSE)</f>
        <v>SGP</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29" t="str">
        <f>VLOOKUP(A511,[3]bd_lista!A:C,3,FALSE)</f>
        <v>Gobierno Autónomo Municipal de San Javier</v>
      </c>
      <c r="C511" s="330" t="str">
        <f>+VLOOKUP(A511,'[4]DISTRIBUCIÓN UCCF'!$A$7:$E$556,5,FALSE)</f>
        <v>SGP</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29" t="str">
        <f>VLOOKUP(A512,[3]bd_lista!A:C,3,FALSE)</f>
        <v>Gobierno Autónomo Municipal de San Julián</v>
      </c>
      <c r="C512" s="330" t="str">
        <f>+VLOOKUP(A512,'[4]DISTRIBUCIÓN UCCF'!$A$7:$E$556,5,FALSE)</f>
        <v>SGP</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29" t="str">
        <f>VLOOKUP(A513,[3]bd_lista!A:C,3,FALSE)</f>
        <v>Gobierno Autónomo Municipal de San Matías</v>
      </c>
      <c r="C513" s="330" t="str">
        <f>+VLOOKUP(A513,'[4]DISTRIBUCIÓN UCCF'!$A$7:$E$556,5,FALSE)</f>
        <v>SGP</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29" t="str">
        <f>VLOOKUP(A514,[3]bd_lista!A:C,3,FALSE)</f>
        <v>Gobierno Autónomo Municipal de Comarapa</v>
      </c>
      <c r="C514" s="330" t="str">
        <f>+VLOOKUP(A514,'[4]DISTRIBUCIÓN UCCF'!$A$7:$E$556,5,FALSE)</f>
        <v>SGP</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29" t="str">
        <f>VLOOKUP(A515,[3]bd_lista!A:C,3,FALSE)</f>
        <v>Gobierno Autónomo Municipal de Saipina</v>
      </c>
      <c r="C515" s="330" t="str">
        <f>+VLOOKUP(A515,'[4]DISTRIBUCIÓN UCCF'!$A$7:$E$556,5,FALSE)</f>
        <v>SGP</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29" t="str">
        <f>VLOOKUP(A516,[3]bd_lista!A:C,3,FALSE)</f>
        <v>Gobierno Autónomo Municipal de Puerto Suárez</v>
      </c>
      <c r="C516" s="330" t="str">
        <f>+VLOOKUP(A516,'[4]DISTRIBUCIÓN UCCF'!$A$7:$E$556,5,FALSE)</f>
        <v>SGP</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29" t="str">
        <f>VLOOKUP(A517,[3]bd_lista!A:C,3,FALSE)</f>
        <v>Gobierno Autónomo Municipal de Puerto Quijarro</v>
      </c>
      <c r="C517" s="330" t="str">
        <f>+VLOOKUP(A517,'[4]DISTRIBUCIÓN UCCF'!$A$7:$E$556,5,FALSE)</f>
        <v>SGP</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29" t="str">
        <f>VLOOKUP(A518,[3]bd_lista!A:C,3,FALSE)</f>
        <v>Gobierno Autónomo Municipal de Ascención de Guarayos</v>
      </c>
      <c r="C518" s="330" t="str">
        <f>+VLOOKUP(A518,'[4]DISTRIBUCIÓN UCCF'!$A$7:$E$556,5,FALSE)</f>
        <v>SGP</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29" t="str">
        <f>VLOOKUP(A519,[3]bd_lista!A:C,3,FALSE)</f>
        <v>Gobierno Autónomo Municipal de Urubicha</v>
      </c>
      <c r="C519" s="330" t="str">
        <f>+VLOOKUP(A519,'[4]DISTRIBUCIÓN UCCF'!$A$7:$E$556,5,FALSE)</f>
        <v>SGP</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29" t="str">
        <f>VLOOKUP(A520,[3]bd_lista!A:C,3,FALSE)</f>
        <v>Gobierno Autónomo Municipal de El Puente</v>
      </c>
      <c r="C520" s="330" t="str">
        <f>+VLOOKUP(A520,'[4]DISTRIBUCIÓN UCCF'!$A$7:$E$556,5,FALSE)</f>
        <v>SGP</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29" t="str">
        <f>VLOOKUP(A521,[3]bd_lista!A:C,3,FALSE)</f>
        <v>Gobierno Autónomo Municipal de Okinawa Uno</v>
      </c>
      <c r="C521" s="330" t="str">
        <f>+VLOOKUP(A521,'[4]DISTRIBUCIÓN UCCF'!$A$7:$E$556,5,FALSE)</f>
        <v>SGP</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29" t="str">
        <f>VLOOKUP(A522,[3]bd_lista!A:C,3,FALSE)</f>
        <v>Gobierno Autónomo Municipal de San Antonio de Lomerio</v>
      </c>
      <c r="C522" s="330" t="str">
        <f>+VLOOKUP(A522,'[4]DISTRIBUCIÓN UCCF'!$A$7:$E$556,5,FALSE)</f>
        <v>SGP</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29" t="str">
        <f>VLOOKUP(A523,[3]bd_lista!A:C,3,FALSE)</f>
        <v>Gobierno Autónomo Municipal de San Ramón</v>
      </c>
      <c r="C523" s="330" t="str">
        <f>+VLOOKUP(A523,'[4]DISTRIBUCIÓN UCCF'!$A$7:$E$556,5,FALSE)</f>
        <v>SGP</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29" t="str">
        <f>VLOOKUP(A524,[3]bd_lista!A:C,3,FALSE)</f>
        <v>Gobierno Autónomo Municipal de El Carmen Rivero Tórrez</v>
      </c>
      <c r="C524" s="330" t="str">
        <f>+VLOOKUP(A524,'[4]DISTRIBUCIÓN UCCF'!$A$7:$E$556,5,FALSE)</f>
        <v>SGP</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29" t="str">
        <f>VLOOKUP(A525,[3]bd_lista!A:C,3,FALSE)</f>
        <v>Gobierno Autónomo Municipal de San Juan</v>
      </c>
      <c r="C525" s="330" t="str">
        <f>+VLOOKUP(A525,'[4]DISTRIBUCIÓN UCCF'!$A$7:$E$556,5,FALSE)</f>
        <v>SGP</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29" t="str">
        <f>VLOOKUP(A526,[3]bd_lista!A:C,3,FALSE)</f>
        <v>Gobierno Autónomo Municipal de Fernández Alonso</v>
      </c>
      <c r="C526" s="330" t="str">
        <f>+VLOOKUP(A526,'[4]DISTRIBUCIÓN UCCF'!$A$7:$E$556,5,FALSE)</f>
        <v>SGP</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29" t="str">
        <f>VLOOKUP(A527,[3]bd_lista!A:C,3,FALSE)</f>
        <v>Gobierno Autónomo Municipal de San Pedro</v>
      </c>
      <c r="C527" s="330" t="str">
        <f>+VLOOKUP(A527,'[4]DISTRIBUCIÓN UCCF'!$A$7:$E$556,5,FALSE)</f>
        <v>SGP</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29" t="str">
        <f>VLOOKUP(A528,[3]bd_lista!A:C,3,FALSE)</f>
        <v>Gobierno Autónomo Municipal de Cuatro Cañadas</v>
      </c>
      <c r="C528" s="330" t="str">
        <f>+VLOOKUP(A528,'[4]DISTRIBUCIÓN UCCF'!$A$7:$E$556,5,FALSE)</f>
        <v>SGP</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29" t="str">
        <f>VLOOKUP(A529,[3]bd_lista!A:C,3,FALSE)</f>
        <v>Gobierno Autónomo Municipal de Colpa Bélgica</v>
      </c>
      <c r="C529" s="330" t="str">
        <f>+VLOOKUP(A529,'[4]DISTRIBUCIÓN UCCF'!$A$7:$E$556,5,FALSE)</f>
        <v>SGP</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29" t="str">
        <f>VLOOKUP(A530,[3]bd_lista!A:C,3,FALSE)</f>
        <v>Gobierno Autónomo Municipal de Trinidad</v>
      </c>
      <c r="C530" s="330" t="str">
        <f>+VLOOKUP(A530,'[4]DISTRIBUCIÓN UCCF'!$A$7:$E$556,5,FALSE)</f>
        <v>SGP</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29" t="str">
        <f>VLOOKUP(A531,[3]bd_lista!A:C,3,FALSE)</f>
        <v>Gobierno Autónomo Municipal de San Javier</v>
      </c>
      <c r="C531" s="330" t="str">
        <f>+VLOOKUP(A531,'[4]DISTRIBUCIÓN UCCF'!$A$7:$E$556,5,FALSE)</f>
        <v>SGP</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29" t="str">
        <f>VLOOKUP(A532,[3]bd_lista!A:C,3,FALSE)</f>
        <v>Gobierno Autónomo Municipal de Riberalta</v>
      </c>
      <c r="C532" s="330" t="str">
        <f>+VLOOKUP(A532,'[4]DISTRIBUCIÓN UCCF'!$A$7:$E$556,5,FALSE)</f>
        <v>SGP</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29" t="str">
        <f>VLOOKUP(A533,[3]bd_lista!A:C,3,FALSE)</f>
        <v>Gobierno Autónomo Municipal de Puerto Guayaramerín</v>
      </c>
      <c r="C533" s="330" t="str">
        <f>+VLOOKUP(A533,'[4]DISTRIBUCIÓN UCCF'!$A$7:$E$556,5,FALSE)</f>
        <v>SGP</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29" t="str">
        <f>VLOOKUP(A534,[3]bd_lista!A:C,3,FALSE)</f>
        <v>Gobierno Autónomo Municipal de Reyes</v>
      </c>
      <c r="C534" s="330" t="str">
        <f>+VLOOKUP(A534,'[4]DISTRIBUCIÓN UCCF'!$A$7:$E$556,5,FALSE)</f>
        <v>SGP</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29" t="str">
        <f>VLOOKUP(A535,[3]bd_lista!A:C,3,FALSE)</f>
        <v>Gobierno Autónomo Municipal de Puerto Rurrenabaque</v>
      </c>
      <c r="C535" s="330" t="str">
        <f>+VLOOKUP(A535,'[4]DISTRIBUCIÓN UCCF'!$A$7:$E$556,5,FALSE)</f>
        <v>SGP</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29" t="str">
        <f>VLOOKUP(A536,[3]bd_lista!A:C,3,FALSE)</f>
        <v>Gobierno Autónomo Municipal de San Borja</v>
      </c>
      <c r="C536" s="330" t="str">
        <f>+VLOOKUP(A536,'[4]DISTRIBUCIÓN UCCF'!$A$7:$E$556,5,FALSE)</f>
        <v>SGP</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29" t="str">
        <f>VLOOKUP(A537,[3]bd_lista!A:C,3,FALSE)</f>
        <v>Gobierno Autónomo Municipal de Santa Rosa</v>
      </c>
      <c r="C537" s="330" t="str">
        <f>+VLOOKUP(A537,'[4]DISTRIBUCIÓN UCCF'!$A$7:$E$556,5,FALSE)</f>
        <v>SGP</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29" t="str">
        <f>VLOOKUP(A538,[3]bd_lista!A:C,3,FALSE)</f>
        <v>Gobierno Autónomo Municipal de Santa Ana</v>
      </c>
      <c r="C538" s="330" t="str">
        <f>+VLOOKUP(A538,'[4]DISTRIBUCIÓN UCCF'!$A$7:$E$556,5,FALSE)</f>
        <v>SGP</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29" t="str">
        <f>VLOOKUP(A539,[3]bd_lista!A:C,3,FALSE)</f>
        <v>Gobierno Autónomo Municipal de San Ignacio</v>
      </c>
      <c r="C539" s="330" t="str">
        <f>+VLOOKUP(A539,'[4]DISTRIBUCIÓN UCCF'!$A$7:$E$556,5,FALSE)</f>
        <v>SGP</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29" t="str">
        <f>VLOOKUP(A540,[3]bd_lista!A:C,3,FALSE)</f>
        <v>Gobierno Autónomo Municipal de Loreto</v>
      </c>
      <c r="C540" s="330" t="str">
        <f>+VLOOKUP(A540,'[4]DISTRIBUCIÓN UCCF'!$A$7:$E$556,5,FALSE)</f>
        <v>SGP</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29" t="str">
        <f>VLOOKUP(A541,[3]bd_lista!A:C,3,FALSE)</f>
        <v>Gobierno Autónomo Municipal de San Andrés</v>
      </c>
      <c r="C541" s="330" t="str">
        <f>+VLOOKUP(A541,'[4]DISTRIBUCIÓN UCCF'!$A$7:$E$556,5,FALSE)</f>
        <v>SGP</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29" t="str">
        <f>VLOOKUP(A542,[3]bd_lista!A:C,3,FALSE)</f>
        <v>Gobierno Autónomo Municipal de San Joaquín</v>
      </c>
      <c r="C542" s="330" t="str">
        <f>+VLOOKUP(A542,'[4]DISTRIBUCIÓN UCCF'!$A$7:$E$556,5,FALSE)</f>
        <v>SGP</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29" t="str">
        <f>VLOOKUP(A543,[3]bd_lista!A:C,3,FALSE)</f>
        <v>Gobierno Autónomo Municipal de San Ramón</v>
      </c>
      <c r="C543" s="330" t="str">
        <f>+VLOOKUP(A543,'[4]DISTRIBUCIÓN UCCF'!$A$7:$E$556,5,FALSE)</f>
        <v>SGP</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29" t="str">
        <f>VLOOKUP(A544,[3]bd_lista!A:C,3,FALSE)</f>
        <v>Gobierno Autónomo Municipal de Puerto Síles</v>
      </c>
      <c r="C544" s="330" t="str">
        <f>+VLOOKUP(A544,'[4]DISTRIBUCIÓN UCCF'!$A$7:$E$556,5,FALSE)</f>
        <v>SGP</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29" t="str">
        <f>VLOOKUP(A545,[3]bd_lista!A:C,3,FALSE)</f>
        <v>Gobierno Autónomo Municipal de Magdalena</v>
      </c>
      <c r="C545" s="330" t="str">
        <f>+VLOOKUP(A545,'[4]DISTRIBUCIÓN UCCF'!$A$7:$E$556,5,FALSE)</f>
        <v>SGP</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29" t="str">
        <f>VLOOKUP(A546,[3]bd_lista!A:C,3,FALSE)</f>
        <v>Gobierno Autónomo Municipal de Baures</v>
      </c>
      <c r="C546" s="330" t="str">
        <f>+VLOOKUP(A546,'[4]DISTRIBUCIÓN UCCF'!$A$7:$E$556,5,FALSE)</f>
        <v>SGP</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29" t="str">
        <f>VLOOKUP(A547,[3]bd_lista!A:C,3,FALSE)</f>
        <v>Gobierno Autónomo Municipal de Huacaraje</v>
      </c>
      <c r="C547" s="330" t="str">
        <f>+VLOOKUP(A547,'[4]DISTRIBUCIÓN UCCF'!$A$7:$E$556,5,FALSE)</f>
        <v>SGP</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29" t="str">
        <f>VLOOKUP(A548,[3]bd_lista!A:C,3,FALSE)</f>
        <v>Gobierno Autónomo Municipal de Exaltación</v>
      </c>
      <c r="C548" s="330" t="str">
        <f>+VLOOKUP(A548,'[4]DISTRIBUCIÓN UCCF'!$A$7:$E$556,5,FALSE)</f>
        <v>SGP</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29" t="str">
        <f>VLOOKUP(A549,[3]bd_lista!A:C,3,FALSE)</f>
        <v>Gobierno Autónomo Municipal de Cobija</v>
      </c>
      <c r="C549" s="330" t="str">
        <f>+VLOOKUP(A549,'[4]DISTRIBUCIÓN UCCF'!$A$7:$E$556,5,FALSE)</f>
        <v>SGP</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29" t="str">
        <f>VLOOKUP(A550,[3]bd_lista!A:C,3,FALSE)</f>
        <v>Gobierno Autónomo Municipal de Porvenir</v>
      </c>
      <c r="C550" s="330" t="str">
        <f>+VLOOKUP(A550,'[4]DISTRIBUCIÓN UCCF'!$A$7:$E$556,5,FALSE)</f>
        <v>SGP</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29" t="str">
        <f>VLOOKUP(A551,[3]bd_lista!A:C,3,FALSE)</f>
        <v>Gobierno Autónomo Municipal de Bolpebra</v>
      </c>
      <c r="C551" s="330" t="str">
        <f>+VLOOKUP(A551,'[4]DISTRIBUCIÓN UCCF'!$A$7:$E$556,5,FALSE)</f>
        <v>SGP</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29" t="str">
        <f>VLOOKUP(A552,[3]bd_lista!A:C,3,FALSE)</f>
        <v>Gobierno Autónomo Municipal de Bella Flor</v>
      </c>
      <c r="C552" s="330" t="str">
        <f>+VLOOKUP(A552,'[4]DISTRIBUCIÓN UCCF'!$A$7:$E$556,5,FALSE)</f>
        <v>SGP</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29" t="str">
        <f>VLOOKUP(A553,[3]bd_lista!A:C,3,FALSE)</f>
        <v>Gobierno Autónomo Municipal de Puerto Rico</v>
      </c>
      <c r="C553" s="330" t="str">
        <f>+VLOOKUP(A553,'[4]DISTRIBUCIÓN UCCF'!$A$7:$E$556,5,FALSE)</f>
        <v>SGP</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29" t="str">
        <f>VLOOKUP(A554,[3]bd_lista!A:C,3,FALSE)</f>
        <v>Gobierno Autónomo Municipal de San Pedro</v>
      </c>
      <c r="C554" s="330" t="str">
        <f>+VLOOKUP(A554,'[4]DISTRIBUCIÓN UCCF'!$A$7:$E$556,5,FALSE)</f>
        <v>SGP</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29" t="str">
        <f>VLOOKUP(A555,[3]bd_lista!A:C,3,FALSE)</f>
        <v>Gobierno Autónomo Municipal de Filadelfia</v>
      </c>
      <c r="C555" s="330" t="str">
        <f>+VLOOKUP(A555,'[4]DISTRIBUCIÓN UCCF'!$A$7:$E$556,5,FALSE)</f>
        <v>SGP</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29" t="str">
        <f>VLOOKUP(A556,[3]bd_lista!A:C,3,FALSE)</f>
        <v>Gobierno Autónomo Municipal de Puerto Gonzalo Moreno</v>
      </c>
      <c r="C556" s="330" t="str">
        <f>+VLOOKUP(A556,'[4]DISTRIBUCIÓN UCCF'!$A$7:$E$556,5,FALSE)</f>
        <v>SGP</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29" t="str">
        <f>VLOOKUP(A557,[3]bd_lista!A:C,3,FALSE)</f>
        <v>Gobierno Autónomo Municipal de San Lorenzo</v>
      </c>
      <c r="C557" s="330" t="str">
        <f>+VLOOKUP(A557,'[4]DISTRIBUCIÓN UCCF'!$A$7:$E$556,5,FALSE)</f>
        <v>SGP</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29" t="str">
        <f>VLOOKUP(A558,[3]bd_lista!A:C,3,FALSE)</f>
        <v>Gobierno Autónomo Municipal de Sena</v>
      </c>
      <c r="C558" s="330" t="str">
        <f>+VLOOKUP(A558,'[4]DISTRIBUCIÓN UCCF'!$A$7:$E$556,5,FALSE)</f>
        <v>SGP</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29" t="str">
        <f>VLOOKUP(A559,[3]bd_lista!A:C,3,FALSE)</f>
        <v>Gobierno Autónomo Municipal de Santa Rosa del Abuná</v>
      </c>
      <c r="C559" s="330" t="str">
        <f>+VLOOKUP(A559,'[4]DISTRIBUCIÓN UCCF'!$A$7:$E$556,5,FALSE)</f>
        <v>SGP</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29" t="str">
        <f>VLOOKUP(A560,[3]bd_lista!A:C,3,FALSE)</f>
        <v>Gobierno Autónomo Municipal de Ingavi (Humaita)</v>
      </c>
      <c r="C560" s="330" t="str">
        <f>+VLOOKUP(A560,'[4]DISTRIBUCIÓN UCCF'!$A$7:$E$556,5,FALSE)</f>
        <v>SGP</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29" t="str">
        <f>VLOOKUP(A561,[3]bd_lista!A:C,3,FALSE)</f>
        <v>Gobierno Autónomo Municipal de Nueva Esperanza</v>
      </c>
      <c r="C561" s="330" t="str">
        <f>+VLOOKUP(A561,'[4]DISTRIBUCIÓN UCCF'!$A$7:$E$556,5,FALSE)</f>
        <v>SGP</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29" t="str">
        <f>VLOOKUP(A562,[3]bd_lista!A:C,3,FALSE)</f>
        <v>Gobierno Autónomo Municipal de Villa Nueva (Loma Alta)</v>
      </c>
      <c r="C562" s="330" t="str">
        <f>+VLOOKUP(A562,'[4]DISTRIBUCIÓN UCCF'!$A$7:$E$556,5,FALSE)</f>
        <v>SGP</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29" t="str">
        <f>VLOOKUP(A563,[3]bd_lista!A:C,3,FALSE)</f>
        <v>Gobierno Autónomo Municipal de Santos Mercado</v>
      </c>
      <c r="C563" s="330" t="str">
        <f>+VLOOKUP(A563,'[4]DISTRIBUCIÓN UCCF'!$A$7:$E$556,5,FALSE)</f>
        <v>SGP</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29" t="str">
        <f>VLOOKUP(A564,[3]bd_lista!A:C,3,FALSE)</f>
        <v>Empresa Municipal de Gestión de Residuos Sólidos</v>
      </c>
      <c r="C564" s="330">
        <v>0</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29" t="str">
        <f>VLOOKUP(A565,[3]bd_lista!A:C,3,FALSE)</f>
        <v>Empresa Municipal de Agua Potable y Alcantarillado Sacaba</v>
      </c>
      <c r="C565" s="330" t="str">
        <f>+VLOOKUP(A565,'[4]DISTRIBUCIÓN UCCF'!$A$7:$E$556,5,FALSE)</f>
        <v>VCK</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29" t="str">
        <f>VLOOKUP(A566,[3]bd_lista!A:C,3,FALSE)</f>
        <v>Empresa Municipal de Areas Verdes y Recreación alternativa</v>
      </c>
      <c r="C566" s="330" t="str">
        <f>+VLOOKUP(A566,'[4]DISTRIBUCIÓN UCCF'!$A$7:$E$556,5,FALSE)</f>
        <v>VHM</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29" t="str">
        <f>VLOOKUP(A567,[3]bd_lista!A:C,3,FALSE)</f>
        <v>SERVICIO DE ENCAUZAMIENTO DE RIOS (SEARPI)</v>
      </c>
      <c r="C567" s="330">
        <v>0</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29" t="str">
        <f>VLOOKUP(A568,[3]bd_lista!A:C,3,FALSE)</f>
        <v>EMPRESA MUNICIPAL DE AGUA POTABLE Y ALCANTARILLADO VIACHA</v>
      </c>
      <c r="C568" s="330" t="e">
        <f>+VLOOKUP(A568,'[4]DISTRIBUCIÓN UCCF'!$A$7:$E$556,5,FALSE)</f>
        <v>#REF!</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29" t="str">
        <f>VLOOKUP(A569,[3]bd_lista!A:C,3,FALSE)</f>
        <v>ENTIDAD MUNICIPAL DE ASEO URBANO SUCRE</v>
      </c>
      <c r="C569" s="330">
        <v>0</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29" t="str">
        <f>VLOOKUP(A570,[3]bd_lista!A:C,3,FALSE)</f>
        <v>EMPRESA MUNICIPAL DE AREAS VERDES SUCRE</v>
      </c>
      <c r="C570" s="330">
        <v>0</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29" t="str">
        <f>VLOOKUP(A571,[3]bd_lista!A:C,3,FALSE)</f>
        <v xml:space="preserve">Empresa Municipal de Servicio de Aseo </v>
      </c>
      <c r="C571" s="330">
        <v>0</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29" t="str">
        <f>VLOOKUP(A572,[3]bd_lista!A:C,3,FALSE)</f>
        <v>Empresa Municipal de Áreas Verdes, Parques y Forestación</v>
      </c>
      <c r="C572" s="330">
        <v>0</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29" t="str">
        <f>VLOOKUP(A573,[3]bd_lista!A:C,3,FALSE)</f>
        <v>Empresa Municipal de Asfaltos y Vías</v>
      </c>
      <c r="C573" s="330">
        <v>0</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29" t="str">
        <f>VLOOKUP(A574,[3]bd_lista!A:C,3,FALSE)</f>
        <v>Entidad Descentralizada UMMIPRE PROMAN</v>
      </c>
      <c r="C574" s="330">
        <v>0</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29" t="str">
        <f>VLOOKUP(A575,[3]bd_lista!A:C,3,FALSE)</f>
        <v>EMPRESA PÚBLICA DEPARTAMENTAL ESTRATÉGICA DE AGUAS - LA PAZ</v>
      </c>
      <c r="C575" s="330" t="str">
        <f>+VLOOKUP(A575,'[4]DISTRIBUCIÓN UCCF'!$A$7:$E$556,5,FALSE)</f>
        <v>YAP</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29" t="str">
        <f>VLOOKUP(A576,[3]bd_lista!A:C,3,FALSE)</f>
        <v>EMPRESA PUBLICA MUNICIPAL DE SERVICIOS DE AGUA Y ALCANTARRILLADO SANITARIO DE COBIJA</v>
      </c>
      <c r="C576" s="330">
        <v>0</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29" t="str">
        <f>VLOOKUP(A577,[3]bd_lista!A:C,3,FALSE)</f>
        <v>ENTIDAD MATADERO FRIGORIFICO MUNICIPAL DE TARIJA</v>
      </c>
      <c r="C577" s="330">
        <v>0</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29" t="str">
        <f>VLOOKUP(A578,[3]bd_lista!A:C,3,FALSE)</f>
        <v>ENTIDAD ASEO MUNICIPAL DE TARIJA</v>
      </c>
      <c r="C578" s="330">
        <v>0</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29" t="str">
        <f>VLOOKUP(A579,[3]bd_lista!A:C,3,FALSE)</f>
        <v>ENTIDAD OBRAS PUBLICAS MUNICIPALES DE TARIJA</v>
      </c>
      <c r="C579" s="330">
        <v>0</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29" t="str">
        <f>VLOOKUP(A580,[3]bd_lista!A:C,3,FALSE)</f>
        <v>ENTIDAD ORDENAMIENTO TERRITORIAL DE TARIJA</v>
      </c>
      <c r="C580" s="330">
        <v>0</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29" t="str">
        <f>VLOOKUP(A581,[3]bd_lista!A:C,3,FALSE)</f>
        <v>ENTIDAD ORDEN Y SEGURIDAD CIUDADANA MUNICIPAL DE TARIJA</v>
      </c>
      <c r="C581" s="330">
        <v>0</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29" t="str">
        <f>VLOOKUP(A582,[3]bd_lista!A:C,3,FALSE)</f>
        <v>EMPRESA MUNICIPAL AUTONOMA DE AGUA POTABLE Y ALCANTARILLADO  DE YACUIBA</v>
      </c>
      <c r="C582" s="330">
        <v>0</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29" t="str">
        <f>VLOOKUP(A583,[3]bd_lista!A:C,3,FALSE)</f>
        <v>EMPRESA MUNICIPAL DE AGUA POTABLE Y ALCANTARILLADO SANITARIO DE URIONDO</v>
      </c>
      <c r="C583" s="330">
        <v>0</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29" t="str">
        <f>VLOOKUP(A584,[3]bd_lista!A:C,3,FALSE)</f>
        <v>EMPRESA PÚBLICA DEPARTAMENTAL DE SERVICIOS ELECTRICOS TARIJA - SETAR</v>
      </c>
      <c r="C584" s="330">
        <v>0</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29" t="str">
        <f>VLOOKUP(A585,[3]bd_lista!A:C,3,FALSE)</f>
        <v>ENTIDAD DESCENTRALIZADA MUNICIPAL TERMINAL DE BUSES LA PAZ</v>
      </c>
      <c r="C585" s="330">
        <v>0</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29" t="str">
        <f>VLOOKUP(A586,[3]bd_lista!A:C,3,FALSE)</f>
        <v>ENTIDAD DIRECCIÓN DE LA TERMINAL DE BUSES DE TARIJA</v>
      </c>
      <c r="C586" s="330">
        <v>0</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29" t="str">
        <f>VLOOKUP(A587,[3]bd_lista!A:C,3,FALSE)</f>
        <v>ENTIDAD DESCENTRALIZADA MUNICIPAL DE MAQUINARIA Y EQUIPO</v>
      </c>
      <c r="C587" s="330">
        <v>0</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29" t="str">
        <f>VLOOKUP(A588,[3]bd_lista!A:C,3,FALSE)</f>
        <v>ENTIDAD MUNICIPAL DE ASEO POTOSI</v>
      </c>
      <c r="C588" s="330">
        <v>0</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29" t="str">
        <f>VLOOKUP(A589,[3]bd_lista!A:C,3,FALSE)</f>
        <v>EMPRESA PÚBLICA DEPARTAMENTAL FÁBRICA DE CALAMINAS Y CLAVOS POTOSI</v>
      </c>
      <c r="C589" s="330">
        <v>0</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29" t="str">
        <f>VLOOKUP(A590,[3]bd_lista!A:C,3,FALSE)</f>
        <v>ENTIDAD DESCENTRALIZADA MUNICIPAL DE CEMENTERIOS DE LA PAZ</v>
      </c>
      <c r="C590" s="330">
        <v>0</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29" t="str">
        <f>VLOOKUP(A591,[3]bd_lista!A:C,3,FALSE)</f>
        <v xml:space="preserve">EMPRESA PRESTADORA DE SERVICIO DE AGUA POTABLE Y ALCANTARILLADO </v>
      </c>
      <c r="C591" s="330">
        <v>0</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29" t="str">
        <f>VLOOKUP(A592,[3]bd_lista!A:C,3,FALSE)</f>
        <v>EMPRESA MUNICIPAL FABRICA DE JOYAS</v>
      </c>
      <c r="C592" s="330">
        <v>0</v>
      </c>
      <c r="D592" s="61">
        <v>0</v>
      </c>
      <c r="E592" s="61">
        <v>0</v>
      </c>
      <c r="F592" s="61">
        <v>0</v>
      </c>
      <c r="G592" s="61">
        <v>2108.29</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2108.29</v>
      </c>
      <c r="AT592" s="33"/>
    </row>
    <row r="593" spans="1:46" ht="33" customHeight="1">
      <c r="A593" s="32">
        <v>2341</v>
      </c>
      <c r="B593" s="329" t="str">
        <f>VLOOKUP(A593,[3]bd_lista!A:C,3,FALSE)</f>
        <v>EMPRESA MUNICIPAL DE DISTRIBUCION DE ENERGIA ELECTRICA LLALLAGUA</v>
      </c>
      <c r="C593" s="330">
        <v>0</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29" t="str">
        <f>VLOOKUP(A594,[3]bd_lista!A:C,3,FALSE)</f>
        <v>Gobierno Autónomo Indígena Originario Campesino del Territorio de Raqaypampa</v>
      </c>
      <c r="C594" s="330">
        <v>0</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29" t="str">
        <f>VLOOKUP(A595,[3]bd_lista!A:C,3,FALSE)</f>
        <v>GAIOC de la Nación Originaria Uru Chipaya</v>
      </c>
      <c r="C595" s="330">
        <v>0</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29" t="str">
        <f>VLOOKUP(A596,[3]bd_lista!A:C,3,FALSE)</f>
        <v>Gobierno Autónomo Regional del Gran Chaco</v>
      </c>
      <c r="C596" s="330">
        <v>0</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29" t="str">
        <f>VLOOKUP(A597,[3]bd_lista!A:C,3,FALSE)</f>
        <v>Acreedores</v>
      </c>
      <c r="C597" s="330">
        <v>0</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1375</v>
      </c>
      <c r="B598" s="329" t="str">
        <f>VLOOKUP(A598,[3]bd_lista!A:C,3,FALSE)</f>
        <v>Área de Conciliación y Recolección de Datos</v>
      </c>
      <c r="C598" s="330">
        <v>0</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29" t="s">
        <v>1265</v>
      </c>
      <c r="C599" s="330">
        <v>0</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29" t="str">
        <f>VLOOKUP(A600,[3]bd_lista!A:C,3,FALSE)</f>
        <v>No Identificado</v>
      </c>
      <c r="C600" s="330">
        <v>0</v>
      </c>
      <c r="D600" s="61">
        <v>0</v>
      </c>
      <c r="E600" s="61">
        <v>0</v>
      </c>
      <c r="F600" s="61">
        <v>0</v>
      </c>
      <c r="G600" s="61">
        <v>507878.63999999996</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507878.63999999996</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722021683.29999995</v>
      </c>
      <c r="E602" s="101">
        <f t="shared" si="10"/>
        <v>611763393.50000024</v>
      </c>
      <c r="F602" s="101">
        <f t="shared" si="10"/>
        <v>464789993.62</v>
      </c>
      <c r="G602" s="101">
        <f t="shared" si="10"/>
        <v>436479692.77999997</v>
      </c>
      <c r="H602" s="101">
        <f t="shared" si="10"/>
        <v>0</v>
      </c>
      <c r="I602" s="101">
        <f t="shared" si="10"/>
        <v>0</v>
      </c>
      <c r="J602" s="101">
        <f t="shared" si="10"/>
        <v>591195.33999999985</v>
      </c>
      <c r="K602" s="101">
        <f t="shared" si="10"/>
        <v>259886491.74000004</v>
      </c>
      <c r="L602" s="101">
        <f t="shared" si="10"/>
        <v>0</v>
      </c>
      <c r="M602" s="101">
        <f t="shared" si="10"/>
        <v>11700</v>
      </c>
      <c r="N602" s="101">
        <f t="shared" si="10"/>
        <v>185553.3</v>
      </c>
      <c r="O602" s="101">
        <f t="shared" si="10"/>
        <v>26793875.41</v>
      </c>
      <c r="P602" s="101">
        <f t="shared" si="10"/>
        <v>0</v>
      </c>
      <c r="Q602" s="101">
        <f t="shared" si="10"/>
        <v>553936259.13000011</v>
      </c>
      <c r="R602" s="101">
        <f t="shared" si="10"/>
        <v>644115.47</v>
      </c>
      <c r="S602" s="101">
        <f t="shared" si="10"/>
        <v>552892101.07000005</v>
      </c>
      <c r="T602" s="101">
        <f t="shared" si="10"/>
        <v>713213614.0999999</v>
      </c>
      <c r="U602" s="101">
        <f t="shared" si="10"/>
        <v>477387168.09999996</v>
      </c>
      <c r="V602" s="101">
        <f t="shared" si="10"/>
        <v>0</v>
      </c>
      <c r="W602" s="101">
        <f t="shared" si="10"/>
        <v>0</v>
      </c>
      <c r="X602" s="101">
        <f t="shared" si="10"/>
        <v>4028491435.2070003</v>
      </c>
      <c r="Y602" s="101">
        <f t="shared" si="10"/>
        <v>304402304.69</v>
      </c>
      <c r="Z602" s="101">
        <f t="shared" si="10"/>
        <v>595647032.74720013</v>
      </c>
      <c r="AA602" s="101">
        <f t="shared" si="10"/>
        <v>739196138.84340012</v>
      </c>
      <c r="AB602" s="101">
        <f t="shared" si="10"/>
        <v>50.01</v>
      </c>
      <c r="AC602" s="101">
        <f t="shared" si="10"/>
        <v>0</v>
      </c>
      <c r="AD602" s="101">
        <f t="shared" si="10"/>
        <v>550.11</v>
      </c>
      <c r="AE602" s="101">
        <f t="shared" si="10"/>
        <v>1354327283.4699998</v>
      </c>
      <c r="AF602" s="101">
        <f t="shared" si="10"/>
        <v>0</v>
      </c>
      <c r="AG602" s="101">
        <f t="shared" si="10"/>
        <v>0</v>
      </c>
      <c r="AH602" s="101">
        <f t="shared" si="10"/>
        <v>17424.400000000001</v>
      </c>
      <c r="AI602" s="101">
        <f t="shared" si="10"/>
        <v>3424.65</v>
      </c>
      <c r="AJ602" s="101">
        <f t="shared" si="10"/>
        <v>0</v>
      </c>
      <c r="AK602" s="101">
        <f t="shared" si="10"/>
        <v>318529742.26999998</v>
      </c>
      <c r="AL602" s="101">
        <f t="shared" si="10"/>
        <v>0</v>
      </c>
      <c r="AM602" s="101">
        <f t="shared" si="10"/>
        <v>0.7100000000000003</v>
      </c>
      <c r="AN602" s="101">
        <f t="shared" si="10"/>
        <v>0</v>
      </c>
      <c r="AO602" s="101">
        <f t="shared" si="10"/>
        <v>1189409.6399999999</v>
      </c>
      <c r="AP602" s="101">
        <f t="shared" si="10"/>
        <v>0</v>
      </c>
      <c r="AQ602" s="101">
        <f t="shared" si="10"/>
        <v>12145030080.599598</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5" t="s">
        <v>1270</v>
      </c>
      <c r="F617" s="205" t="s">
        <v>1272</v>
      </c>
      <c r="G617" s="205" t="s">
        <v>1273</v>
      </c>
      <c r="H617" s="205" t="s">
        <v>1274</v>
      </c>
      <c r="I617" s="205"/>
    </row>
    <row r="618" spans="3:43" ht="15.75">
      <c r="E618" s="209" t="s">
        <v>1271</v>
      </c>
      <c r="F618" s="206">
        <f>+SUM(G602:V602)</f>
        <v>3022021766.4400001</v>
      </c>
      <c r="G618" s="207">
        <f>+SUMIFS('CUT MN'!P8:P2549,'CUT MN'!A8:A2549,"&lt;&gt;IDH")+SUMIFS('CUT MN'!Q8:Q2549,'CUT MN'!A8:A2549,"&lt;&gt;IDH")+CVD_AUTO!H25</f>
        <v>3022021766.4400015</v>
      </c>
      <c r="H618" s="207">
        <f t="shared" ref="H618:H623" si="11">+F618-G618</f>
        <v>0</v>
      </c>
      <c r="I618" s="236"/>
      <c r="J618" s="46" t="b">
        <f t="shared" ref="J618:J624" si="12">+F618=G618</f>
        <v>1</v>
      </c>
    </row>
    <row r="619" spans="3:43" ht="15.75">
      <c r="E619" s="210" t="s">
        <v>1275</v>
      </c>
      <c r="F619" s="207">
        <f>+SUM(AB602:AN602)</f>
        <v>1672878475.6199999</v>
      </c>
      <c r="G619" s="207">
        <f>+'CUT ME'!P177+'CUT ME'!Q177</f>
        <v>1672878475.6199999</v>
      </c>
      <c r="H619" s="207">
        <f t="shared" si="11"/>
        <v>0</v>
      </c>
      <c r="I619" s="236"/>
      <c r="J619" s="46" t="b">
        <f t="shared" si="12"/>
        <v>1</v>
      </c>
    </row>
    <row r="620" spans="3:43" ht="15.75">
      <c r="E620" s="210" t="s">
        <v>1276</v>
      </c>
      <c r="F620" s="207">
        <f>+D602+E602</f>
        <v>1333785076.8000002</v>
      </c>
      <c r="G620" s="207">
        <f>+'TRL MN'!P128</f>
        <v>1333785076.8000004</v>
      </c>
      <c r="H620" s="207">
        <f t="shared" si="11"/>
        <v>0</v>
      </c>
      <c r="I620" s="236"/>
      <c r="J620" s="46" t="b">
        <f t="shared" si="12"/>
        <v>1</v>
      </c>
    </row>
    <row r="621" spans="3:43" ht="15.75">
      <c r="E621" s="210" t="s">
        <v>1277</v>
      </c>
      <c r="F621" s="207">
        <f>+Z602+AA602</f>
        <v>1334843171.5906003</v>
      </c>
      <c r="G621" s="207">
        <f>+'TRL ME'!P96</f>
        <v>1334843171.5906005</v>
      </c>
      <c r="H621" s="207">
        <f t="shared" si="11"/>
        <v>0</v>
      </c>
      <c r="I621" s="236"/>
      <c r="J621" s="46" t="b">
        <f t="shared" si="12"/>
        <v>1</v>
      </c>
    </row>
    <row r="622" spans="3:43" ht="15.75">
      <c r="E622" s="210" t="s">
        <v>25</v>
      </c>
      <c r="F622" s="207">
        <f>+F602</f>
        <v>464789993.62</v>
      </c>
      <c r="G622" s="207">
        <f>+CDI!H79</f>
        <v>464789993.62</v>
      </c>
      <c r="H622" s="207">
        <f t="shared" si="11"/>
        <v>0</v>
      </c>
      <c r="I622" s="236"/>
      <c r="J622" s="46" t="b">
        <f t="shared" si="12"/>
        <v>1</v>
      </c>
    </row>
    <row r="623" spans="3:43">
      <c r="E623" s="208" t="s">
        <v>678</v>
      </c>
      <c r="F623" s="207">
        <f>+Y602</f>
        <v>304402304.69</v>
      </c>
      <c r="G623" s="207">
        <f>+'TCR MN'!F47</f>
        <v>304402304.69</v>
      </c>
      <c r="H623" s="207">
        <f t="shared" si="11"/>
        <v>0</v>
      </c>
      <c r="I623" s="236"/>
      <c r="J623" s="46" t="b">
        <f t="shared" si="12"/>
        <v>1</v>
      </c>
    </row>
    <row r="624" spans="3:43">
      <c r="E624" s="208" t="s">
        <v>678</v>
      </c>
      <c r="F624" s="207">
        <f>+X602+AO602</f>
        <v>4029680844.8470001</v>
      </c>
      <c r="G624" s="207">
        <f>+'TFD MN'!F24+'TFD ME'!G9</f>
        <v>4029680844.8470001</v>
      </c>
      <c r="H624" s="207">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59"/>
  <sheetViews>
    <sheetView view="pageBreakPreview"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643</v>
      </c>
      <c r="C3" s="49"/>
    </row>
    <row r="4" spans="1:3" ht="56.25">
      <c r="A4" s="49"/>
      <c r="B4" s="52" t="s">
        <v>1257</v>
      </c>
      <c r="C4" s="49"/>
    </row>
    <row r="5" spans="1:3" ht="22.5">
      <c r="A5" s="49"/>
      <c r="B5" s="52" t="s">
        <v>618</v>
      </c>
      <c r="C5" s="49"/>
    </row>
    <row r="6" spans="1:3" ht="15.75" thickBot="1">
      <c r="A6" s="49"/>
      <c r="B6" s="52" t="s">
        <v>629</v>
      </c>
      <c r="C6" s="49"/>
    </row>
    <row r="7" spans="1:3">
      <c r="A7" s="49"/>
      <c r="B7" s="53" t="s">
        <v>563</v>
      </c>
      <c r="C7" s="49"/>
    </row>
    <row r="8" spans="1:3">
      <c r="A8" s="49"/>
      <c r="B8" s="54" t="s">
        <v>564</v>
      </c>
      <c r="C8" s="49"/>
    </row>
    <row r="9" spans="1:3" ht="23.25" thickBot="1">
      <c r="A9" s="49"/>
      <c r="B9" s="55" t="s">
        <v>1417</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619</v>
      </c>
      <c r="C13" s="49"/>
    </row>
    <row r="14" spans="1:3" ht="34.5" hidden="1" thickBot="1">
      <c r="A14" s="49"/>
      <c r="B14" s="58" t="s">
        <v>633</v>
      </c>
      <c r="C14" s="49"/>
    </row>
    <row r="15" spans="1:3" ht="34.5" hidden="1" thickBot="1">
      <c r="A15" s="49"/>
      <c r="B15" s="59" t="s">
        <v>630</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620</v>
      </c>
      <c r="C20" s="49"/>
    </row>
    <row r="21" spans="1:3" ht="15.75" thickBot="1">
      <c r="A21" s="49"/>
      <c r="B21" s="55" t="s">
        <v>572</v>
      </c>
      <c r="C21" s="49"/>
    </row>
    <row r="22" spans="1:3">
      <c r="A22" s="49"/>
      <c r="B22" s="56" t="s">
        <v>573</v>
      </c>
      <c r="C22" s="49"/>
    </row>
    <row r="23" spans="1:3">
      <c r="A23" s="49"/>
      <c r="B23" s="54" t="s">
        <v>621</v>
      </c>
      <c r="C23" s="49"/>
    </row>
    <row r="24" spans="1:3" ht="23.25" thickBot="1">
      <c r="A24" s="49"/>
      <c r="B24" s="55" t="s">
        <v>574</v>
      </c>
      <c r="C24" s="49"/>
    </row>
    <row r="25" spans="1:3">
      <c r="A25" s="49"/>
      <c r="B25" s="56" t="s">
        <v>1359</v>
      </c>
      <c r="C25" s="49"/>
    </row>
    <row r="26" spans="1:3">
      <c r="A26" s="49"/>
      <c r="B26" s="54" t="s">
        <v>575</v>
      </c>
      <c r="C26" s="49"/>
    </row>
    <row r="27" spans="1:3" ht="15.75" thickBot="1">
      <c r="A27" s="49"/>
      <c r="B27" s="55" t="s">
        <v>576</v>
      </c>
      <c r="C27" s="49"/>
    </row>
    <row r="28" spans="1:3">
      <c r="A28" s="49"/>
      <c r="B28" s="56" t="s">
        <v>1418</v>
      </c>
      <c r="C28" s="49"/>
    </row>
    <row r="29" spans="1:3" ht="45.75" thickBot="1">
      <c r="A29" s="49"/>
      <c r="B29" s="55" t="s">
        <v>1361</v>
      </c>
      <c r="C29" s="49"/>
    </row>
    <row r="30" spans="1:3">
      <c r="A30" s="49"/>
      <c r="B30" s="56" t="s">
        <v>577</v>
      </c>
      <c r="C30" s="49"/>
    </row>
    <row r="31" spans="1:3">
      <c r="A31" s="49"/>
      <c r="B31" s="54" t="s">
        <v>578</v>
      </c>
      <c r="C31" s="49"/>
    </row>
    <row r="32" spans="1:3" ht="15.75" thickBot="1">
      <c r="A32" s="49"/>
      <c r="B32" s="55" t="s">
        <v>579</v>
      </c>
      <c r="C32" s="49"/>
    </row>
    <row r="33" spans="1:3">
      <c r="A33" s="49"/>
      <c r="B33" s="56" t="s">
        <v>580</v>
      </c>
      <c r="C33" s="49"/>
    </row>
    <row r="34" spans="1:3">
      <c r="A34" s="49"/>
      <c r="B34" s="54" t="s">
        <v>581</v>
      </c>
      <c r="C34" s="49"/>
    </row>
    <row r="35" spans="1:3" ht="15.75" thickBot="1">
      <c r="A35" s="49"/>
      <c r="B35" s="55" t="s">
        <v>582</v>
      </c>
      <c r="C35" s="49"/>
    </row>
    <row r="36" spans="1:3">
      <c r="A36" s="49"/>
      <c r="B36" s="56" t="s">
        <v>622</v>
      </c>
      <c r="C36" s="49"/>
    </row>
    <row r="37" spans="1:3">
      <c r="A37" s="49"/>
      <c r="B37" s="54" t="s">
        <v>583</v>
      </c>
      <c r="C37" s="49"/>
    </row>
    <row r="38" spans="1:3" ht="15.75" thickBot="1">
      <c r="A38" s="49"/>
      <c r="B38" s="55" t="s">
        <v>582</v>
      </c>
      <c r="C38" s="49"/>
    </row>
    <row r="39" spans="1:3">
      <c r="A39" s="49"/>
      <c r="B39" s="56" t="s">
        <v>631</v>
      </c>
      <c r="C39" s="49"/>
    </row>
    <row r="40" spans="1:3">
      <c r="A40" s="49"/>
      <c r="B40" s="54" t="s">
        <v>623</v>
      </c>
      <c r="C40" s="49"/>
    </row>
    <row r="41" spans="1:3" ht="23.25" thickBot="1">
      <c r="A41" s="49"/>
      <c r="B41" s="55" t="s">
        <v>584</v>
      </c>
      <c r="C41" s="49"/>
    </row>
    <row r="42" spans="1:3" ht="12" customHeight="1">
      <c r="A42" s="49"/>
      <c r="B42" s="56" t="s">
        <v>585</v>
      </c>
      <c r="C42" s="49"/>
    </row>
    <row r="43" spans="1:3">
      <c r="A43" s="49"/>
      <c r="B43" s="54" t="s">
        <v>586</v>
      </c>
      <c r="C43" s="49"/>
    </row>
    <row r="44" spans="1:3">
      <c r="A44" s="49"/>
      <c r="B44" s="54" t="s">
        <v>1362</v>
      </c>
      <c r="C44" s="49"/>
    </row>
    <row r="45" spans="1:3" ht="22.5">
      <c r="A45" s="49"/>
      <c r="B45" s="54" t="s">
        <v>632</v>
      </c>
      <c r="C45" s="49"/>
    </row>
    <row r="46" spans="1:3" ht="34.5" thickBot="1">
      <c r="A46" s="49"/>
      <c r="B46" s="277" t="s">
        <v>1363</v>
      </c>
      <c r="C46" s="49"/>
    </row>
    <row r="47" spans="1:3" ht="12" customHeight="1">
      <c r="A47" s="49"/>
      <c r="B47" s="56" t="s">
        <v>1355</v>
      </c>
      <c r="C47" s="49"/>
    </row>
    <row r="48" spans="1:3" ht="22.5">
      <c r="A48" s="49"/>
      <c r="B48" s="54" t="s">
        <v>1364</v>
      </c>
      <c r="C48" s="49"/>
    </row>
    <row r="49" spans="1:3" ht="33.75">
      <c r="A49" s="49"/>
      <c r="B49" s="54" t="s">
        <v>1356</v>
      </c>
      <c r="C49" s="49"/>
    </row>
    <row r="50" spans="1:3">
      <c r="A50" s="49"/>
      <c r="B50" s="54" t="s">
        <v>1357</v>
      </c>
      <c r="C50" s="49"/>
    </row>
    <row r="51" spans="1:3">
      <c r="A51" s="49"/>
      <c r="B51" s="54" t="s">
        <v>624</v>
      </c>
      <c r="C51" s="49"/>
    </row>
    <row r="52" spans="1:3" ht="22.5">
      <c r="A52" s="49"/>
      <c r="B52" s="54" t="s">
        <v>625</v>
      </c>
      <c r="C52" s="49"/>
    </row>
    <row r="53" spans="1:3" ht="23.25" thickBot="1">
      <c r="A53" s="49"/>
      <c r="B53" s="55" t="s">
        <v>1358</v>
      </c>
      <c r="C53" s="49"/>
    </row>
    <row r="54" spans="1:3" ht="13.5" customHeight="1">
      <c r="A54" s="161"/>
      <c r="B54" s="162" t="s">
        <v>681</v>
      </c>
      <c r="C54" s="49"/>
    </row>
    <row r="55" spans="1:3" ht="22.5">
      <c r="A55" s="49"/>
      <c r="B55" s="54" t="s">
        <v>682</v>
      </c>
      <c r="C55" s="49"/>
    </row>
    <row r="56" spans="1:3" ht="23.25" thickBot="1">
      <c r="A56" s="49"/>
      <c r="B56" s="55" t="s">
        <v>680</v>
      </c>
      <c r="C56" s="49"/>
    </row>
    <row r="57" spans="1:3" ht="1.5" customHeight="1">
      <c r="A57" s="49"/>
      <c r="B57" s="160"/>
      <c r="C57" s="49"/>
    </row>
    <row r="58" spans="1:3" ht="22.5">
      <c r="A58" s="49"/>
      <c r="B58" s="60" t="s">
        <v>587</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2569"/>
  <sheetViews>
    <sheetView showGridLines="0" zoomScaleNormal="100"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hidden="1" customWidth="1" outlineLevel="1"/>
    <col min="6" max="6" width="12.140625" style="66" customWidth="1" collapsed="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675</v>
      </c>
      <c r="B2" s="115"/>
      <c r="C2" s="115"/>
      <c r="D2" s="115"/>
      <c r="E2" s="115"/>
      <c r="F2" s="115"/>
      <c r="G2" s="115"/>
      <c r="H2" s="115"/>
      <c r="I2" s="115"/>
      <c r="J2" s="73"/>
      <c r="K2" s="73"/>
      <c r="L2" s="115"/>
      <c r="M2" s="73"/>
      <c r="N2" s="112"/>
      <c r="O2" s="112"/>
      <c r="P2" s="112"/>
      <c r="Q2" s="112"/>
      <c r="R2" s="73"/>
      <c r="S2" s="73"/>
    </row>
    <row r="3" spans="1:20">
      <c r="A3" s="115" t="s">
        <v>3642</v>
      </c>
      <c r="B3" s="115"/>
      <c r="C3" s="115"/>
      <c r="D3" s="115"/>
      <c r="E3" s="115"/>
      <c r="F3" s="115"/>
      <c r="G3" s="115"/>
      <c r="H3" s="115"/>
      <c r="I3" s="115"/>
      <c r="J3" s="73"/>
      <c r="K3" s="73"/>
      <c r="L3" s="115"/>
      <c r="M3" s="73"/>
      <c r="N3" s="112"/>
      <c r="O3" s="112"/>
      <c r="P3" s="112"/>
      <c r="Q3" s="112"/>
      <c r="R3" s="73"/>
      <c r="S3" s="73"/>
    </row>
    <row r="4" spans="1:20">
      <c r="A4" s="65" t="s">
        <v>3641</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59" t="s">
        <v>1562</v>
      </c>
      <c r="B6" s="460"/>
      <c r="C6" s="103"/>
      <c r="D6" s="67"/>
      <c r="E6" s="67"/>
      <c r="F6" s="67"/>
      <c r="G6" s="67"/>
      <c r="H6" s="67"/>
      <c r="I6" s="71"/>
      <c r="J6" s="459" t="s">
        <v>1564</v>
      </c>
      <c r="K6" s="460"/>
      <c r="L6" s="459" t="s">
        <v>1565</v>
      </c>
      <c r="M6" s="460"/>
      <c r="N6" s="457" t="s">
        <v>1566</v>
      </c>
      <c r="O6" s="458"/>
      <c r="P6" s="457" t="s">
        <v>1567</v>
      </c>
      <c r="Q6" s="458"/>
      <c r="R6" s="67"/>
      <c r="S6" s="67"/>
    </row>
    <row r="7" spans="1:20" ht="44.25" customHeight="1">
      <c r="A7" s="352" t="s">
        <v>657</v>
      </c>
      <c r="B7" s="352" t="s">
        <v>658</v>
      </c>
      <c r="C7" s="353" t="s">
        <v>664</v>
      </c>
      <c r="D7" s="353" t="s">
        <v>1561</v>
      </c>
      <c r="E7" s="353" t="s">
        <v>652</v>
      </c>
      <c r="F7" s="353" t="s">
        <v>653</v>
      </c>
      <c r="G7" s="353" t="s">
        <v>655</v>
      </c>
      <c r="H7" s="355" t="s">
        <v>1563</v>
      </c>
      <c r="I7" s="353" t="s">
        <v>656</v>
      </c>
      <c r="J7" s="352" t="s">
        <v>659</v>
      </c>
      <c r="K7" s="352" t="s">
        <v>662</v>
      </c>
      <c r="L7" s="352" t="s">
        <v>660</v>
      </c>
      <c r="M7" s="352" t="s">
        <v>661</v>
      </c>
      <c r="N7" s="354" t="s">
        <v>1308</v>
      </c>
      <c r="O7" s="354" t="s">
        <v>1309</v>
      </c>
      <c r="P7" s="354" t="s">
        <v>1294</v>
      </c>
      <c r="Q7" s="353" t="s">
        <v>1295</v>
      </c>
      <c r="R7" s="353" t="s">
        <v>666</v>
      </c>
      <c r="S7" s="353" t="s">
        <v>1568</v>
      </c>
      <c r="T7" s="355" t="s">
        <v>1360</v>
      </c>
    </row>
    <row r="8" spans="1:20" ht="51">
      <c r="A8" s="192" t="s">
        <v>550</v>
      </c>
      <c r="B8" s="68"/>
      <c r="C8" s="214" t="s">
        <v>589</v>
      </c>
      <c r="D8" s="215">
        <v>44929</v>
      </c>
      <c r="E8" s="192" t="s">
        <v>1586</v>
      </c>
      <c r="F8" s="192" t="s">
        <v>3</v>
      </c>
      <c r="G8" s="192">
        <v>2082415</v>
      </c>
      <c r="H8" s="68"/>
      <c r="I8" s="198" t="s">
        <v>1812</v>
      </c>
      <c r="J8" s="68"/>
      <c r="K8" s="68"/>
      <c r="L8" s="68"/>
      <c r="M8" s="68"/>
      <c r="N8" s="363"/>
      <c r="O8" s="363"/>
      <c r="P8" s="216">
        <v>0</v>
      </c>
      <c r="Q8" s="216">
        <v>2949.08</v>
      </c>
      <c r="R8" s="68" t="s">
        <v>638</v>
      </c>
      <c r="S8" s="365"/>
      <c r="T8" s="278"/>
    </row>
    <row r="9" spans="1:20" ht="51">
      <c r="A9" s="192" t="s">
        <v>550</v>
      </c>
      <c r="B9" s="68"/>
      <c r="C9" s="214" t="s">
        <v>589</v>
      </c>
      <c r="D9" s="215">
        <v>44929</v>
      </c>
      <c r="E9" s="192" t="s">
        <v>1587</v>
      </c>
      <c r="F9" s="192" t="s">
        <v>3</v>
      </c>
      <c r="G9" s="192">
        <v>2082418</v>
      </c>
      <c r="H9" s="68"/>
      <c r="I9" s="198" t="s">
        <v>1813</v>
      </c>
      <c r="J9" s="68"/>
      <c r="K9" s="68"/>
      <c r="L9" s="68"/>
      <c r="M9" s="68"/>
      <c r="N9" s="363"/>
      <c r="O9" s="363"/>
      <c r="P9" s="216">
        <v>0</v>
      </c>
      <c r="Q9" s="216">
        <v>7722.7</v>
      </c>
      <c r="R9" s="68" t="s">
        <v>638</v>
      </c>
      <c r="S9" s="365"/>
      <c r="T9" s="278"/>
    </row>
    <row r="10" spans="1:20" ht="63.75">
      <c r="A10" s="192">
        <v>46</v>
      </c>
      <c r="B10" s="68"/>
      <c r="C10" s="214" t="s">
        <v>1380</v>
      </c>
      <c r="D10" s="215">
        <v>44930</v>
      </c>
      <c r="E10" s="192" t="s">
        <v>1588</v>
      </c>
      <c r="F10" s="192" t="s">
        <v>3</v>
      </c>
      <c r="G10" s="192">
        <v>2082736</v>
      </c>
      <c r="H10" s="68"/>
      <c r="I10" s="198" t="s">
        <v>1814</v>
      </c>
      <c r="J10" s="68"/>
      <c r="K10" s="68"/>
      <c r="L10" s="68"/>
      <c r="M10" s="68"/>
      <c r="N10" s="363"/>
      <c r="O10" s="363"/>
      <c r="P10" s="216">
        <v>0</v>
      </c>
      <c r="Q10" s="216">
        <v>10</v>
      </c>
      <c r="R10" s="68" t="s">
        <v>638</v>
      </c>
      <c r="S10" s="365"/>
      <c r="T10" s="278"/>
    </row>
    <row r="11" spans="1:20" ht="51">
      <c r="A11" s="192" t="s">
        <v>550</v>
      </c>
      <c r="B11" s="68"/>
      <c r="C11" s="214" t="s">
        <v>589</v>
      </c>
      <c r="D11" s="215">
        <v>44931</v>
      </c>
      <c r="E11" s="192" t="s">
        <v>1589</v>
      </c>
      <c r="F11" s="192" t="s">
        <v>3</v>
      </c>
      <c r="G11" s="192">
        <v>2082881</v>
      </c>
      <c r="H11" s="68"/>
      <c r="I11" s="198" t="s">
        <v>1815</v>
      </c>
      <c r="J11" s="68"/>
      <c r="K11" s="68"/>
      <c r="L11" s="68"/>
      <c r="M11" s="68"/>
      <c r="N11" s="363"/>
      <c r="O11" s="363"/>
      <c r="P11" s="216">
        <v>0</v>
      </c>
      <c r="Q11" s="216">
        <v>7588</v>
      </c>
      <c r="R11" s="68" t="s">
        <v>638</v>
      </c>
      <c r="S11" s="365"/>
      <c r="T11" s="278"/>
    </row>
    <row r="12" spans="1:20" ht="38.25">
      <c r="A12" s="192" t="s">
        <v>550</v>
      </c>
      <c r="B12" s="68"/>
      <c r="C12" s="214" t="s">
        <v>589</v>
      </c>
      <c r="D12" s="215">
        <v>44931</v>
      </c>
      <c r="E12" s="192" t="s">
        <v>1590</v>
      </c>
      <c r="F12" s="192" t="s">
        <v>3</v>
      </c>
      <c r="G12" s="192">
        <v>2082977</v>
      </c>
      <c r="H12" s="68"/>
      <c r="I12" s="198" t="s">
        <v>1821</v>
      </c>
      <c r="J12" s="68"/>
      <c r="K12" s="68"/>
      <c r="L12" s="68"/>
      <c r="M12" s="68"/>
      <c r="N12" s="363"/>
      <c r="O12" s="363"/>
      <c r="P12" s="216">
        <v>0</v>
      </c>
      <c r="Q12" s="216">
        <v>400</v>
      </c>
      <c r="R12" s="68" t="s">
        <v>638</v>
      </c>
      <c r="S12" s="365"/>
      <c r="T12" s="278"/>
    </row>
    <row r="13" spans="1:20" ht="51">
      <c r="A13" s="192" t="s">
        <v>550</v>
      </c>
      <c r="B13" s="68"/>
      <c r="C13" s="214" t="s">
        <v>589</v>
      </c>
      <c r="D13" s="215">
        <v>44931</v>
      </c>
      <c r="E13" s="192" t="s">
        <v>1591</v>
      </c>
      <c r="F13" s="192" t="s">
        <v>3</v>
      </c>
      <c r="G13" s="192">
        <v>2083019</v>
      </c>
      <c r="H13" s="68"/>
      <c r="I13" s="198" t="s">
        <v>1823</v>
      </c>
      <c r="J13" s="68"/>
      <c r="K13" s="68"/>
      <c r="L13" s="68"/>
      <c r="M13" s="68"/>
      <c r="N13" s="363"/>
      <c r="O13" s="363"/>
      <c r="P13" s="216">
        <v>0</v>
      </c>
      <c r="Q13" s="216">
        <v>225.75</v>
      </c>
      <c r="R13" s="68" t="s">
        <v>638</v>
      </c>
      <c r="S13" s="365"/>
      <c r="T13" s="278"/>
    </row>
    <row r="14" spans="1:20" ht="51">
      <c r="A14" s="192" t="s">
        <v>550</v>
      </c>
      <c r="B14" s="68"/>
      <c r="C14" s="214" t="s">
        <v>589</v>
      </c>
      <c r="D14" s="215">
        <v>44931</v>
      </c>
      <c r="E14" s="192" t="s">
        <v>1592</v>
      </c>
      <c r="F14" s="192" t="s">
        <v>3</v>
      </c>
      <c r="G14" s="192">
        <v>2082944</v>
      </c>
      <c r="H14" s="68"/>
      <c r="I14" s="198" t="s">
        <v>1824</v>
      </c>
      <c r="J14" s="68"/>
      <c r="K14" s="68"/>
      <c r="L14" s="68"/>
      <c r="M14" s="68"/>
      <c r="N14" s="363"/>
      <c r="O14" s="363"/>
      <c r="P14" s="216">
        <v>0</v>
      </c>
      <c r="Q14" s="216">
        <v>7272.3</v>
      </c>
      <c r="R14" s="68" t="s">
        <v>638</v>
      </c>
      <c r="S14" s="365"/>
      <c r="T14" s="278"/>
    </row>
    <row r="15" spans="1:20" ht="63.75">
      <c r="A15" s="192" t="s">
        <v>541</v>
      </c>
      <c r="B15" s="68"/>
      <c r="C15" s="214" t="s">
        <v>590</v>
      </c>
      <c r="D15" s="215">
        <v>44931</v>
      </c>
      <c r="E15" s="192" t="s">
        <v>1593</v>
      </c>
      <c r="F15" s="192" t="s">
        <v>3</v>
      </c>
      <c r="G15" s="192">
        <v>2082943</v>
      </c>
      <c r="H15" s="68"/>
      <c r="I15" s="198" t="s">
        <v>1825</v>
      </c>
      <c r="J15" s="68"/>
      <c r="K15" s="68"/>
      <c r="L15" s="68"/>
      <c r="M15" s="68"/>
      <c r="N15" s="363"/>
      <c r="O15" s="363"/>
      <c r="P15" s="216">
        <v>0</v>
      </c>
      <c r="Q15" s="216">
        <v>3534.72</v>
      </c>
      <c r="R15" s="68" t="s">
        <v>638</v>
      </c>
      <c r="S15" s="365"/>
      <c r="T15" s="278"/>
    </row>
    <row r="16" spans="1:20" ht="63.75">
      <c r="A16" s="192" t="s">
        <v>541</v>
      </c>
      <c r="B16" s="68"/>
      <c r="C16" s="214" t="s">
        <v>590</v>
      </c>
      <c r="D16" s="215">
        <v>44931</v>
      </c>
      <c r="E16" s="192" t="s">
        <v>1594</v>
      </c>
      <c r="F16" s="192" t="s">
        <v>3</v>
      </c>
      <c r="G16" s="192">
        <v>2082942</v>
      </c>
      <c r="H16" s="68"/>
      <c r="I16" s="198" t="s">
        <v>1826</v>
      </c>
      <c r="J16" s="68"/>
      <c r="K16" s="68"/>
      <c r="L16" s="68"/>
      <c r="M16" s="68"/>
      <c r="N16" s="363"/>
      <c r="O16" s="363"/>
      <c r="P16" s="216">
        <v>0</v>
      </c>
      <c r="Q16" s="216">
        <v>1558.74</v>
      </c>
      <c r="R16" s="68" t="s">
        <v>638</v>
      </c>
      <c r="S16" s="365"/>
      <c r="T16" s="278"/>
    </row>
    <row r="17" spans="1:20" ht="63.75">
      <c r="A17" s="192" t="s">
        <v>550</v>
      </c>
      <c r="B17" s="68"/>
      <c r="C17" s="214" t="s">
        <v>589</v>
      </c>
      <c r="D17" s="215">
        <v>44932</v>
      </c>
      <c r="E17" s="192" t="s">
        <v>1595</v>
      </c>
      <c r="F17" s="192" t="s">
        <v>3</v>
      </c>
      <c r="G17" s="192">
        <v>2083368</v>
      </c>
      <c r="H17" s="68"/>
      <c r="I17" s="198" t="s">
        <v>1827</v>
      </c>
      <c r="J17" s="68"/>
      <c r="K17" s="68"/>
      <c r="L17" s="68"/>
      <c r="M17" s="68"/>
      <c r="N17" s="363"/>
      <c r="O17" s="363"/>
      <c r="P17" s="216">
        <v>0</v>
      </c>
      <c r="Q17" s="216">
        <v>5261.73</v>
      </c>
      <c r="R17" s="68" t="s">
        <v>638</v>
      </c>
      <c r="S17" s="365"/>
      <c r="T17" s="278"/>
    </row>
    <row r="18" spans="1:20" ht="63.75">
      <c r="A18" s="192" t="s">
        <v>550</v>
      </c>
      <c r="B18" s="68"/>
      <c r="C18" s="214" t="s">
        <v>589</v>
      </c>
      <c r="D18" s="215">
        <v>44935</v>
      </c>
      <c r="E18" s="192" t="s">
        <v>1596</v>
      </c>
      <c r="F18" s="192" t="s">
        <v>3</v>
      </c>
      <c r="G18" s="192">
        <v>2083593</v>
      </c>
      <c r="H18" s="68"/>
      <c r="I18" s="198" t="s">
        <v>1829</v>
      </c>
      <c r="J18" s="68"/>
      <c r="K18" s="68"/>
      <c r="L18" s="68"/>
      <c r="M18" s="68"/>
      <c r="N18" s="363"/>
      <c r="O18" s="363"/>
      <c r="P18" s="216">
        <v>0</v>
      </c>
      <c r="Q18" s="216">
        <v>3176.37</v>
      </c>
      <c r="R18" s="68" t="s">
        <v>638</v>
      </c>
      <c r="S18" s="365"/>
      <c r="T18" s="278"/>
    </row>
    <row r="19" spans="1:20" ht="63.75">
      <c r="A19" s="192" t="s">
        <v>541</v>
      </c>
      <c r="B19" s="68"/>
      <c r="C19" s="214" t="s">
        <v>590</v>
      </c>
      <c r="D19" s="215">
        <v>44935</v>
      </c>
      <c r="E19" s="192" t="s">
        <v>1597</v>
      </c>
      <c r="F19" s="192" t="s">
        <v>3</v>
      </c>
      <c r="G19" s="192">
        <v>2083594</v>
      </c>
      <c r="H19" s="68"/>
      <c r="I19" s="198" t="s">
        <v>1830</v>
      </c>
      <c r="J19" s="68"/>
      <c r="K19" s="68"/>
      <c r="L19" s="68"/>
      <c r="M19" s="68"/>
      <c r="N19" s="363"/>
      <c r="O19" s="363"/>
      <c r="P19" s="216">
        <v>0</v>
      </c>
      <c r="Q19" s="216">
        <v>22653.119999999999</v>
      </c>
      <c r="R19" s="68" t="s">
        <v>638</v>
      </c>
      <c r="S19" s="365"/>
      <c r="T19" s="278"/>
    </row>
    <row r="20" spans="1:20" ht="63.75">
      <c r="A20" s="192" t="s">
        <v>550</v>
      </c>
      <c r="B20" s="68"/>
      <c r="C20" s="214" t="s">
        <v>589</v>
      </c>
      <c r="D20" s="215">
        <v>44935</v>
      </c>
      <c r="E20" s="192" t="s">
        <v>1598</v>
      </c>
      <c r="F20" s="192" t="s">
        <v>3</v>
      </c>
      <c r="G20" s="192">
        <v>2083597</v>
      </c>
      <c r="H20" s="68"/>
      <c r="I20" s="198" t="s">
        <v>1831</v>
      </c>
      <c r="J20" s="68"/>
      <c r="K20" s="68"/>
      <c r="L20" s="68"/>
      <c r="M20" s="68"/>
      <c r="N20" s="363"/>
      <c r="O20" s="363"/>
      <c r="P20" s="216">
        <v>0</v>
      </c>
      <c r="Q20" s="216">
        <v>1807.14</v>
      </c>
      <c r="R20" s="68" t="s">
        <v>638</v>
      </c>
      <c r="S20" s="365"/>
      <c r="T20" s="278"/>
    </row>
    <row r="21" spans="1:20" ht="51">
      <c r="A21" s="192" t="s">
        <v>550</v>
      </c>
      <c r="B21" s="68"/>
      <c r="C21" s="214" t="s">
        <v>589</v>
      </c>
      <c r="D21" s="215">
        <v>44936</v>
      </c>
      <c r="E21" s="192" t="s">
        <v>1599</v>
      </c>
      <c r="F21" s="192" t="s">
        <v>3</v>
      </c>
      <c r="G21" s="192">
        <v>2083889</v>
      </c>
      <c r="H21" s="68"/>
      <c r="I21" s="198" t="s">
        <v>1833</v>
      </c>
      <c r="J21" s="68"/>
      <c r="K21" s="68"/>
      <c r="L21" s="68"/>
      <c r="M21" s="68"/>
      <c r="N21" s="363"/>
      <c r="O21" s="363"/>
      <c r="P21" s="216">
        <v>0</v>
      </c>
      <c r="Q21" s="216">
        <v>268.10000000000002</v>
      </c>
      <c r="R21" s="68" t="s">
        <v>638</v>
      </c>
      <c r="S21" s="365"/>
      <c r="T21" s="278"/>
    </row>
    <row r="22" spans="1:20" ht="51">
      <c r="A22" s="192" t="s">
        <v>550</v>
      </c>
      <c r="B22" s="68"/>
      <c r="C22" s="214" t="s">
        <v>589</v>
      </c>
      <c r="D22" s="215">
        <v>44936</v>
      </c>
      <c r="E22" s="192" t="s">
        <v>1600</v>
      </c>
      <c r="F22" s="192" t="s">
        <v>3</v>
      </c>
      <c r="G22" s="192">
        <v>2083903</v>
      </c>
      <c r="H22" s="68"/>
      <c r="I22" s="198" t="s">
        <v>1834</v>
      </c>
      <c r="J22" s="68"/>
      <c r="K22" s="68"/>
      <c r="L22" s="68"/>
      <c r="M22" s="68"/>
      <c r="N22" s="363"/>
      <c r="O22" s="363"/>
      <c r="P22" s="216">
        <v>0</v>
      </c>
      <c r="Q22" s="216">
        <v>45.01</v>
      </c>
      <c r="R22" s="68" t="s">
        <v>638</v>
      </c>
      <c r="S22" s="365"/>
      <c r="T22" s="278"/>
    </row>
    <row r="23" spans="1:20" ht="38.25">
      <c r="A23" s="192" t="s">
        <v>550</v>
      </c>
      <c r="B23" s="68"/>
      <c r="C23" s="214" t="s">
        <v>589</v>
      </c>
      <c r="D23" s="215">
        <v>44936</v>
      </c>
      <c r="E23" s="192" t="s">
        <v>1601</v>
      </c>
      <c r="F23" s="192" t="s">
        <v>3</v>
      </c>
      <c r="G23" s="192">
        <v>2083951</v>
      </c>
      <c r="H23" s="68"/>
      <c r="I23" s="198" t="s">
        <v>1835</v>
      </c>
      <c r="J23" s="68"/>
      <c r="K23" s="68"/>
      <c r="L23" s="68"/>
      <c r="M23" s="68"/>
      <c r="N23" s="363"/>
      <c r="O23" s="363"/>
      <c r="P23" s="216">
        <v>0</v>
      </c>
      <c r="Q23" s="216">
        <v>2283.37</v>
      </c>
      <c r="R23" s="68" t="s">
        <v>638</v>
      </c>
      <c r="S23" s="365"/>
      <c r="T23" s="278"/>
    </row>
    <row r="24" spans="1:20" ht="51">
      <c r="A24" s="192" t="s">
        <v>550</v>
      </c>
      <c r="B24" s="68"/>
      <c r="C24" s="214" t="s">
        <v>589</v>
      </c>
      <c r="D24" s="215">
        <v>44936</v>
      </c>
      <c r="E24" s="192" t="s">
        <v>1602</v>
      </c>
      <c r="F24" s="192" t="s">
        <v>3</v>
      </c>
      <c r="G24" s="192">
        <v>2083886</v>
      </c>
      <c r="H24" s="68"/>
      <c r="I24" s="198" t="s">
        <v>1836</v>
      </c>
      <c r="J24" s="68"/>
      <c r="K24" s="68"/>
      <c r="L24" s="68"/>
      <c r="M24" s="68"/>
      <c r="N24" s="363"/>
      <c r="O24" s="363"/>
      <c r="P24" s="216">
        <v>0</v>
      </c>
      <c r="Q24" s="216">
        <v>1510</v>
      </c>
      <c r="R24" s="68" t="s">
        <v>638</v>
      </c>
      <c r="S24" s="365"/>
      <c r="T24" s="278"/>
    </row>
    <row r="25" spans="1:20" ht="51">
      <c r="A25" s="192" t="s">
        <v>550</v>
      </c>
      <c r="B25" s="68"/>
      <c r="C25" s="214" t="s">
        <v>589</v>
      </c>
      <c r="D25" s="215">
        <v>44936</v>
      </c>
      <c r="E25" s="192" t="s">
        <v>1603</v>
      </c>
      <c r="F25" s="192" t="s">
        <v>3</v>
      </c>
      <c r="G25" s="192">
        <v>2083890</v>
      </c>
      <c r="H25" s="68"/>
      <c r="I25" s="198" t="s">
        <v>1837</v>
      </c>
      <c r="J25" s="68"/>
      <c r="K25" s="68"/>
      <c r="L25" s="68"/>
      <c r="M25" s="68"/>
      <c r="N25" s="363"/>
      <c r="O25" s="363"/>
      <c r="P25" s="216">
        <v>0</v>
      </c>
      <c r="Q25" s="216">
        <v>7272.3</v>
      </c>
      <c r="R25" s="68" t="s">
        <v>638</v>
      </c>
      <c r="S25" s="365"/>
      <c r="T25" s="278"/>
    </row>
    <row r="26" spans="1:20" ht="38.25">
      <c r="A26" s="192" t="s">
        <v>550</v>
      </c>
      <c r="B26" s="68"/>
      <c r="C26" s="214" t="s">
        <v>589</v>
      </c>
      <c r="D26" s="215">
        <v>44937</v>
      </c>
      <c r="E26" s="192" t="s">
        <v>1604</v>
      </c>
      <c r="F26" s="192" t="s">
        <v>3</v>
      </c>
      <c r="G26" s="192">
        <v>2084288</v>
      </c>
      <c r="H26" s="68"/>
      <c r="I26" s="198" t="s">
        <v>1838</v>
      </c>
      <c r="J26" s="68"/>
      <c r="K26" s="68"/>
      <c r="L26" s="68"/>
      <c r="M26" s="68"/>
      <c r="N26" s="363"/>
      <c r="O26" s="363"/>
      <c r="P26" s="216">
        <v>0</v>
      </c>
      <c r="Q26" s="216">
        <v>32.74</v>
      </c>
      <c r="R26" s="68" t="s">
        <v>638</v>
      </c>
      <c r="S26" s="365"/>
      <c r="T26" s="278"/>
    </row>
    <row r="27" spans="1:20" ht="51">
      <c r="A27" s="192" t="s">
        <v>550</v>
      </c>
      <c r="B27" s="68"/>
      <c r="C27" s="214" t="s">
        <v>589</v>
      </c>
      <c r="D27" s="215">
        <v>44937</v>
      </c>
      <c r="E27" s="192" t="s">
        <v>1605</v>
      </c>
      <c r="F27" s="192" t="s">
        <v>3</v>
      </c>
      <c r="G27" s="192">
        <v>2084290</v>
      </c>
      <c r="H27" s="68"/>
      <c r="I27" s="198" t="s">
        <v>1839</v>
      </c>
      <c r="J27" s="68"/>
      <c r="K27" s="68"/>
      <c r="L27" s="68"/>
      <c r="M27" s="68"/>
      <c r="N27" s="363"/>
      <c r="O27" s="363"/>
      <c r="P27" s="216">
        <v>0</v>
      </c>
      <c r="Q27" s="216">
        <v>0.52</v>
      </c>
      <c r="R27" s="68" t="s">
        <v>638</v>
      </c>
      <c r="S27" s="365"/>
      <c r="T27" s="278"/>
    </row>
    <row r="28" spans="1:20" ht="51">
      <c r="A28" s="192">
        <v>46</v>
      </c>
      <c r="B28" s="68"/>
      <c r="C28" s="214" t="s">
        <v>1380</v>
      </c>
      <c r="D28" s="215">
        <v>44937</v>
      </c>
      <c r="E28" s="192" t="s">
        <v>1606</v>
      </c>
      <c r="F28" s="192" t="s">
        <v>3</v>
      </c>
      <c r="G28" s="192">
        <v>2084240</v>
      </c>
      <c r="H28" s="68"/>
      <c r="I28" s="198" t="s">
        <v>1840</v>
      </c>
      <c r="J28" s="68"/>
      <c r="K28" s="68"/>
      <c r="L28" s="68"/>
      <c r="M28" s="68"/>
      <c r="N28" s="363"/>
      <c r="O28" s="363"/>
      <c r="P28" s="216">
        <v>0</v>
      </c>
      <c r="Q28" s="216">
        <v>6429.27</v>
      </c>
      <c r="R28" s="68" t="s">
        <v>638</v>
      </c>
      <c r="S28" s="365"/>
      <c r="T28" s="278"/>
    </row>
    <row r="29" spans="1:20" ht="51">
      <c r="A29" s="192">
        <v>46</v>
      </c>
      <c r="B29" s="68"/>
      <c r="C29" s="214" t="s">
        <v>1380</v>
      </c>
      <c r="D29" s="215">
        <v>44937</v>
      </c>
      <c r="E29" s="192" t="s">
        <v>1607</v>
      </c>
      <c r="F29" s="192" t="s">
        <v>3</v>
      </c>
      <c r="G29" s="192">
        <v>2084241</v>
      </c>
      <c r="H29" s="68"/>
      <c r="I29" s="198" t="s">
        <v>1841</v>
      </c>
      <c r="J29" s="68"/>
      <c r="K29" s="68"/>
      <c r="L29" s="68"/>
      <c r="M29" s="68"/>
      <c r="N29" s="363"/>
      <c r="O29" s="363"/>
      <c r="P29" s="216">
        <v>0</v>
      </c>
      <c r="Q29" s="216">
        <v>5237.3999999999996</v>
      </c>
      <c r="R29" s="68" t="s">
        <v>638</v>
      </c>
      <c r="S29" s="365"/>
      <c r="T29" s="278"/>
    </row>
    <row r="30" spans="1:20" ht="63.75">
      <c r="A30" s="192" t="s">
        <v>541</v>
      </c>
      <c r="B30" s="68"/>
      <c r="C30" s="214" t="s">
        <v>590</v>
      </c>
      <c r="D30" s="215">
        <v>44937</v>
      </c>
      <c r="E30" s="192" t="s">
        <v>1608</v>
      </c>
      <c r="F30" s="192" t="s">
        <v>3</v>
      </c>
      <c r="G30" s="192">
        <v>2084268</v>
      </c>
      <c r="H30" s="68"/>
      <c r="I30" s="198" t="s">
        <v>1842</v>
      </c>
      <c r="J30" s="68"/>
      <c r="K30" s="68"/>
      <c r="L30" s="68"/>
      <c r="M30" s="68"/>
      <c r="N30" s="363"/>
      <c r="O30" s="363"/>
      <c r="P30" s="216">
        <v>0</v>
      </c>
      <c r="Q30" s="216">
        <v>12153.86</v>
      </c>
      <c r="R30" s="68" t="s">
        <v>638</v>
      </c>
      <c r="S30" s="365"/>
      <c r="T30" s="278"/>
    </row>
    <row r="31" spans="1:20" ht="63.75">
      <c r="A31" s="192" t="s">
        <v>541</v>
      </c>
      <c r="B31" s="68"/>
      <c r="C31" s="214" t="s">
        <v>590</v>
      </c>
      <c r="D31" s="215">
        <v>44937</v>
      </c>
      <c r="E31" s="192" t="s">
        <v>1609</v>
      </c>
      <c r="F31" s="192" t="s">
        <v>3</v>
      </c>
      <c r="G31" s="192">
        <v>2084269</v>
      </c>
      <c r="H31" s="68"/>
      <c r="I31" s="198" t="s">
        <v>1843</v>
      </c>
      <c r="J31" s="68"/>
      <c r="K31" s="68"/>
      <c r="L31" s="68"/>
      <c r="M31" s="68"/>
      <c r="N31" s="363"/>
      <c r="O31" s="363"/>
      <c r="P31" s="216">
        <v>0</v>
      </c>
      <c r="Q31" s="216">
        <v>77633.679999999993</v>
      </c>
      <c r="R31" s="68" t="s">
        <v>638</v>
      </c>
      <c r="S31" s="365"/>
      <c r="T31" s="278"/>
    </row>
    <row r="32" spans="1:20" ht="51">
      <c r="A32" s="192" t="s">
        <v>550</v>
      </c>
      <c r="B32" s="68"/>
      <c r="C32" s="214" t="s">
        <v>589</v>
      </c>
      <c r="D32" s="215">
        <v>44938</v>
      </c>
      <c r="E32" s="192" t="s">
        <v>1610</v>
      </c>
      <c r="F32" s="192" t="s">
        <v>3</v>
      </c>
      <c r="G32" s="192">
        <v>2084597</v>
      </c>
      <c r="H32" s="68"/>
      <c r="I32" s="198" t="s">
        <v>1845</v>
      </c>
      <c r="J32" s="68"/>
      <c r="K32" s="68"/>
      <c r="L32" s="68"/>
      <c r="M32" s="68"/>
      <c r="N32" s="363"/>
      <c r="O32" s="363"/>
      <c r="P32" s="216">
        <v>0</v>
      </c>
      <c r="Q32" s="216">
        <v>308.33</v>
      </c>
      <c r="R32" s="68" t="s">
        <v>638</v>
      </c>
      <c r="S32" s="365"/>
      <c r="T32" s="278"/>
    </row>
    <row r="33" spans="1:20" ht="51">
      <c r="A33" s="192" t="s">
        <v>550</v>
      </c>
      <c r="B33" s="68"/>
      <c r="C33" s="214" t="s">
        <v>589</v>
      </c>
      <c r="D33" s="215">
        <v>44938</v>
      </c>
      <c r="E33" s="192" t="s">
        <v>1611</v>
      </c>
      <c r="F33" s="192" t="s">
        <v>3</v>
      </c>
      <c r="G33" s="192">
        <v>2084614</v>
      </c>
      <c r="H33" s="68"/>
      <c r="I33" s="198" t="s">
        <v>1846</v>
      </c>
      <c r="J33" s="68"/>
      <c r="K33" s="68"/>
      <c r="L33" s="68"/>
      <c r="M33" s="68"/>
      <c r="N33" s="363"/>
      <c r="O33" s="363"/>
      <c r="P33" s="216">
        <v>0</v>
      </c>
      <c r="Q33" s="216">
        <v>2589.23</v>
      </c>
      <c r="R33" s="68" t="s">
        <v>638</v>
      </c>
      <c r="S33" s="365"/>
      <c r="T33" s="278"/>
    </row>
    <row r="34" spans="1:20" ht="51">
      <c r="A34" s="192" t="s">
        <v>550</v>
      </c>
      <c r="B34" s="68"/>
      <c r="C34" s="214" t="s">
        <v>589</v>
      </c>
      <c r="D34" s="215">
        <v>44938</v>
      </c>
      <c r="E34" s="192" t="s">
        <v>1612</v>
      </c>
      <c r="F34" s="192" t="s">
        <v>3</v>
      </c>
      <c r="G34" s="192">
        <v>2084699</v>
      </c>
      <c r="H34" s="68"/>
      <c r="I34" s="198" t="s">
        <v>1847</v>
      </c>
      <c r="J34" s="68"/>
      <c r="K34" s="68"/>
      <c r="L34" s="68"/>
      <c r="M34" s="68"/>
      <c r="N34" s="363"/>
      <c r="O34" s="363"/>
      <c r="P34" s="216">
        <v>0</v>
      </c>
      <c r="Q34" s="216">
        <v>2000</v>
      </c>
      <c r="R34" s="68" t="s">
        <v>638</v>
      </c>
      <c r="S34" s="365"/>
      <c r="T34" s="278"/>
    </row>
    <row r="35" spans="1:20" ht="51">
      <c r="A35" s="192" t="s">
        <v>550</v>
      </c>
      <c r="B35" s="68"/>
      <c r="C35" s="214" t="s">
        <v>589</v>
      </c>
      <c r="D35" s="215">
        <v>44938</v>
      </c>
      <c r="E35" s="192" t="s">
        <v>1613</v>
      </c>
      <c r="F35" s="192" t="s">
        <v>3</v>
      </c>
      <c r="G35" s="192">
        <v>2084632</v>
      </c>
      <c r="H35" s="68"/>
      <c r="I35" s="198" t="s">
        <v>1848</v>
      </c>
      <c r="J35" s="68"/>
      <c r="K35" s="68"/>
      <c r="L35" s="68"/>
      <c r="M35" s="68"/>
      <c r="N35" s="363"/>
      <c r="O35" s="363"/>
      <c r="P35" s="216">
        <v>0</v>
      </c>
      <c r="Q35" s="216">
        <v>3604.08</v>
      </c>
      <c r="R35" s="68" t="s">
        <v>638</v>
      </c>
      <c r="S35" s="365"/>
      <c r="T35" s="278"/>
    </row>
    <row r="36" spans="1:20" ht="63.75">
      <c r="A36" s="192">
        <v>249</v>
      </c>
      <c r="B36" s="68"/>
      <c r="C36" s="214" t="s">
        <v>102</v>
      </c>
      <c r="D36" s="215">
        <v>44939</v>
      </c>
      <c r="E36" s="192" t="s">
        <v>1614</v>
      </c>
      <c r="F36" s="192" t="s">
        <v>3</v>
      </c>
      <c r="G36" s="192">
        <v>2084935</v>
      </c>
      <c r="H36" s="68"/>
      <c r="I36" s="198" t="s">
        <v>1849</v>
      </c>
      <c r="J36" s="68"/>
      <c r="K36" s="68"/>
      <c r="L36" s="68"/>
      <c r="M36" s="68"/>
      <c r="N36" s="363"/>
      <c r="O36" s="363"/>
      <c r="P36" s="216">
        <v>0</v>
      </c>
      <c r="Q36" s="216">
        <v>371</v>
      </c>
      <c r="R36" s="68" t="s">
        <v>638</v>
      </c>
      <c r="S36" s="365"/>
      <c r="T36" s="278"/>
    </row>
    <row r="37" spans="1:20" ht="63.75">
      <c r="A37" s="192">
        <v>344</v>
      </c>
      <c r="B37" s="68"/>
      <c r="C37" s="214" t="s">
        <v>139</v>
      </c>
      <c r="D37" s="215">
        <v>44939</v>
      </c>
      <c r="E37" s="192" t="s">
        <v>1615</v>
      </c>
      <c r="F37" s="192" t="s">
        <v>3</v>
      </c>
      <c r="G37" s="192">
        <v>2085059</v>
      </c>
      <c r="H37" s="68"/>
      <c r="I37" s="198" t="s">
        <v>1850</v>
      </c>
      <c r="J37" s="68"/>
      <c r="K37" s="68"/>
      <c r="L37" s="68"/>
      <c r="M37" s="68"/>
      <c r="N37" s="363"/>
      <c r="O37" s="363"/>
      <c r="P37" s="216">
        <v>0</v>
      </c>
      <c r="Q37" s="216">
        <v>990.68</v>
      </c>
      <c r="R37" s="68" t="s">
        <v>638</v>
      </c>
      <c r="S37" s="365"/>
      <c r="T37" s="278"/>
    </row>
    <row r="38" spans="1:20" ht="51">
      <c r="A38" s="192" t="s">
        <v>550</v>
      </c>
      <c r="B38" s="68"/>
      <c r="C38" s="214" t="s">
        <v>589</v>
      </c>
      <c r="D38" s="215">
        <v>44942</v>
      </c>
      <c r="E38" s="192" t="s">
        <v>1616</v>
      </c>
      <c r="F38" s="192" t="s">
        <v>3</v>
      </c>
      <c r="G38" s="192">
        <v>2085200</v>
      </c>
      <c r="H38" s="68"/>
      <c r="I38" s="198" t="s">
        <v>1851</v>
      </c>
      <c r="J38" s="68"/>
      <c r="K38" s="68"/>
      <c r="L38" s="68"/>
      <c r="M38" s="68"/>
      <c r="N38" s="363"/>
      <c r="O38" s="363"/>
      <c r="P38" s="216">
        <v>0</v>
      </c>
      <c r="Q38" s="216">
        <v>280</v>
      </c>
      <c r="R38" s="68" t="s">
        <v>638</v>
      </c>
      <c r="S38" s="365"/>
      <c r="T38" s="278"/>
    </row>
    <row r="39" spans="1:20" ht="51">
      <c r="A39" s="192" t="s">
        <v>550</v>
      </c>
      <c r="B39" s="68"/>
      <c r="C39" s="214" t="s">
        <v>589</v>
      </c>
      <c r="D39" s="215">
        <v>44942</v>
      </c>
      <c r="E39" s="192" t="s">
        <v>1617</v>
      </c>
      <c r="F39" s="192" t="s">
        <v>3</v>
      </c>
      <c r="G39" s="192">
        <v>2085281</v>
      </c>
      <c r="H39" s="68"/>
      <c r="I39" s="198" t="s">
        <v>1852</v>
      </c>
      <c r="J39" s="68"/>
      <c r="K39" s="68"/>
      <c r="L39" s="68"/>
      <c r="M39" s="68"/>
      <c r="N39" s="363"/>
      <c r="O39" s="363"/>
      <c r="P39" s="216">
        <v>0</v>
      </c>
      <c r="Q39" s="216">
        <v>400</v>
      </c>
      <c r="R39" s="68" t="s">
        <v>638</v>
      </c>
      <c r="S39" s="365"/>
      <c r="T39" s="278"/>
    </row>
    <row r="40" spans="1:20" ht="51">
      <c r="A40" s="192" t="s">
        <v>550</v>
      </c>
      <c r="B40" s="68"/>
      <c r="C40" s="214" t="s">
        <v>589</v>
      </c>
      <c r="D40" s="215">
        <v>44943</v>
      </c>
      <c r="E40" s="192" t="s">
        <v>1618</v>
      </c>
      <c r="F40" s="192" t="s">
        <v>3</v>
      </c>
      <c r="G40" s="192">
        <v>2085633</v>
      </c>
      <c r="H40" s="68"/>
      <c r="I40" s="198" t="s">
        <v>1853</v>
      </c>
      <c r="J40" s="68"/>
      <c r="K40" s="68"/>
      <c r="L40" s="68"/>
      <c r="M40" s="68"/>
      <c r="N40" s="363"/>
      <c r="O40" s="363"/>
      <c r="P40" s="216">
        <v>0</v>
      </c>
      <c r="Q40" s="216">
        <v>376.34</v>
      </c>
      <c r="R40" s="68" t="s">
        <v>638</v>
      </c>
      <c r="S40" s="365"/>
      <c r="T40" s="278"/>
    </row>
    <row r="41" spans="1:20" ht="51">
      <c r="A41" s="192" t="s">
        <v>550</v>
      </c>
      <c r="B41" s="68"/>
      <c r="C41" s="214" t="s">
        <v>589</v>
      </c>
      <c r="D41" s="215">
        <v>44943</v>
      </c>
      <c r="E41" s="192" t="s">
        <v>1619</v>
      </c>
      <c r="F41" s="192" t="s">
        <v>3</v>
      </c>
      <c r="G41" s="192">
        <v>2085573</v>
      </c>
      <c r="H41" s="68"/>
      <c r="I41" s="198" t="s">
        <v>1854</v>
      </c>
      <c r="J41" s="68"/>
      <c r="K41" s="68"/>
      <c r="L41" s="68"/>
      <c r="M41" s="68"/>
      <c r="N41" s="363"/>
      <c r="O41" s="363"/>
      <c r="P41" s="216">
        <v>0</v>
      </c>
      <c r="Q41" s="216">
        <v>554.08000000000004</v>
      </c>
      <c r="R41" s="68" t="s">
        <v>638</v>
      </c>
      <c r="S41" s="365"/>
      <c r="T41" s="278"/>
    </row>
    <row r="42" spans="1:20" ht="51">
      <c r="A42" s="192" t="s">
        <v>550</v>
      </c>
      <c r="B42" s="68"/>
      <c r="C42" s="214" t="s">
        <v>589</v>
      </c>
      <c r="D42" s="215">
        <v>44943</v>
      </c>
      <c r="E42" s="192" t="s">
        <v>1620</v>
      </c>
      <c r="F42" s="192" t="s">
        <v>3</v>
      </c>
      <c r="G42" s="192">
        <v>2085576</v>
      </c>
      <c r="H42" s="68"/>
      <c r="I42" s="198" t="s">
        <v>1855</v>
      </c>
      <c r="J42" s="68"/>
      <c r="K42" s="68"/>
      <c r="L42" s="68"/>
      <c r="M42" s="68"/>
      <c r="N42" s="363"/>
      <c r="O42" s="363"/>
      <c r="P42" s="216">
        <v>0</v>
      </c>
      <c r="Q42" s="216">
        <v>788.88</v>
      </c>
      <c r="R42" s="68" t="s">
        <v>638</v>
      </c>
      <c r="S42" s="365"/>
      <c r="T42" s="278"/>
    </row>
    <row r="43" spans="1:20" ht="51">
      <c r="A43" s="192" t="s">
        <v>550</v>
      </c>
      <c r="B43" s="68"/>
      <c r="C43" s="214" t="s">
        <v>589</v>
      </c>
      <c r="D43" s="215">
        <v>44943</v>
      </c>
      <c r="E43" s="192" t="s">
        <v>1621</v>
      </c>
      <c r="F43" s="192" t="s">
        <v>3</v>
      </c>
      <c r="G43" s="192">
        <v>2085578</v>
      </c>
      <c r="H43" s="68"/>
      <c r="I43" s="198" t="s">
        <v>1856</v>
      </c>
      <c r="J43" s="68"/>
      <c r="K43" s="68"/>
      <c r="L43" s="68"/>
      <c r="M43" s="68"/>
      <c r="N43" s="363"/>
      <c r="O43" s="363"/>
      <c r="P43" s="216">
        <v>0</v>
      </c>
      <c r="Q43" s="216">
        <v>2424.1</v>
      </c>
      <c r="R43" s="68" t="s">
        <v>638</v>
      </c>
      <c r="S43" s="365"/>
      <c r="T43" s="278"/>
    </row>
    <row r="44" spans="1:20" ht="51">
      <c r="A44" s="192" t="s">
        <v>550</v>
      </c>
      <c r="B44" s="68"/>
      <c r="C44" s="214" t="s">
        <v>589</v>
      </c>
      <c r="D44" s="215">
        <v>44943</v>
      </c>
      <c r="E44" s="192" t="s">
        <v>1622</v>
      </c>
      <c r="F44" s="192" t="s">
        <v>3</v>
      </c>
      <c r="G44" s="192">
        <v>2085580</v>
      </c>
      <c r="H44" s="68"/>
      <c r="I44" s="198" t="s">
        <v>1857</v>
      </c>
      <c r="J44" s="68"/>
      <c r="K44" s="68"/>
      <c r="L44" s="68"/>
      <c r="M44" s="68"/>
      <c r="N44" s="363"/>
      <c r="O44" s="363"/>
      <c r="P44" s="216">
        <v>0</v>
      </c>
      <c r="Q44" s="216">
        <v>445.55</v>
      </c>
      <c r="R44" s="68" t="s">
        <v>638</v>
      </c>
      <c r="S44" s="365"/>
      <c r="T44" s="278"/>
    </row>
    <row r="45" spans="1:20" ht="51">
      <c r="A45" s="192" t="s">
        <v>550</v>
      </c>
      <c r="B45" s="68"/>
      <c r="C45" s="214" t="s">
        <v>589</v>
      </c>
      <c r="D45" s="215">
        <v>44944</v>
      </c>
      <c r="E45" s="192" t="s">
        <v>1623</v>
      </c>
      <c r="F45" s="192" t="s">
        <v>3</v>
      </c>
      <c r="G45" s="192">
        <v>2085865</v>
      </c>
      <c r="H45" s="68"/>
      <c r="I45" s="198" t="s">
        <v>1858</v>
      </c>
      <c r="J45" s="68"/>
      <c r="K45" s="68"/>
      <c r="L45" s="68"/>
      <c r="M45" s="68"/>
      <c r="N45" s="363"/>
      <c r="O45" s="363"/>
      <c r="P45" s="216">
        <v>0</v>
      </c>
      <c r="Q45" s="216">
        <v>7746.82</v>
      </c>
      <c r="R45" s="68" t="s">
        <v>638</v>
      </c>
      <c r="S45" s="365"/>
      <c r="T45" s="278"/>
    </row>
    <row r="46" spans="1:20" ht="38.25">
      <c r="A46" s="192" t="s">
        <v>550</v>
      </c>
      <c r="B46" s="68"/>
      <c r="C46" s="214" t="s">
        <v>589</v>
      </c>
      <c r="D46" s="215">
        <v>44944</v>
      </c>
      <c r="E46" s="192" t="s">
        <v>1624</v>
      </c>
      <c r="F46" s="192" t="s">
        <v>3</v>
      </c>
      <c r="G46" s="192">
        <v>2085892</v>
      </c>
      <c r="H46" s="68"/>
      <c r="I46" s="198" t="s">
        <v>1859</v>
      </c>
      <c r="J46" s="68"/>
      <c r="K46" s="68"/>
      <c r="L46" s="68"/>
      <c r="M46" s="68"/>
      <c r="N46" s="363"/>
      <c r="O46" s="363"/>
      <c r="P46" s="216">
        <v>0</v>
      </c>
      <c r="Q46" s="216">
        <v>197.1</v>
      </c>
      <c r="R46" s="68" t="s">
        <v>638</v>
      </c>
      <c r="S46" s="365"/>
      <c r="T46" s="278"/>
    </row>
    <row r="47" spans="1:20" ht="51">
      <c r="A47" s="192" t="s">
        <v>550</v>
      </c>
      <c r="B47" s="68"/>
      <c r="C47" s="214" t="s">
        <v>589</v>
      </c>
      <c r="D47" s="215">
        <v>44944</v>
      </c>
      <c r="E47" s="192" t="s">
        <v>1625</v>
      </c>
      <c r="F47" s="192" t="s">
        <v>3</v>
      </c>
      <c r="G47" s="192">
        <v>2085934</v>
      </c>
      <c r="H47" s="68"/>
      <c r="I47" s="198" t="s">
        <v>1860</v>
      </c>
      <c r="J47" s="68"/>
      <c r="K47" s="68"/>
      <c r="L47" s="68"/>
      <c r="M47" s="68"/>
      <c r="N47" s="363"/>
      <c r="O47" s="363"/>
      <c r="P47" s="216">
        <v>0</v>
      </c>
      <c r="Q47" s="216">
        <v>100</v>
      </c>
      <c r="R47" s="68" t="s">
        <v>638</v>
      </c>
      <c r="S47" s="365"/>
      <c r="T47" s="278"/>
    </row>
    <row r="48" spans="1:20" ht="51">
      <c r="A48" s="192" t="s">
        <v>544</v>
      </c>
      <c r="B48" s="68"/>
      <c r="C48" s="214" t="s">
        <v>683</v>
      </c>
      <c r="D48" s="215">
        <v>44944</v>
      </c>
      <c r="E48" s="192" t="s">
        <v>1626</v>
      </c>
      <c r="F48" s="192" t="s">
        <v>3</v>
      </c>
      <c r="G48" s="192">
        <v>2085869</v>
      </c>
      <c r="H48" s="68"/>
      <c r="I48" s="198" t="s">
        <v>1861</v>
      </c>
      <c r="J48" s="68"/>
      <c r="K48" s="68"/>
      <c r="L48" s="68"/>
      <c r="M48" s="68"/>
      <c r="N48" s="363"/>
      <c r="O48" s="363"/>
      <c r="P48" s="216">
        <v>0</v>
      </c>
      <c r="Q48" s="216">
        <v>162131.75</v>
      </c>
      <c r="R48" s="68" t="s">
        <v>638</v>
      </c>
      <c r="S48" s="365"/>
      <c r="T48" s="278"/>
    </row>
    <row r="49" spans="1:20" ht="51">
      <c r="A49" s="192" t="s">
        <v>550</v>
      </c>
      <c r="B49" s="68"/>
      <c r="C49" s="214" t="s">
        <v>589</v>
      </c>
      <c r="D49" s="215">
        <v>44944</v>
      </c>
      <c r="E49" s="192" t="s">
        <v>1627</v>
      </c>
      <c r="F49" s="192" t="s">
        <v>3</v>
      </c>
      <c r="G49" s="192">
        <v>2085891</v>
      </c>
      <c r="H49" s="68"/>
      <c r="I49" s="198" t="s">
        <v>1862</v>
      </c>
      <c r="J49" s="68"/>
      <c r="K49" s="68"/>
      <c r="L49" s="68"/>
      <c r="M49" s="68"/>
      <c r="N49" s="363"/>
      <c r="O49" s="363"/>
      <c r="P49" s="216">
        <v>0</v>
      </c>
      <c r="Q49" s="216">
        <v>1722.76</v>
      </c>
      <c r="R49" s="68" t="s">
        <v>638</v>
      </c>
      <c r="S49" s="365"/>
      <c r="T49" s="278"/>
    </row>
    <row r="50" spans="1:20" ht="63.75">
      <c r="A50" s="192" t="s">
        <v>541</v>
      </c>
      <c r="B50" s="68"/>
      <c r="C50" s="214" t="s">
        <v>590</v>
      </c>
      <c r="D50" s="215">
        <v>44944</v>
      </c>
      <c r="E50" s="192" t="s">
        <v>1628</v>
      </c>
      <c r="F50" s="192" t="s">
        <v>3</v>
      </c>
      <c r="G50" s="192">
        <v>2085919</v>
      </c>
      <c r="H50" s="68"/>
      <c r="I50" s="198" t="s">
        <v>1863</v>
      </c>
      <c r="J50" s="68"/>
      <c r="K50" s="68"/>
      <c r="L50" s="68"/>
      <c r="M50" s="68"/>
      <c r="N50" s="363"/>
      <c r="O50" s="363"/>
      <c r="P50" s="216">
        <v>0</v>
      </c>
      <c r="Q50" s="216">
        <v>3532.9</v>
      </c>
      <c r="R50" s="68" t="s">
        <v>638</v>
      </c>
      <c r="S50" s="365"/>
      <c r="T50" s="278"/>
    </row>
    <row r="51" spans="1:20" ht="51">
      <c r="A51" s="192" t="s">
        <v>541</v>
      </c>
      <c r="B51" s="68"/>
      <c r="C51" s="214" t="s">
        <v>590</v>
      </c>
      <c r="D51" s="215">
        <v>44944</v>
      </c>
      <c r="E51" s="192" t="s">
        <v>1629</v>
      </c>
      <c r="F51" s="192" t="s">
        <v>3</v>
      </c>
      <c r="G51" s="192">
        <v>2085921</v>
      </c>
      <c r="H51" s="68"/>
      <c r="I51" s="198" t="s">
        <v>1864</v>
      </c>
      <c r="J51" s="68"/>
      <c r="K51" s="68"/>
      <c r="L51" s="68"/>
      <c r="M51" s="68"/>
      <c r="N51" s="363"/>
      <c r="O51" s="363"/>
      <c r="P51" s="216">
        <v>0</v>
      </c>
      <c r="Q51" s="216">
        <v>318090.83</v>
      </c>
      <c r="R51" s="68" t="s">
        <v>638</v>
      </c>
      <c r="S51" s="365"/>
      <c r="T51" s="278"/>
    </row>
    <row r="52" spans="1:20" ht="51">
      <c r="A52" s="192" t="s">
        <v>541</v>
      </c>
      <c r="B52" s="68"/>
      <c r="C52" s="214" t="s">
        <v>590</v>
      </c>
      <c r="D52" s="215">
        <v>44944</v>
      </c>
      <c r="E52" s="192" t="s">
        <v>1630</v>
      </c>
      <c r="F52" s="192" t="s">
        <v>3</v>
      </c>
      <c r="G52" s="192">
        <v>2085922</v>
      </c>
      <c r="H52" s="68"/>
      <c r="I52" s="198" t="s">
        <v>1865</v>
      </c>
      <c r="J52" s="68"/>
      <c r="K52" s="68"/>
      <c r="L52" s="68"/>
      <c r="M52" s="68"/>
      <c r="N52" s="363"/>
      <c r="O52" s="363"/>
      <c r="P52" s="216">
        <v>0</v>
      </c>
      <c r="Q52" s="216">
        <v>11664.58</v>
      </c>
      <c r="R52" s="68" t="s">
        <v>638</v>
      </c>
      <c r="S52" s="365"/>
      <c r="T52" s="278"/>
    </row>
    <row r="53" spans="1:20" ht="51">
      <c r="A53" s="192" t="s">
        <v>541</v>
      </c>
      <c r="B53" s="68"/>
      <c r="C53" s="214" t="s">
        <v>590</v>
      </c>
      <c r="D53" s="215">
        <v>44944</v>
      </c>
      <c r="E53" s="192" t="s">
        <v>1631</v>
      </c>
      <c r="F53" s="192" t="s">
        <v>3</v>
      </c>
      <c r="G53" s="192">
        <v>2085925</v>
      </c>
      <c r="H53" s="68"/>
      <c r="I53" s="198" t="s">
        <v>1866</v>
      </c>
      <c r="J53" s="68"/>
      <c r="K53" s="68"/>
      <c r="L53" s="68"/>
      <c r="M53" s="68"/>
      <c r="N53" s="363"/>
      <c r="O53" s="363"/>
      <c r="P53" s="216">
        <v>0</v>
      </c>
      <c r="Q53" s="216">
        <v>362621.14</v>
      </c>
      <c r="R53" s="68" t="s">
        <v>638</v>
      </c>
      <c r="S53" s="365"/>
      <c r="T53" s="278"/>
    </row>
    <row r="54" spans="1:20" ht="51">
      <c r="A54" s="192" t="s">
        <v>541</v>
      </c>
      <c r="B54" s="68"/>
      <c r="C54" s="214" t="s">
        <v>590</v>
      </c>
      <c r="D54" s="215">
        <v>44944</v>
      </c>
      <c r="E54" s="192" t="s">
        <v>1632</v>
      </c>
      <c r="F54" s="192" t="s">
        <v>3</v>
      </c>
      <c r="G54" s="192">
        <v>2085929</v>
      </c>
      <c r="H54" s="68"/>
      <c r="I54" s="198" t="s">
        <v>1867</v>
      </c>
      <c r="J54" s="68"/>
      <c r="K54" s="68"/>
      <c r="L54" s="68"/>
      <c r="M54" s="68"/>
      <c r="N54" s="363"/>
      <c r="O54" s="363"/>
      <c r="P54" s="216">
        <v>0</v>
      </c>
      <c r="Q54" s="216">
        <v>1925.75</v>
      </c>
      <c r="R54" s="68" t="s">
        <v>638</v>
      </c>
      <c r="S54" s="365"/>
      <c r="T54" s="278"/>
    </row>
    <row r="55" spans="1:20" ht="51">
      <c r="A55" s="192" t="s">
        <v>550</v>
      </c>
      <c r="B55" s="68"/>
      <c r="C55" s="214" t="s">
        <v>589</v>
      </c>
      <c r="D55" s="215">
        <v>44945</v>
      </c>
      <c r="E55" s="192" t="s">
        <v>1633</v>
      </c>
      <c r="F55" s="192" t="s">
        <v>3</v>
      </c>
      <c r="G55" s="192">
        <v>2086327</v>
      </c>
      <c r="H55" s="68"/>
      <c r="I55" s="198" t="s">
        <v>1868</v>
      </c>
      <c r="J55" s="68"/>
      <c r="K55" s="68"/>
      <c r="L55" s="68"/>
      <c r="M55" s="68"/>
      <c r="N55" s="363"/>
      <c r="O55" s="363"/>
      <c r="P55" s="216">
        <v>0</v>
      </c>
      <c r="Q55" s="216">
        <v>321.60000000000002</v>
      </c>
      <c r="R55" s="68" t="s">
        <v>638</v>
      </c>
      <c r="S55" s="365"/>
      <c r="T55" s="278"/>
    </row>
    <row r="56" spans="1:20" ht="51">
      <c r="A56" s="192" t="s">
        <v>541</v>
      </c>
      <c r="B56" s="68"/>
      <c r="C56" s="214" t="s">
        <v>590</v>
      </c>
      <c r="D56" s="215">
        <v>44945</v>
      </c>
      <c r="E56" s="192" t="s">
        <v>1634</v>
      </c>
      <c r="F56" s="192" t="s">
        <v>3</v>
      </c>
      <c r="G56" s="192">
        <v>2086239</v>
      </c>
      <c r="H56" s="68"/>
      <c r="I56" s="198" t="s">
        <v>1869</v>
      </c>
      <c r="J56" s="68"/>
      <c r="K56" s="68"/>
      <c r="L56" s="68"/>
      <c r="M56" s="68"/>
      <c r="N56" s="363"/>
      <c r="O56" s="363"/>
      <c r="P56" s="216">
        <v>0</v>
      </c>
      <c r="Q56" s="216">
        <v>1017.3</v>
      </c>
      <c r="R56" s="68" t="s">
        <v>638</v>
      </c>
      <c r="S56" s="365"/>
      <c r="T56" s="278"/>
    </row>
    <row r="57" spans="1:20" ht="51">
      <c r="A57" s="192" t="s">
        <v>541</v>
      </c>
      <c r="B57" s="68"/>
      <c r="C57" s="214" t="s">
        <v>590</v>
      </c>
      <c r="D57" s="215">
        <v>44945</v>
      </c>
      <c r="E57" s="192" t="s">
        <v>1635</v>
      </c>
      <c r="F57" s="192" t="s">
        <v>3</v>
      </c>
      <c r="G57" s="192">
        <v>2086241</v>
      </c>
      <c r="H57" s="68"/>
      <c r="I57" s="198" t="s">
        <v>1870</v>
      </c>
      <c r="J57" s="68"/>
      <c r="K57" s="68"/>
      <c r="L57" s="68"/>
      <c r="M57" s="68"/>
      <c r="N57" s="363"/>
      <c r="O57" s="363"/>
      <c r="P57" s="216">
        <v>0</v>
      </c>
      <c r="Q57" s="216">
        <v>9321.94</v>
      </c>
      <c r="R57" s="68" t="s">
        <v>638</v>
      </c>
      <c r="S57" s="365"/>
      <c r="T57" s="278"/>
    </row>
    <row r="58" spans="1:20" ht="51">
      <c r="A58" s="192" t="s">
        <v>550</v>
      </c>
      <c r="B58" s="68"/>
      <c r="C58" s="214" t="s">
        <v>589</v>
      </c>
      <c r="D58" s="215">
        <v>44946</v>
      </c>
      <c r="E58" s="192" t="s">
        <v>1636</v>
      </c>
      <c r="F58" s="192" t="s">
        <v>3</v>
      </c>
      <c r="G58" s="192">
        <v>2086579</v>
      </c>
      <c r="H58" s="68"/>
      <c r="I58" s="198" t="s">
        <v>1871</v>
      </c>
      <c r="J58" s="68"/>
      <c r="K58" s="68"/>
      <c r="L58" s="68"/>
      <c r="M58" s="68"/>
      <c r="N58" s="363"/>
      <c r="O58" s="363"/>
      <c r="P58" s="216">
        <v>0</v>
      </c>
      <c r="Q58" s="216">
        <v>950</v>
      </c>
      <c r="R58" s="68" t="s">
        <v>638</v>
      </c>
      <c r="S58" s="365"/>
      <c r="T58" s="278"/>
    </row>
    <row r="59" spans="1:20" ht="51">
      <c r="A59" s="192">
        <v>601</v>
      </c>
      <c r="B59" s="68"/>
      <c r="C59" s="214" t="s">
        <v>1546</v>
      </c>
      <c r="D59" s="215">
        <v>44946</v>
      </c>
      <c r="E59" s="192" t="s">
        <v>1637</v>
      </c>
      <c r="F59" s="192" t="s">
        <v>3</v>
      </c>
      <c r="G59" s="192">
        <v>2086595</v>
      </c>
      <c r="H59" s="68"/>
      <c r="I59" s="198" t="s">
        <v>1872</v>
      </c>
      <c r="J59" s="68"/>
      <c r="K59" s="68"/>
      <c r="L59" s="68"/>
      <c r="M59" s="68"/>
      <c r="N59" s="363"/>
      <c r="O59" s="363"/>
      <c r="P59" s="216">
        <v>0</v>
      </c>
      <c r="Q59" s="216">
        <v>650</v>
      </c>
      <c r="R59" s="68" t="s">
        <v>638</v>
      </c>
      <c r="S59" s="365"/>
      <c r="T59" s="278"/>
    </row>
    <row r="60" spans="1:20" ht="51">
      <c r="A60" s="192">
        <v>903</v>
      </c>
      <c r="B60" s="68"/>
      <c r="C60" s="214" t="s">
        <v>192</v>
      </c>
      <c r="D60" s="215">
        <v>44946</v>
      </c>
      <c r="E60" s="192" t="s">
        <v>1638</v>
      </c>
      <c r="F60" s="192" t="s">
        <v>3</v>
      </c>
      <c r="G60" s="192">
        <v>2086558</v>
      </c>
      <c r="H60" s="68"/>
      <c r="I60" s="198" t="s">
        <v>1873</v>
      </c>
      <c r="J60" s="68"/>
      <c r="K60" s="68"/>
      <c r="L60" s="68"/>
      <c r="M60" s="68"/>
      <c r="N60" s="363"/>
      <c r="O60" s="363"/>
      <c r="P60" s="216">
        <v>0</v>
      </c>
      <c r="Q60" s="216">
        <v>4349.6400000000003</v>
      </c>
      <c r="R60" s="68" t="s">
        <v>638</v>
      </c>
      <c r="S60" s="365"/>
      <c r="T60" s="278"/>
    </row>
    <row r="61" spans="1:20" ht="76.5">
      <c r="A61" s="192" t="s">
        <v>550</v>
      </c>
      <c r="B61" s="68"/>
      <c r="C61" s="214" t="s">
        <v>589</v>
      </c>
      <c r="D61" s="215">
        <v>44946</v>
      </c>
      <c r="E61" s="192" t="s">
        <v>2010</v>
      </c>
      <c r="F61" s="192" t="s">
        <v>3</v>
      </c>
      <c r="G61" s="192">
        <v>2086569</v>
      </c>
      <c r="H61" s="68"/>
      <c r="I61" s="198" t="s">
        <v>2344</v>
      </c>
      <c r="J61" s="68"/>
      <c r="K61" s="68"/>
      <c r="L61" s="68"/>
      <c r="M61" s="68"/>
      <c r="N61" s="363"/>
      <c r="O61" s="363"/>
      <c r="P61" s="216">
        <v>0</v>
      </c>
      <c r="Q61" s="216">
        <v>9130</v>
      </c>
      <c r="R61" s="68" t="s">
        <v>1480</v>
      </c>
      <c r="S61" s="365"/>
      <c r="T61" s="278"/>
    </row>
    <row r="62" spans="1:20" ht="76.5">
      <c r="A62" s="192">
        <v>15</v>
      </c>
      <c r="B62" s="68"/>
      <c r="C62" s="214" t="s">
        <v>39</v>
      </c>
      <c r="D62" s="215">
        <v>44946</v>
      </c>
      <c r="E62" s="192" t="s">
        <v>2010</v>
      </c>
      <c r="F62" s="192" t="s">
        <v>3</v>
      </c>
      <c r="G62" s="192">
        <v>2086569</v>
      </c>
      <c r="H62" s="68"/>
      <c r="I62" s="198" t="s">
        <v>2344</v>
      </c>
      <c r="J62" s="68"/>
      <c r="K62" s="68"/>
      <c r="L62" s="68"/>
      <c r="M62" s="68"/>
      <c r="N62" s="363"/>
      <c r="O62" s="363"/>
      <c r="P62" s="216">
        <v>0</v>
      </c>
      <c r="Q62" s="216">
        <v>400.88</v>
      </c>
      <c r="R62" s="68" t="s">
        <v>1480</v>
      </c>
      <c r="S62" s="365"/>
      <c r="T62" s="278"/>
    </row>
    <row r="63" spans="1:20" ht="76.5">
      <c r="A63" s="192">
        <v>905</v>
      </c>
      <c r="B63" s="68"/>
      <c r="C63" s="214" t="s">
        <v>194</v>
      </c>
      <c r="D63" s="215">
        <v>44946</v>
      </c>
      <c r="E63" s="192" t="s">
        <v>2011</v>
      </c>
      <c r="F63" s="192" t="s">
        <v>3</v>
      </c>
      <c r="G63" s="192">
        <v>2086570</v>
      </c>
      <c r="H63" s="68"/>
      <c r="I63" s="198" t="s">
        <v>2345</v>
      </c>
      <c r="J63" s="68"/>
      <c r="K63" s="68"/>
      <c r="L63" s="68"/>
      <c r="M63" s="68"/>
      <c r="N63" s="363"/>
      <c r="O63" s="363"/>
      <c r="P63" s="216">
        <v>0</v>
      </c>
      <c r="Q63" s="216">
        <v>719.25</v>
      </c>
      <c r="R63" s="68" t="s">
        <v>1480</v>
      </c>
      <c r="S63" s="365"/>
      <c r="T63" s="278"/>
    </row>
    <row r="64" spans="1:20" ht="76.5">
      <c r="A64" s="192">
        <v>905</v>
      </c>
      <c r="B64" s="68"/>
      <c r="C64" s="214" t="s">
        <v>194</v>
      </c>
      <c r="D64" s="215">
        <v>44946</v>
      </c>
      <c r="E64" s="192" t="s">
        <v>2011</v>
      </c>
      <c r="F64" s="192" t="s">
        <v>3</v>
      </c>
      <c r="G64" s="192">
        <v>2086570</v>
      </c>
      <c r="H64" s="68"/>
      <c r="I64" s="198" t="s">
        <v>2345</v>
      </c>
      <c r="J64" s="68"/>
      <c r="K64" s="68"/>
      <c r="L64" s="68"/>
      <c r="M64" s="68"/>
      <c r="N64" s="363"/>
      <c r="O64" s="363"/>
      <c r="P64" s="216">
        <v>0</v>
      </c>
      <c r="Q64" s="216">
        <v>3349.35</v>
      </c>
      <c r="R64" s="68" t="s">
        <v>1480</v>
      </c>
      <c r="S64" s="365"/>
      <c r="T64" s="278"/>
    </row>
    <row r="65" spans="1:20" ht="38.25">
      <c r="A65" s="192" t="s">
        <v>550</v>
      </c>
      <c r="B65" s="68"/>
      <c r="C65" s="214" t="s">
        <v>589</v>
      </c>
      <c r="D65" s="215">
        <v>44950</v>
      </c>
      <c r="E65" s="192" t="s">
        <v>1639</v>
      </c>
      <c r="F65" s="192" t="s">
        <v>3</v>
      </c>
      <c r="G65" s="192">
        <v>2086874</v>
      </c>
      <c r="H65" s="68"/>
      <c r="I65" s="198" t="s">
        <v>1874</v>
      </c>
      <c r="J65" s="68"/>
      <c r="K65" s="68"/>
      <c r="L65" s="68"/>
      <c r="M65" s="68"/>
      <c r="N65" s="363"/>
      <c r="O65" s="363"/>
      <c r="P65" s="216">
        <v>0</v>
      </c>
      <c r="Q65" s="216">
        <v>1713.97</v>
      </c>
      <c r="R65" s="68" t="s">
        <v>638</v>
      </c>
      <c r="S65" s="365"/>
      <c r="T65" s="278"/>
    </row>
    <row r="66" spans="1:20" ht="51">
      <c r="A66" s="192">
        <v>15</v>
      </c>
      <c r="B66" s="68"/>
      <c r="C66" s="214" t="s">
        <v>39</v>
      </c>
      <c r="D66" s="215">
        <v>44950</v>
      </c>
      <c r="E66" s="192" t="s">
        <v>1640</v>
      </c>
      <c r="F66" s="192" t="s">
        <v>3</v>
      </c>
      <c r="G66" s="192">
        <v>2086882</v>
      </c>
      <c r="H66" s="68"/>
      <c r="I66" s="198" t="s">
        <v>1875</v>
      </c>
      <c r="J66" s="68"/>
      <c r="K66" s="68"/>
      <c r="L66" s="68"/>
      <c r="M66" s="68"/>
      <c r="N66" s="363"/>
      <c r="O66" s="363"/>
      <c r="P66" s="216">
        <v>0</v>
      </c>
      <c r="Q66" s="216">
        <v>3556</v>
      </c>
      <c r="R66" s="68" t="s">
        <v>638</v>
      </c>
      <c r="S66" s="365"/>
      <c r="T66" s="278"/>
    </row>
    <row r="67" spans="1:20" ht="51">
      <c r="A67" s="192" t="s">
        <v>550</v>
      </c>
      <c r="B67" s="68"/>
      <c r="C67" s="214" t="s">
        <v>589</v>
      </c>
      <c r="D67" s="215">
        <v>44950</v>
      </c>
      <c r="E67" s="192" t="s">
        <v>1641</v>
      </c>
      <c r="F67" s="192" t="s">
        <v>3</v>
      </c>
      <c r="G67" s="192">
        <v>2086886</v>
      </c>
      <c r="H67" s="68"/>
      <c r="I67" s="198" t="s">
        <v>1876</v>
      </c>
      <c r="J67" s="68"/>
      <c r="K67" s="68"/>
      <c r="L67" s="68"/>
      <c r="M67" s="68"/>
      <c r="N67" s="363"/>
      <c r="O67" s="363"/>
      <c r="P67" s="216">
        <v>0</v>
      </c>
      <c r="Q67" s="216">
        <v>493.97</v>
      </c>
      <c r="R67" s="68" t="s">
        <v>638</v>
      </c>
      <c r="S67" s="365"/>
      <c r="T67" s="278"/>
    </row>
    <row r="68" spans="1:20" ht="63.75">
      <c r="A68" s="192">
        <v>46</v>
      </c>
      <c r="B68" s="68"/>
      <c r="C68" s="214" t="s">
        <v>1380</v>
      </c>
      <c r="D68" s="215">
        <v>44950</v>
      </c>
      <c r="E68" s="192" t="s">
        <v>1642</v>
      </c>
      <c r="F68" s="192" t="s">
        <v>3</v>
      </c>
      <c r="G68" s="192">
        <v>2086897</v>
      </c>
      <c r="H68" s="68"/>
      <c r="I68" s="198" t="s">
        <v>1877</v>
      </c>
      <c r="J68" s="68"/>
      <c r="K68" s="68"/>
      <c r="L68" s="68"/>
      <c r="M68" s="68"/>
      <c r="N68" s="363"/>
      <c r="O68" s="363"/>
      <c r="P68" s="216">
        <v>0</v>
      </c>
      <c r="Q68" s="216">
        <v>2780</v>
      </c>
      <c r="R68" s="68" t="s">
        <v>638</v>
      </c>
      <c r="S68" s="365"/>
      <c r="T68" s="278"/>
    </row>
    <row r="69" spans="1:20" ht="51">
      <c r="A69" s="192">
        <v>417</v>
      </c>
      <c r="B69" s="68"/>
      <c r="C69" s="214" t="s">
        <v>147</v>
      </c>
      <c r="D69" s="215">
        <v>44950</v>
      </c>
      <c r="E69" s="192" t="s">
        <v>1643</v>
      </c>
      <c r="F69" s="192" t="s">
        <v>3</v>
      </c>
      <c r="G69" s="192">
        <v>2086912</v>
      </c>
      <c r="H69" s="68"/>
      <c r="I69" s="198" t="s">
        <v>1878</v>
      </c>
      <c r="J69" s="68"/>
      <c r="K69" s="68"/>
      <c r="L69" s="68"/>
      <c r="M69" s="68"/>
      <c r="N69" s="363"/>
      <c r="O69" s="363"/>
      <c r="P69" s="216">
        <v>0</v>
      </c>
      <c r="Q69" s="216">
        <v>49085.33</v>
      </c>
      <c r="R69" s="68" t="s">
        <v>638</v>
      </c>
      <c r="S69" s="365"/>
      <c r="T69" s="278"/>
    </row>
    <row r="70" spans="1:20" ht="51">
      <c r="A70" s="192" t="s">
        <v>550</v>
      </c>
      <c r="B70" s="68"/>
      <c r="C70" s="214" t="s">
        <v>589</v>
      </c>
      <c r="D70" s="215">
        <v>44950</v>
      </c>
      <c r="E70" s="192" t="s">
        <v>1644</v>
      </c>
      <c r="F70" s="192" t="s">
        <v>3</v>
      </c>
      <c r="G70" s="192">
        <v>2086923</v>
      </c>
      <c r="H70" s="68"/>
      <c r="I70" s="198" t="s">
        <v>1879</v>
      </c>
      <c r="J70" s="68"/>
      <c r="K70" s="68"/>
      <c r="L70" s="68"/>
      <c r="M70" s="68"/>
      <c r="N70" s="363"/>
      <c r="O70" s="363"/>
      <c r="P70" s="216">
        <v>0</v>
      </c>
      <c r="Q70" s="216">
        <v>1265.94</v>
      </c>
      <c r="R70" s="68" t="s">
        <v>638</v>
      </c>
      <c r="S70" s="365"/>
      <c r="T70" s="278"/>
    </row>
    <row r="71" spans="1:20" ht="51">
      <c r="A71" s="192" t="s">
        <v>550</v>
      </c>
      <c r="B71" s="68"/>
      <c r="C71" s="214" t="s">
        <v>589</v>
      </c>
      <c r="D71" s="215">
        <v>44950</v>
      </c>
      <c r="E71" s="192" t="s">
        <v>1645</v>
      </c>
      <c r="F71" s="192" t="s">
        <v>3</v>
      </c>
      <c r="G71" s="192">
        <v>2086926</v>
      </c>
      <c r="H71" s="68"/>
      <c r="I71" s="198" t="s">
        <v>1880</v>
      </c>
      <c r="J71" s="68"/>
      <c r="K71" s="68"/>
      <c r="L71" s="68"/>
      <c r="M71" s="68"/>
      <c r="N71" s="363"/>
      <c r="O71" s="363"/>
      <c r="P71" s="216">
        <v>0</v>
      </c>
      <c r="Q71" s="216">
        <v>697.47</v>
      </c>
      <c r="R71" s="68" t="s">
        <v>638</v>
      </c>
      <c r="S71" s="365"/>
      <c r="T71" s="278"/>
    </row>
    <row r="72" spans="1:20" ht="51">
      <c r="A72" s="192" t="s">
        <v>550</v>
      </c>
      <c r="B72" s="68"/>
      <c r="C72" s="214" t="s">
        <v>589</v>
      </c>
      <c r="D72" s="215">
        <v>44950</v>
      </c>
      <c r="E72" s="192" t="s">
        <v>1646</v>
      </c>
      <c r="F72" s="192" t="s">
        <v>3</v>
      </c>
      <c r="G72" s="192">
        <v>2086977</v>
      </c>
      <c r="H72" s="68"/>
      <c r="I72" s="198" t="s">
        <v>1881</v>
      </c>
      <c r="J72" s="68"/>
      <c r="K72" s="68"/>
      <c r="L72" s="68"/>
      <c r="M72" s="68"/>
      <c r="N72" s="363"/>
      <c r="O72" s="363"/>
      <c r="P72" s="216">
        <v>0</v>
      </c>
      <c r="Q72" s="216">
        <v>4638.59</v>
      </c>
      <c r="R72" s="68" t="s">
        <v>638</v>
      </c>
      <c r="S72" s="365"/>
      <c r="T72" s="278"/>
    </row>
    <row r="73" spans="1:20" ht="51">
      <c r="A73" s="192">
        <v>389</v>
      </c>
      <c r="B73" s="68"/>
      <c r="C73" s="214" t="s">
        <v>1424</v>
      </c>
      <c r="D73" s="215">
        <v>44951</v>
      </c>
      <c r="E73" s="192" t="s">
        <v>1647</v>
      </c>
      <c r="F73" s="192" t="s">
        <v>3</v>
      </c>
      <c r="G73" s="192">
        <v>2087195</v>
      </c>
      <c r="H73" s="68"/>
      <c r="I73" s="198" t="s">
        <v>1882</v>
      </c>
      <c r="J73" s="68"/>
      <c r="K73" s="68"/>
      <c r="L73" s="68"/>
      <c r="M73" s="68"/>
      <c r="N73" s="363"/>
      <c r="O73" s="363"/>
      <c r="P73" s="216">
        <v>0</v>
      </c>
      <c r="Q73" s="216">
        <v>888</v>
      </c>
      <c r="R73" s="68" t="s">
        <v>638</v>
      </c>
      <c r="S73" s="365"/>
      <c r="T73" s="278"/>
    </row>
    <row r="74" spans="1:20" ht="51">
      <c r="A74" s="192">
        <v>389</v>
      </c>
      <c r="B74" s="68"/>
      <c r="C74" s="214" t="s">
        <v>1424</v>
      </c>
      <c r="D74" s="215">
        <v>44951</v>
      </c>
      <c r="E74" s="192" t="s">
        <v>1648</v>
      </c>
      <c r="F74" s="192" t="s">
        <v>3</v>
      </c>
      <c r="G74" s="192">
        <v>2087196</v>
      </c>
      <c r="H74" s="68"/>
      <c r="I74" s="198" t="s">
        <v>1883</v>
      </c>
      <c r="J74" s="68"/>
      <c r="K74" s="68"/>
      <c r="L74" s="68"/>
      <c r="M74" s="68"/>
      <c r="N74" s="363"/>
      <c r="O74" s="363"/>
      <c r="P74" s="216">
        <v>0</v>
      </c>
      <c r="Q74" s="216">
        <v>888</v>
      </c>
      <c r="R74" s="68" t="s">
        <v>638</v>
      </c>
      <c r="S74" s="365"/>
      <c r="T74" s="278"/>
    </row>
    <row r="75" spans="1:20" ht="51">
      <c r="A75" s="192" t="s">
        <v>550</v>
      </c>
      <c r="B75" s="68"/>
      <c r="C75" s="214" t="s">
        <v>589</v>
      </c>
      <c r="D75" s="215">
        <v>44951</v>
      </c>
      <c r="E75" s="192" t="s">
        <v>1649</v>
      </c>
      <c r="F75" s="192" t="s">
        <v>3</v>
      </c>
      <c r="G75" s="192">
        <v>2087261</v>
      </c>
      <c r="H75" s="68"/>
      <c r="I75" s="198" t="s">
        <v>1884</v>
      </c>
      <c r="J75" s="68"/>
      <c r="K75" s="68"/>
      <c r="L75" s="68"/>
      <c r="M75" s="68"/>
      <c r="N75" s="363"/>
      <c r="O75" s="363"/>
      <c r="P75" s="216">
        <v>0</v>
      </c>
      <c r="Q75" s="216">
        <v>456.62</v>
      </c>
      <c r="R75" s="68" t="s">
        <v>638</v>
      </c>
      <c r="S75" s="365"/>
      <c r="T75" s="278"/>
    </row>
    <row r="76" spans="1:20" ht="63.75">
      <c r="A76" s="192" t="s">
        <v>550</v>
      </c>
      <c r="B76" s="68"/>
      <c r="C76" s="214" t="s">
        <v>589</v>
      </c>
      <c r="D76" s="215">
        <v>44951</v>
      </c>
      <c r="E76" s="192" t="s">
        <v>1650</v>
      </c>
      <c r="F76" s="192" t="s">
        <v>3</v>
      </c>
      <c r="G76" s="192">
        <v>2087264</v>
      </c>
      <c r="H76" s="68"/>
      <c r="I76" s="198" t="s">
        <v>1885</v>
      </c>
      <c r="J76" s="68"/>
      <c r="K76" s="68"/>
      <c r="L76" s="68"/>
      <c r="M76" s="68"/>
      <c r="N76" s="363"/>
      <c r="O76" s="363"/>
      <c r="P76" s="216">
        <v>0</v>
      </c>
      <c r="Q76" s="216">
        <v>1300.26</v>
      </c>
      <c r="R76" s="68" t="s">
        <v>638</v>
      </c>
      <c r="S76" s="365"/>
      <c r="T76" s="278"/>
    </row>
    <row r="77" spans="1:20" ht="51">
      <c r="A77" s="192" t="s">
        <v>550</v>
      </c>
      <c r="B77" s="68"/>
      <c r="C77" s="214" t="s">
        <v>589</v>
      </c>
      <c r="D77" s="215">
        <v>44951</v>
      </c>
      <c r="E77" s="192" t="s">
        <v>1651</v>
      </c>
      <c r="F77" s="192" t="s">
        <v>3</v>
      </c>
      <c r="G77" s="192">
        <v>2087297</v>
      </c>
      <c r="H77" s="68"/>
      <c r="I77" s="198" t="s">
        <v>1886</v>
      </c>
      <c r="J77" s="68"/>
      <c r="K77" s="68"/>
      <c r="L77" s="68"/>
      <c r="M77" s="68"/>
      <c r="N77" s="363"/>
      <c r="O77" s="363"/>
      <c r="P77" s="216">
        <v>0</v>
      </c>
      <c r="Q77" s="216">
        <v>75.16</v>
      </c>
      <c r="R77" s="68" t="s">
        <v>638</v>
      </c>
      <c r="S77" s="365"/>
      <c r="T77" s="278"/>
    </row>
    <row r="78" spans="1:20" ht="51">
      <c r="A78" s="192" t="s">
        <v>550</v>
      </c>
      <c r="B78" s="68"/>
      <c r="C78" s="214" t="s">
        <v>589</v>
      </c>
      <c r="D78" s="215">
        <v>44951</v>
      </c>
      <c r="E78" s="192" t="s">
        <v>1652</v>
      </c>
      <c r="F78" s="192" t="s">
        <v>3</v>
      </c>
      <c r="G78" s="192">
        <v>2087390</v>
      </c>
      <c r="H78" s="68"/>
      <c r="I78" s="198" t="s">
        <v>1887</v>
      </c>
      <c r="J78" s="68"/>
      <c r="K78" s="68"/>
      <c r="L78" s="68"/>
      <c r="M78" s="68"/>
      <c r="N78" s="363"/>
      <c r="O78" s="363"/>
      <c r="P78" s="216">
        <v>0</v>
      </c>
      <c r="Q78" s="216">
        <v>188.33</v>
      </c>
      <c r="R78" s="68" t="s">
        <v>638</v>
      </c>
      <c r="S78" s="365"/>
      <c r="T78" s="278"/>
    </row>
    <row r="79" spans="1:20" ht="51">
      <c r="A79" s="192" t="s">
        <v>550</v>
      </c>
      <c r="B79" s="68"/>
      <c r="C79" s="214" t="s">
        <v>589</v>
      </c>
      <c r="D79" s="215">
        <v>44951</v>
      </c>
      <c r="E79" s="192" t="s">
        <v>1653</v>
      </c>
      <c r="F79" s="192" t="s">
        <v>3</v>
      </c>
      <c r="G79" s="192">
        <v>2087192</v>
      </c>
      <c r="H79" s="68"/>
      <c r="I79" s="198" t="s">
        <v>1888</v>
      </c>
      <c r="J79" s="68"/>
      <c r="K79" s="68"/>
      <c r="L79" s="68"/>
      <c r="M79" s="68"/>
      <c r="N79" s="363"/>
      <c r="O79" s="363"/>
      <c r="P79" s="216">
        <v>0</v>
      </c>
      <c r="Q79" s="216">
        <v>3024</v>
      </c>
      <c r="R79" s="68" t="s">
        <v>638</v>
      </c>
      <c r="S79" s="365"/>
      <c r="T79" s="278"/>
    </row>
    <row r="80" spans="1:20" ht="51">
      <c r="A80" s="192" t="s">
        <v>550</v>
      </c>
      <c r="B80" s="68"/>
      <c r="C80" s="214" t="s">
        <v>589</v>
      </c>
      <c r="D80" s="215">
        <v>44951</v>
      </c>
      <c r="E80" s="192" t="s">
        <v>1654</v>
      </c>
      <c r="F80" s="192" t="s">
        <v>3</v>
      </c>
      <c r="G80" s="192">
        <v>2087260</v>
      </c>
      <c r="H80" s="68"/>
      <c r="I80" s="198" t="s">
        <v>1889</v>
      </c>
      <c r="J80" s="68"/>
      <c r="K80" s="68"/>
      <c r="L80" s="68"/>
      <c r="M80" s="68"/>
      <c r="N80" s="363"/>
      <c r="O80" s="363"/>
      <c r="P80" s="216">
        <v>0</v>
      </c>
      <c r="Q80" s="216">
        <v>936.24</v>
      </c>
      <c r="R80" s="68" t="s">
        <v>638</v>
      </c>
      <c r="S80" s="365"/>
      <c r="T80" s="278"/>
    </row>
    <row r="81" spans="1:20" ht="63.75">
      <c r="A81" s="192">
        <v>15</v>
      </c>
      <c r="B81" s="68"/>
      <c r="C81" s="214" t="s">
        <v>39</v>
      </c>
      <c r="D81" s="215">
        <v>44952</v>
      </c>
      <c r="E81" s="192" t="s">
        <v>1655</v>
      </c>
      <c r="F81" s="192" t="s">
        <v>3</v>
      </c>
      <c r="G81" s="192">
        <v>2087604</v>
      </c>
      <c r="H81" s="68"/>
      <c r="I81" s="198" t="s">
        <v>1890</v>
      </c>
      <c r="J81" s="68"/>
      <c r="K81" s="68"/>
      <c r="L81" s="68"/>
      <c r="M81" s="68"/>
      <c r="N81" s="363"/>
      <c r="O81" s="363"/>
      <c r="P81" s="216">
        <v>0</v>
      </c>
      <c r="Q81" s="216">
        <v>1000</v>
      </c>
      <c r="R81" s="68" t="s">
        <v>638</v>
      </c>
      <c r="S81" s="365"/>
      <c r="T81" s="278"/>
    </row>
    <row r="82" spans="1:20" ht="51">
      <c r="A82" s="192" t="s">
        <v>541</v>
      </c>
      <c r="B82" s="68"/>
      <c r="C82" s="214" t="s">
        <v>590</v>
      </c>
      <c r="D82" s="215">
        <v>44952</v>
      </c>
      <c r="E82" s="192" t="s">
        <v>1656</v>
      </c>
      <c r="F82" s="192" t="s">
        <v>3</v>
      </c>
      <c r="G82" s="192">
        <v>2087640</v>
      </c>
      <c r="H82" s="68"/>
      <c r="I82" s="198" t="s">
        <v>1891</v>
      </c>
      <c r="J82" s="68"/>
      <c r="K82" s="68"/>
      <c r="L82" s="68"/>
      <c r="M82" s="68"/>
      <c r="N82" s="363"/>
      <c r="O82" s="363"/>
      <c r="P82" s="216">
        <v>0</v>
      </c>
      <c r="Q82" s="216">
        <v>6646.67</v>
      </c>
      <c r="R82" s="68" t="s">
        <v>638</v>
      </c>
      <c r="S82" s="365"/>
      <c r="T82" s="278"/>
    </row>
    <row r="83" spans="1:20" ht="51">
      <c r="A83" s="192" t="s">
        <v>550</v>
      </c>
      <c r="B83" s="68"/>
      <c r="C83" s="214" t="s">
        <v>589</v>
      </c>
      <c r="D83" s="215">
        <v>44952</v>
      </c>
      <c r="E83" s="192" t="s">
        <v>1657</v>
      </c>
      <c r="F83" s="192" t="s">
        <v>3</v>
      </c>
      <c r="G83" s="192">
        <v>2087688</v>
      </c>
      <c r="H83" s="68"/>
      <c r="I83" s="198" t="s">
        <v>1892</v>
      </c>
      <c r="J83" s="68"/>
      <c r="K83" s="68"/>
      <c r="L83" s="68"/>
      <c r="M83" s="68"/>
      <c r="N83" s="363"/>
      <c r="O83" s="363"/>
      <c r="P83" s="216">
        <v>0</v>
      </c>
      <c r="Q83" s="216">
        <v>100</v>
      </c>
      <c r="R83" s="68" t="s">
        <v>638</v>
      </c>
      <c r="S83" s="365"/>
      <c r="T83" s="278"/>
    </row>
    <row r="84" spans="1:20" ht="51">
      <c r="A84" s="192" t="s">
        <v>541</v>
      </c>
      <c r="B84" s="68"/>
      <c r="C84" s="214" t="s">
        <v>590</v>
      </c>
      <c r="D84" s="215">
        <v>44952</v>
      </c>
      <c r="E84" s="192" t="s">
        <v>1658</v>
      </c>
      <c r="F84" s="192" t="s">
        <v>3</v>
      </c>
      <c r="G84" s="192">
        <v>2087585</v>
      </c>
      <c r="H84" s="68"/>
      <c r="I84" s="198" t="s">
        <v>1893</v>
      </c>
      <c r="J84" s="68"/>
      <c r="K84" s="68"/>
      <c r="L84" s="68"/>
      <c r="M84" s="68"/>
      <c r="N84" s="363"/>
      <c r="O84" s="363"/>
      <c r="P84" s="216">
        <v>0</v>
      </c>
      <c r="Q84" s="216">
        <v>11221.06</v>
      </c>
      <c r="R84" s="68" t="s">
        <v>638</v>
      </c>
      <c r="S84" s="365"/>
      <c r="T84" s="278"/>
    </row>
    <row r="85" spans="1:20" ht="51">
      <c r="A85" s="192" t="s">
        <v>550</v>
      </c>
      <c r="B85" s="68"/>
      <c r="C85" s="214" t="s">
        <v>589</v>
      </c>
      <c r="D85" s="215">
        <v>44952</v>
      </c>
      <c r="E85" s="192" t="s">
        <v>1659</v>
      </c>
      <c r="F85" s="192" t="s">
        <v>3</v>
      </c>
      <c r="G85" s="192">
        <v>2087608</v>
      </c>
      <c r="H85" s="68"/>
      <c r="I85" s="198" t="s">
        <v>1894</v>
      </c>
      <c r="J85" s="68"/>
      <c r="K85" s="68"/>
      <c r="L85" s="68"/>
      <c r="M85" s="68"/>
      <c r="N85" s="363"/>
      <c r="O85" s="363"/>
      <c r="P85" s="216">
        <v>0</v>
      </c>
      <c r="Q85" s="216">
        <v>456.58</v>
      </c>
      <c r="R85" s="68" t="s">
        <v>638</v>
      </c>
      <c r="S85" s="365"/>
      <c r="T85" s="278"/>
    </row>
    <row r="86" spans="1:20" ht="63.75">
      <c r="A86" s="192" t="s">
        <v>550</v>
      </c>
      <c r="B86" s="68"/>
      <c r="C86" s="214" t="s">
        <v>589</v>
      </c>
      <c r="D86" s="215">
        <v>44953</v>
      </c>
      <c r="E86" s="192" t="s">
        <v>1660</v>
      </c>
      <c r="F86" s="192" t="s">
        <v>3</v>
      </c>
      <c r="G86" s="192">
        <v>2087890</v>
      </c>
      <c r="H86" s="68"/>
      <c r="I86" s="198" t="s">
        <v>1895</v>
      </c>
      <c r="J86" s="68"/>
      <c r="K86" s="68"/>
      <c r="L86" s="68"/>
      <c r="M86" s="68"/>
      <c r="N86" s="363"/>
      <c r="O86" s="363"/>
      <c r="P86" s="216">
        <v>0</v>
      </c>
      <c r="Q86" s="216">
        <v>14.36</v>
      </c>
      <c r="R86" s="68" t="s">
        <v>638</v>
      </c>
      <c r="S86" s="365"/>
      <c r="T86" s="278"/>
    </row>
    <row r="87" spans="1:20" ht="38.25">
      <c r="A87" s="192" t="s">
        <v>550</v>
      </c>
      <c r="B87" s="68"/>
      <c r="C87" s="214" t="s">
        <v>589</v>
      </c>
      <c r="D87" s="215">
        <v>44953</v>
      </c>
      <c r="E87" s="192" t="s">
        <v>1661</v>
      </c>
      <c r="F87" s="192" t="s">
        <v>3</v>
      </c>
      <c r="G87" s="192">
        <v>2087922</v>
      </c>
      <c r="H87" s="68"/>
      <c r="I87" s="198" t="s">
        <v>1896</v>
      </c>
      <c r="J87" s="68"/>
      <c r="K87" s="68"/>
      <c r="L87" s="68"/>
      <c r="M87" s="68"/>
      <c r="N87" s="363"/>
      <c r="O87" s="363"/>
      <c r="P87" s="216">
        <v>0</v>
      </c>
      <c r="Q87" s="216">
        <v>1500</v>
      </c>
      <c r="R87" s="68" t="s">
        <v>638</v>
      </c>
      <c r="S87" s="365"/>
      <c r="T87" s="278"/>
    </row>
    <row r="88" spans="1:20" ht="63.75">
      <c r="A88" s="192" t="s">
        <v>550</v>
      </c>
      <c r="B88" s="68"/>
      <c r="C88" s="214" t="s">
        <v>589</v>
      </c>
      <c r="D88" s="215">
        <v>44953</v>
      </c>
      <c r="E88" s="192" t="s">
        <v>1662</v>
      </c>
      <c r="F88" s="192" t="s">
        <v>3</v>
      </c>
      <c r="G88" s="192">
        <v>2087998</v>
      </c>
      <c r="H88" s="68"/>
      <c r="I88" s="198" t="s">
        <v>1897</v>
      </c>
      <c r="J88" s="68"/>
      <c r="K88" s="68"/>
      <c r="L88" s="68"/>
      <c r="M88" s="68"/>
      <c r="N88" s="363"/>
      <c r="O88" s="363"/>
      <c r="P88" s="216">
        <v>0</v>
      </c>
      <c r="Q88" s="216">
        <v>1105.0999999999999</v>
      </c>
      <c r="R88" s="68" t="s">
        <v>638</v>
      </c>
      <c r="S88" s="365"/>
      <c r="T88" s="278"/>
    </row>
    <row r="89" spans="1:20" ht="51">
      <c r="A89" s="192" t="s">
        <v>550</v>
      </c>
      <c r="B89" s="68"/>
      <c r="C89" s="214" t="s">
        <v>589</v>
      </c>
      <c r="D89" s="215">
        <v>44953</v>
      </c>
      <c r="E89" s="192" t="s">
        <v>1663</v>
      </c>
      <c r="F89" s="192" t="s">
        <v>3</v>
      </c>
      <c r="G89" s="192">
        <v>2088088</v>
      </c>
      <c r="H89" s="68"/>
      <c r="I89" s="198" t="s">
        <v>1898</v>
      </c>
      <c r="J89" s="68"/>
      <c r="K89" s="68"/>
      <c r="L89" s="68"/>
      <c r="M89" s="68"/>
      <c r="N89" s="364"/>
      <c r="O89" s="364"/>
      <c r="P89" s="217">
        <v>0</v>
      </c>
      <c r="Q89" s="217">
        <v>36</v>
      </c>
      <c r="R89" s="68" t="s">
        <v>638</v>
      </c>
      <c r="S89" s="365"/>
      <c r="T89" s="278"/>
    </row>
    <row r="90" spans="1:20" ht="51">
      <c r="A90" s="192" t="s">
        <v>550</v>
      </c>
      <c r="B90" s="68"/>
      <c r="C90" s="214" t="s">
        <v>589</v>
      </c>
      <c r="D90" s="215">
        <v>44956</v>
      </c>
      <c r="E90" s="192" t="s">
        <v>1664</v>
      </c>
      <c r="F90" s="192" t="s">
        <v>3</v>
      </c>
      <c r="G90" s="192">
        <v>2088313</v>
      </c>
      <c r="H90" s="68"/>
      <c r="I90" s="198" t="s">
        <v>1427</v>
      </c>
      <c r="J90" s="68"/>
      <c r="K90" s="68"/>
      <c r="L90" s="68"/>
      <c r="M90" s="68"/>
      <c r="N90" s="364"/>
      <c r="O90" s="364"/>
      <c r="P90" s="217">
        <v>0</v>
      </c>
      <c r="Q90" s="217">
        <v>200</v>
      </c>
      <c r="R90" s="68" t="s">
        <v>638</v>
      </c>
      <c r="S90" s="365"/>
      <c r="T90" s="278"/>
    </row>
    <row r="91" spans="1:20" ht="51">
      <c r="A91" s="192" t="s">
        <v>550</v>
      </c>
      <c r="B91" s="68"/>
      <c r="C91" s="214" t="s">
        <v>589</v>
      </c>
      <c r="D91" s="215">
        <v>44956</v>
      </c>
      <c r="E91" s="192" t="s">
        <v>1665</v>
      </c>
      <c r="F91" s="192" t="s">
        <v>3</v>
      </c>
      <c r="G91" s="192">
        <v>2088431</v>
      </c>
      <c r="H91" s="68"/>
      <c r="I91" s="198" t="s">
        <v>1900</v>
      </c>
      <c r="J91" s="68"/>
      <c r="K91" s="68"/>
      <c r="L91" s="68"/>
      <c r="M91" s="68"/>
      <c r="N91" s="363"/>
      <c r="O91" s="363"/>
      <c r="P91" s="216">
        <v>0</v>
      </c>
      <c r="Q91" s="216">
        <v>18</v>
      </c>
      <c r="R91" s="68" t="s">
        <v>638</v>
      </c>
      <c r="S91" s="365"/>
      <c r="T91" s="278"/>
    </row>
    <row r="92" spans="1:20" ht="51">
      <c r="A92" s="192" t="s">
        <v>550</v>
      </c>
      <c r="B92" s="68"/>
      <c r="C92" s="214" t="s">
        <v>589</v>
      </c>
      <c r="D92" s="215">
        <v>44956</v>
      </c>
      <c r="E92" s="192" t="s">
        <v>1666</v>
      </c>
      <c r="F92" s="192" t="s">
        <v>3</v>
      </c>
      <c r="G92" s="192">
        <v>2088437</v>
      </c>
      <c r="H92" s="68"/>
      <c r="I92" s="198" t="s">
        <v>1901</v>
      </c>
      <c r="J92" s="68"/>
      <c r="K92" s="68"/>
      <c r="L92" s="68"/>
      <c r="M92" s="68"/>
      <c r="N92" s="363"/>
      <c r="O92" s="363"/>
      <c r="P92" s="216">
        <v>0</v>
      </c>
      <c r="Q92" s="216">
        <v>72</v>
      </c>
      <c r="R92" s="68" t="s">
        <v>638</v>
      </c>
      <c r="S92" s="365"/>
      <c r="T92" s="278"/>
    </row>
    <row r="93" spans="1:20" ht="51">
      <c r="A93" s="192" t="s">
        <v>550</v>
      </c>
      <c r="B93" s="68"/>
      <c r="C93" s="214" t="s">
        <v>589</v>
      </c>
      <c r="D93" s="215">
        <v>44957</v>
      </c>
      <c r="E93" s="192" t="s">
        <v>1667</v>
      </c>
      <c r="F93" s="192" t="s">
        <v>3</v>
      </c>
      <c r="G93" s="192">
        <v>2088593</v>
      </c>
      <c r="H93" s="68"/>
      <c r="I93" s="198" t="s">
        <v>1902</v>
      </c>
      <c r="J93" s="68"/>
      <c r="K93" s="68"/>
      <c r="L93" s="68"/>
      <c r="M93" s="68"/>
      <c r="N93" s="363"/>
      <c r="O93" s="363"/>
      <c r="P93" s="216">
        <v>0</v>
      </c>
      <c r="Q93" s="216">
        <v>1609.18</v>
      </c>
      <c r="R93" s="68" t="s">
        <v>638</v>
      </c>
      <c r="S93" s="365"/>
      <c r="T93" s="278"/>
    </row>
    <row r="94" spans="1:20" ht="51">
      <c r="A94" s="192" t="s">
        <v>550</v>
      </c>
      <c r="B94" s="68"/>
      <c r="C94" s="214" t="s">
        <v>589</v>
      </c>
      <c r="D94" s="215">
        <v>44957</v>
      </c>
      <c r="E94" s="192" t="s">
        <v>1668</v>
      </c>
      <c r="F94" s="192" t="s">
        <v>3</v>
      </c>
      <c r="G94" s="192">
        <v>2088657</v>
      </c>
      <c r="H94" s="68"/>
      <c r="I94" s="198" t="s">
        <v>1903</v>
      </c>
      <c r="J94" s="68"/>
      <c r="K94" s="68"/>
      <c r="L94" s="68"/>
      <c r="M94" s="68"/>
      <c r="N94" s="363"/>
      <c r="O94" s="363"/>
      <c r="P94" s="216">
        <v>0</v>
      </c>
      <c r="Q94" s="216">
        <v>7209.5</v>
      </c>
      <c r="R94" s="68" t="s">
        <v>638</v>
      </c>
      <c r="S94" s="365"/>
      <c r="T94" s="278"/>
    </row>
    <row r="95" spans="1:20" ht="51">
      <c r="A95" s="192" t="s">
        <v>550</v>
      </c>
      <c r="B95" s="68"/>
      <c r="C95" s="214" t="s">
        <v>589</v>
      </c>
      <c r="D95" s="215">
        <v>44957</v>
      </c>
      <c r="E95" s="192" t="s">
        <v>1669</v>
      </c>
      <c r="F95" s="192" t="s">
        <v>3</v>
      </c>
      <c r="G95" s="192">
        <v>2088709</v>
      </c>
      <c r="H95" s="68"/>
      <c r="I95" s="198" t="s">
        <v>1904</v>
      </c>
      <c r="J95" s="68"/>
      <c r="K95" s="68"/>
      <c r="L95" s="68"/>
      <c r="M95" s="68"/>
      <c r="N95" s="363"/>
      <c r="O95" s="363"/>
      <c r="P95" s="216">
        <v>0</v>
      </c>
      <c r="Q95" s="216">
        <v>0.13</v>
      </c>
      <c r="R95" s="68" t="s">
        <v>638</v>
      </c>
      <c r="S95" s="365"/>
      <c r="T95" s="278"/>
    </row>
    <row r="96" spans="1:20" ht="51">
      <c r="A96" s="192">
        <v>417</v>
      </c>
      <c r="B96" s="68"/>
      <c r="C96" s="214" t="s">
        <v>147</v>
      </c>
      <c r="D96" s="215">
        <v>44957</v>
      </c>
      <c r="E96" s="192" t="s">
        <v>1670</v>
      </c>
      <c r="F96" s="192" t="s">
        <v>3</v>
      </c>
      <c r="G96" s="192">
        <v>2088638</v>
      </c>
      <c r="H96" s="68"/>
      <c r="I96" s="198" t="s">
        <v>1905</v>
      </c>
      <c r="J96" s="68"/>
      <c r="K96" s="68"/>
      <c r="L96" s="68"/>
      <c r="M96" s="68"/>
      <c r="N96" s="363"/>
      <c r="O96" s="363"/>
      <c r="P96" s="216">
        <v>0</v>
      </c>
      <c r="Q96" s="216">
        <v>12790.75</v>
      </c>
      <c r="R96" s="68" t="s">
        <v>638</v>
      </c>
      <c r="S96" s="365"/>
      <c r="T96" s="278"/>
    </row>
    <row r="97" spans="1:20" ht="51">
      <c r="A97" s="192">
        <v>46</v>
      </c>
      <c r="B97" s="68"/>
      <c r="C97" s="214" t="s">
        <v>1380</v>
      </c>
      <c r="D97" s="215">
        <v>44957</v>
      </c>
      <c r="E97" s="192" t="s">
        <v>1671</v>
      </c>
      <c r="F97" s="192" t="s">
        <v>3</v>
      </c>
      <c r="G97" s="192">
        <v>2088696</v>
      </c>
      <c r="H97" s="68"/>
      <c r="I97" s="198" t="s">
        <v>1906</v>
      </c>
      <c r="J97" s="68"/>
      <c r="K97" s="68"/>
      <c r="L97" s="68"/>
      <c r="M97" s="68"/>
      <c r="N97" s="363"/>
      <c r="O97" s="363"/>
      <c r="P97" s="216">
        <v>0</v>
      </c>
      <c r="Q97" s="216">
        <v>750.83</v>
      </c>
      <c r="R97" s="68" t="s">
        <v>638</v>
      </c>
      <c r="S97" s="365"/>
      <c r="T97" s="278"/>
    </row>
    <row r="98" spans="1:20" ht="51">
      <c r="A98" s="192" t="s">
        <v>541</v>
      </c>
      <c r="B98" s="68"/>
      <c r="C98" s="214" t="s">
        <v>590</v>
      </c>
      <c r="D98" s="215">
        <v>44930</v>
      </c>
      <c r="E98" s="192" t="s">
        <v>1674</v>
      </c>
      <c r="F98" s="192" t="s">
        <v>6</v>
      </c>
      <c r="G98" s="192">
        <v>1742322</v>
      </c>
      <c r="H98" s="68"/>
      <c r="I98" s="198" t="s">
        <v>1910</v>
      </c>
      <c r="J98" s="68"/>
      <c r="K98" s="68"/>
      <c r="L98" s="68"/>
      <c r="M98" s="68"/>
      <c r="N98" s="363"/>
      <c r="O98" s="363"/>
      <c r="P98" s="216">
        <v>0</v>
      </c>
      <c r="Q98" s="216">
        <v>283.52</v>
      </c>
      <c r="R98" s="68" t="s">
        <v>638</v>
      </c>
      <c r="S98" s="365"/>
      <c r="T98" s="278"/>
    </row>
    <row r="99" spans="1:20" ht="51">
      <c r="A99" s="192" t="s">
        <v>541</v>
      </c>
      <c r="B99" s="68"/>
      <c r="C99" s="214" t="s">
        <v>590</v>
      </c>
      <c r="D99" s="215">
        <v>44935</v>
      </c>
      <c r="E99" s="192" t="s">
        <v>1675</v>
      </c>
      <c r="F99" s="192" t="s">
        <v>639</v>
      </c>
      <c r="G99" s="192">
        <v>5071782</v>
      </c>
      <c r="H99" s="68"/>
      <c r="I99" s="198" t="s">
        <v>1911</v>
      </c>
      <c r="J99" s="68"/>
      <c r="K99" s="68"/>
      <c r="L99" s="68"/>
      <c r="M99" s="68"/>
      <c r="N99" s="363"/>
      <c r="O99" s="363"/>
      <c r="P99" s="216">
        <v>0</v>
      </c>
      <c r="Q99" s="216">
        <v>350000000</v>
      </c>
      <c r="R99" s="68" t="s">
        <v>638</v>
      </c>
      <c r="S99" s="365"/>
      <c r="T99" s="278"/>
    </row>
    <row r="100" spans="1:20" ht="89.25">
      <c r="A100" s="192">
        <v>249</v>
      </c>
      <c r="B100" s="68"/>
      <c r="C100" s="214" t="s">
        <v>102</v>
      </c>
      <c r="D100" s="215">
        <v>44935</v>
      </c>
      <c r="E100" s="192" t="s">
        <v>1676</v>
      </c>
      <c r="F100" s="192" t="s">
        <v>6</v>
      </c>
      <c r="G100" s="192">
        <v>1051649</v>
      </c>
      <c r="H100" s="68"/>
      <c r="I100" s="198" t="s">
        <v>1912</v>
      </c>
      <c r="J100" s="68"/>
      <c r="K100" s="68"/>
      <c r="L100" s="68"/>
      <c r="M100" s="68"/>
      <c r="N100" s="363"/>
      <c r="O100" s="363"/>
      <c r="P100" s="216">
        <v>0</v>
      </c>
      <c r="Q100" s="216">
        <v>14181.27</v>
      </c>
      <c r="R100" s="68" t="s">
        <v>638</v>
      </c>
      <c r="S100" s="365"/>
      <c r="T100" s="278"/>
    </row>
    <row r="101" spans="1:20" ht="89.25">
      <c r="A101" s="192" t="s">
        <v>541</v>
      </c>
      <c r="B101" s="68"/>
      <c r="C101" s="214" t="s">
        <v>590</v>
      </c>
      <c r="D101" s="215">
        <v>44935</v>
      </c>
      <c r="E101" s="192" t="s">
        <v>1677</v>
      </c>
      <c r="F101" s="192" t="s">
        <v>6</v>
      </c>
      <c r="G101" s="192">
        <v>11</v>
      </c>
      <c r="H101" s="68"/>
      <c r="I101" s="198" t="s">
        <v>1913</v>
      </c>
      <c r="J101" s="68"/>
      <c r="K101" s="68"/>
      <c r="L101" s="68"/>
      <c r="M101" s="68"/>
      <c r="N101" s="363"/>
      <c r="O101" s="363"/>
      <c r="P101" s="216">
        <v>0</v>
      </c>
      <c r="Q101" s="216">
        <v>6481.87</v>
      </c>
      <c r="R101" s="68" t="s">
        <v>638</v>
      </c>
      <c r="S101" s="365"/>
      <c r="T101" s="278"/>
    </row>
    <row r="102" spans="1:20" ht="76.5">
      <c r="A102" s="192" t="s">
        <v>544</v>
      </c>
      <c r="B102" s="68"/>
      <c r="C102" s="214" t="s">
        <v>683</v>
      </c>
      <c r="D102" s="215">
        <v>44936</v>
      </c>
      <c r="E102" s="192" t="s">
        <v>1678</v>
      </c>
      <c r="F102" s="192" t="s">
        <v>6</v>
      </c>
      <c r="G102" s="192">
        <v>1745069</v>
      </c>
      <c r="H102" s="68"/>
      <c r="I102" s="198" t="s">
        <v>1914</v>
      </c>
      <c r="J102" s="68"/>
      <c r="K102" s="68"/>
      <c r="L102" s="68"/>
      <c r="M102" s="68"/>
      <c r="N102" s="363"/>
      <c r="O102" s="363"/>
      <c r="P102" s="216">
        <v>0</v>
      </c>
      <c r="Q102" s="216">
        <v>371413</v>
      </c>
      <c r="R102" s="68" t="s">
        <v>638</v>
      </c>
      <c r="S102" s="365"/>
      <c r="T102" s="278"/>
    </row>
    <row r="103" spans="1:20" ht="76.5">
      <c r="A103" s="192">
        <v>46</v>
      </c>
      <c r="B103" s="68"/>
      <c r="C103" s="214" t="s">
        <v>1380</v>
      </c>
      <c r="D103" s="215">
        <v>44937</v>
      </c>
      <c r="E103" s="192" t="s">
        <v>1679</v>
      </c>
      <c r="F103" s="192" t="s">
        <v>12</v>
      </c>
      <c r="G103" s="192">
        <v>1051872</v>
      </c>
      <c r="H103" s="68"/>
      <c r="I103" s="198" t="s">
        <v>1915</v>
      </c>
      <c r="J103" s="68"/>
      <c r="K103" s="68"/>
      <c r="L103" s="68"/>
      <c r="M103" s="68"/>
      <c r="N103" s="363"/>
      <c r="O103" s="363"/>
      <c r="P103" s="216">
        <v>242.97</v>
      </c>
      <c r="Q103" s="216">
        <v>0</v>
      </c>
      <c r="R103" s="68" t="s">
        <v>638</v>
      </c>
      <c r="S103" s="365"/>
      <c r="T103" s="278"/>
    </row>
    <row r="104" spans="1:20" ht="76.5">
      <c r="A104" s="192">
        <v>46</v>
      </c>
      <c r="B104" s="68"/>
      <c r="C104" s="214" t="s">
        <v>1380</v>
      </c>
      <c r="D104" s="215">
        <v>44937</v>
      </c>
      <c r="E104" s="192" t="s">
        <v>1680</v>
      </c>
      <c r="F104" s="192" t="s">
        <v>10</v>
      </c>
      <c r="G104" s="192">
        <v>1051872</v>
      </c>
      <c r="H104" s="68"/>
      <c r="I104" s="198" t="s">
        <v>1916</v>
      </c>
      <c r="J104" s="68"/>
      <c r="K104" s="68"/>
      <c r="L104" s="68"/>
      <c r="M104" s="68"/>
      <c r="N104" s="363"/>
      <c r="O104" s="363"/>
      <c r="P104" s="216">
        <v>50</v>
      </c>
      <c r="Q104" s="216">
        <v>0</v>
      </c>
      <c r="R104" s="68" t="s">
        <v>638</v>
      </c>
      <c r="S104" s="365"/>
      <c r="T104" s="278"/>
    </row>
    <row r="105" spans="1:20" ht="63.75">
      <c r="A105" s="192" t="s">
        <v>544</v>
      </c>
      <c r="B105" s="68"/>
      <c r="C105" s="214" t="s">
        <v>683</v>
      </c>
      <c r="D105" s="215">
        <v>44938</v>
      </c>
      <c r="E105" s="192" t="s">
        <v>1681</v>
      </c>
      <c r="F105" s="192" t="s">
        <v>6</v>
      </c>
      <c r="G105" s="192">
        <v>1746164</v>
      </c>
      <c r="H105" s="68"/>
      <c r="I105" s="198" t="s">
        <v>1917</v>
      </c>
      <c r="J105" s="68"/>
      <c r="K105" s="68"/>
      <c r="L105" s="68"/>
      <c r="M105" s="68"/>
      <c r="N105" s="363"/>
      <c r="O105" s="363"/>
      <c r="P105" s="216">
        <v>0</v>
      </c>
      <c r="Q105" s="216">
        <v>489.8</v>
      </c>
      <c r="R105" s="68" t="s">
        <v>638</v>
      </c>
      <c r="S105" s="365"/>
      <c r="T105" s="278"/>
    </row>
    <row r="106" spans="1:20" ht="51">
      <c r="A106" s="192" t="s">
        <v>542</v>
      </c>
      <c r="B106" s="68"/>
      <c r="C106" s="214" t="s">
        <v>691</v>
      </c>
      <c r="D106" s="215">
        <v>44943</v>
      </c>
      <c r="E106" s="192" t="s">
        <v>1682</v>
      </c>
      <c r="F106" s="192" t="s">
        <v>10</v>
      </c>
      <c r="G106" s="192">
        <v>16920</v>
      </c>
      <c r="H106" s="68"/>
      <c r="I106" s="198" t="s">
        <v>1918</v>
      </c>
      <c r="J106" s="68"/>
      <c r="K106" s="68"/>
      <c r="L106" s="68"/>
      <c r="M106" s="68"/>
      <c r="N106" s="363"/>
      <c r="O106" s="363"/>
      <c r="P106" s="216">
        <v>275.42</v>
      </c>
      <c r="Q106" s="216">
        <v>0</v>
      </c>
      <c r="R106" s="68" t="s">
        <v>638</v>
      </c>
      <c r="S106" s="365"/>
      <c r="T106" s="278"/>
    </row>
    <row r="107" spans="1:20" ht="51">
      <c r="A107" s="192" t="s">
        <v>542</v>
      </c>
      <c r="B107" s="68"/>
      <c r="C107" s="214" t="s">
        <v>691</v>
      </c>
      <c r="D107" s="215">
        <v>44943</v>
      </c>
      <c r="E107" s="192" t="s">
        <v>1683</v>
      </c>
      <c r="F107" s="192" t="s">
        <v>10</v>
      </c>
      <c r="G107" s="192">
        <v>16954</v>
      </c>
      <c r="H107" s="68"/>
      <c r="I107" s="198" t="s">
        <v>1919</v>
      </c>
      <c r="J107" s="68"/>
      <c r="K107" s="68"/>
      <c r="L107" s="68"/>
      <c r="M107" s="68"/>
      <c r="N107" s="363"/>
      <c r="O107" s="363"/>
      <c r="P107" s="216">
        <v>450.42</v>
      </c>
      <c r="Q107" s="216">
        <v>0</v>
      </c>
      <c r="R107" s="68" t="s">
        <v>638</v>
      </c>
      <c r="S107" s="365"/>
      <c r="T107" s="278"/>
    </row>
    <row r="108" spans="1:20" ht="89.25">
      <c r="A108" s="192" t="s">
        <v>541</v>
      </c>
      <c r="B108" s="68"/>
      <c r="C108" s="214" t="s">
        <v>590</v>
      </c>
      <c r="D108" s="215">
        <v>44944</v>
      </c>
      <c r="E108" s="192" t="s">
        <v>1684</v>
      </c>
      <c r="F108" s="192" t="s">
        <v>6</v>
      </c>
      <c r="G108" s="192">
        <v>24</v>
      </c>
      <c r="H108" s="68"/>
      <c r="I108" s="198" t="s">
        <v>1920</v>
      </c>
      <c r="J108" s="68"/>
      <c r="K108" s="68"/>
      <c r="L108" s="68"/>
      <c r="M108" s="68"/>
      <c r="N108" s="363"/>
      <c r="O108" s="363"/>
      <c r="P108" s="216">
        <v>0</v>
      </c>
      <c r="Q108" s="216">
        <v>17026.330000000002</v>
      </c>
      <c r="R108" s="68" t="s">
        <v>638</v>
      </c>
      <c r="S108" s="365"/>
      <c r="T108" s="278"/>
    </row>
    <row r="109" spans="1:20" ht="51">
      <c r="A109" s="192" t="s">
        <v>541</v>
      </c>
      <c r="B109" s="68"/>
      <c r="C109" s="214" t="s">
        <v>590</v>
      </c>
      <c r="D109" s="215">
        <v>44945</v>
      </c>
      <c r="E109" s="192" t="s">
        <v>1685</v>
      </c>
      <c r="F109" s="192" t="s">
        <v>6</v>
      </c>
      <c r="G109" s="192">
        <v>1750116</v>
      </c>
      <c r="H109" s="68"/>
      <c r="I109" s="198" t="s">
        <v>1921</v>
      </c>
      <c r="J109" s="68"/>
      <c r="K109" s="68"/>
      <c r="L109" s="68"/>
      <c r="M109" s="68"/>
      <c r="N109" s="363"/>
      <c r="O109" s="363"/>
      <c r="P109" s="216">
        <v>0</v>
      </c>
      <c r="Q109" s="216">
        <v>279496.2</v>
      </c>
      <c r="R109" s="68" t="s">
        <v>638</v>
      </c>
      <c r="S109" s="365"/>
      <c r="T109" s="278"/>
    </row>
    <row r="110" spans="1:20" ht="63.75">
      <c r="A110" s="192" t="s">
        <v>542</v>
      </c>
      <c r="B110" s="68"/>
      <c r="C110" s="214" t="s">
        <v>691</v>
      </c>
      <c r="D110" s="215">
        <v>44946</v>
      </c>
      <c r="E110" s="192" t="s">
        <v>1686</v>
      </c>
      <c r="F110" s="192" t="s">
        <v>10</v>
      </c>
      <c r="G110" s="192">
        <v>16976</v>
      </c>
      <c r="H110" s="68"/>
      <c r="I110" s="198" t="s">
        <v>1922</v>
      </c>
      <c r="J110" s="68"/>
      <c r="K110" s="68"/>
      <c r="L110" s="68"/>
      <c r="M110" s="68"/>
      <c r="N110" s="363"/>
      <c r="O110" s="363"/>
      <c r="P110" s="216">
        <v>25235.599999999999</v>
      </c>
      <c r="Q110" s="216">
        <v>0</v>
      </c>
      <c r="R110" s="68" t="s">
        <v>638</v>
      </c>
      <c r="S110" s="365"/>
      <c r="T110" s="278"/>
    </row>
    <row r="111" spans="1:20" ht="63.75">
      <c r="A111" s="192" t="s">
        <v>541</v>
      </c>
      <c r="B111" s="68"/>
      <c r="C111" s="214" t="s">
        <v>590</v>
      </c>
      <c r="D111" s="215">
        <v>44950</v>
      </c>
      <c r="E111" s="192" t="s">
        <v>1687</v>
      </c>
      <c r="F111" s="192" t="s">
        <v>6</v>
      </c>
      <c r="G111" s="192">
        <v>1751490</v>
      </c>
      <c r="H111" s="68"/>
      <c r="I111" s="198" t="s">
        <v>1923</v>
      </c>
      <c r="J111" s="68"/>
      <c r="K111" s="68"/>
      <c r="L111" s="68"/>
      <c r="M111" s="68"/>
      <c r="N111" s="363"/>
      <c r="O111" s="363"/>
      <c r="P111" s="216">
        <v>0</v>
      </c>
      <c r="Q111" s="216">
        <v>4022.28</v>
      </c>
      <c r="R111" s="68" t="s">
        <v>638</v>
      </c>
      <c r="S111" s="365"/>
      <c r="T111" s="278"/>
    </row>
    <row r="112" spans="1:20" ht="63.75">
      <c r="A112" s="192" t="s">
        <v>544</v>
      </c>
      <c r="B112" s="68"/>
      <c r="C112" s="214" t="s">
        <v>683</v>
      </c>
      <c r="D112" s="215">
        <v>44951</v>
      </c>
      <c r="E112" s="192" t="s">
        <v>1688</v>
      </c>
      <c r="F112" s="192" t="s">
        <v>6</v>
      </c>
      <c r="G112" s="192">
        <v>1752159</v>
      </c>
      <c r="H112" s="68"/>
      <c r="I112" s="198" t="s">
        <v>1924</v>
      </c>
      <c r="J112" s="68"/>
      <c r="K112" s="68"/>
      <c r="L112" s="68"/>
      <c r="M112" s="68"/>
      <c r="N112" s="363"/>
      <c r="O112" s="363"/>
      <c r="P112" s="216">
        <v>0</v>
      </c>
      <c r="Q112" s="216">
        <v>816338.91</v>
      </c>
      <c r="R112" s="68" t="s">
        <v>638</v>
      </c>
      <c r="S112" s="365"/>
      <c r="T112" s="278"/>
    </row>
    <row r="113" spans="1:20" ht="76.5">
      <c r="A113" s="192" t="s">
        <v>541</v>
      </c>
      <c r="B113" s="68"/>
      <c r="C113" s="214" t="s">
        <v>590</v>
      </c>
      <c r="D113" s="215">
        <v>44952</v>
      </c>
      <c r="E113" s="192" t="s">
        <v>1689</v>
      </c>
      <c r="F113" s="192" t="s">
        <v>14</v>
      </c>
      <c r="G113" s="192">
        <v>2150516</v>
      </c>
      <c r="H113" s="68"/>
      <c r="I113" s="198" t="s">
        <v>1925</v>
      </c>
      <c r="J113" s="68"/>
      <c r="K113" s="68"/>
      <c r="L113" s="68"/>
      <c r="M113" s="68"/>
      <c r="N113" s="363"/>
      <c r="O113" s="363"/>
      <c r="P113" s="216">
        <v>50</v>
      </c>
      <c r="Q113" s="216">
        <v>0</v>
      </c>
      <c r="R113" s="68" t="s">
        <v>638</v>
      </c>
      <c r="S113" s="365"/>
      <c r="T113" s="278"/>
    </row>
    <row r="114" spans="1:20" ht="102">
      <c r="A114" s="192">
        <v>249</v>
      </c>
      <c r="B114" s="68"/>
      <c r="C114" s="214" t="s">
        <v>102</v>
      </c>
      <c r="D114" s="215">
        <v>44953</v>
      </c>
      <c r="E114" s="192" t="s">
        <v>1690</v>
      </c>
      <c r="F114" s="192" t="s">
        <v>601</v>
      </c>
      <c r="G114" s="192">
        <v>17605</v>
      </c>
      <c r="H114" s="68"/>
      <c r="I114" s="198" t="s">
        <v>1926</v>
      </c>
      <c r="J114" s="68"/>
      <c r="K114" s="68"/>
      <c r="L114" s="68"/>
      <c r="M114" s="68"/>
      <c r="N114" s="363"/>
      <c r="O114" s="363"/>
      <c r="P114" s="216">
        <v>645.96</v>
      </c>
      <c r="Q114" s="216">
        <v>0</v>
      </c>
      <c r="R114" s="68" t="s">
        <v>638</v>
      </c>
      <c r="S114" s="365"/>
      <c r="T114" s="278"/>
    </row>
    <row r="115" spans="1:20" ht="38.25">
      <c r="A115" s="192" t="s">
        <v>667</v>
      </c>
      <c r="B115" s="68"/>
      <c r="C115" s="214" t="s">
        <v>1256</v>
      </c>
      <c r="D115" s="215">
        <v>44953</v>
      </c>
      <c r="E115" s="192" t="s">
        <v>1691</v>
      </c>
      <c r="F115" s="192" t="s">
        <v>12</v>
      </c>
      <c r="G115" s="192">
        <v>441245</v>
      </c>
      <c r="H115" s="68"/>
      <c r="I115" s="198" t="s">
        <v>1927</v>
      </c>
      <c r="J115" s="68"/>
      <c r="K115" s="68"/>
      <c r="L115" s="68"/>
      <c r="M115" s="68"/>
      <c r="N115" s="363"/>
      <c r="O115" s="363"/>
      <c r="P115" s="216">
        <v>4877371.2300000004</v>
      </c>
      <c r="Q115" s="216">
        <v>0</v>
      </c>
      <c r="R115" s="68" t="s">
        <v>638</v>
      </c>
      <c r="S115" s="365"/>
      <c r="T115" s="278"/>
    </row>
    <row r="116" spans="1:20" ht="38.25">
      <c r="A116" s="192" t="s">
        <v>667</v>
      </c>
      <c r="B116" s="68"/>
      <c r="C116" s="214" t="s">
        <v>1256</v>
      </c>
      <c r="D116" s="215">
        <v>44953</v>
      </c>
      <c r="E116" s="192" t="s">
        <v>1692</v>
      </c>
      <c r="F116" s="192" t="s">
        <v>12</v>
      </c>
      <c r="G116" s="192">
        <v>441247</v>
      </c>
      <c r="H116" s="68"/>
      <c r="I116" s="198" t="s">
        <v>1927</v>
      </c>
      <c r="J116" s="68"/>
      <c r="K116" s="68"/>
      <c r="L116" s="68"/>
      <c r="M116" s="68"/>
      <c r="N116" s="363"/>
      <c r="O116" s="363"/>
      <c r="P116" s="216">
        <v>5289959.6900000004</v>
      </c>
      <c r="Q116" s="216">
        <v>0</v>
      </c>
      <c r="R116" s="68" t="s">
        <v>638</v>
      </c>
      <c r="S116" s="365"/>
      <c r="T116" s="278"/>
    </row>
    <row r="117" spans="1:20" ht="38.25">
      <c r="A117" s="192" t="s">
        <v>667</v>
      </c>
      <c r="B117" s="68"/>
      <c r="C117" s="214" t="s">
        <v>1256</v>
      </c>
      <c r="D117" s="215">
        <v>44953</v>
      </c>
      <c r="E117" s="192" t="s">
        <v>1693</v>
      </c>
      <c r="F117" s="192" t="s">
        <v>12</v>
      </c>
      <c r="G117" s="192">
        <v>441249</v>
      </c>
      <c r="H117" s="68"/>
      <c r="I117" s="198" t="s">
        <v>1927</v>
      </c>
      <c r="J117" s="68"/>
      <c r="K117" s="68"/>
      <c r="L117" s="68"/>
      <c r="M117" s="68"/>
      <c r="N117" s="363"/>
      <c r="O117" s="363"/>
      <c r="P117" s="216">
        <v>239381.35</v>
      </c>
      <c r="Q117" s="216">
        <v>0</v>
      </c>
      <c r="R117" s="68" t="s">
        <v>638</v>
      </c>
      <c r="S117" s="365"/>
      <c r="T117" s="278"/>
    </row>
    <row r="118" spans="1:20" ht="38.25">
      <c r="A118" s="192" t="s">
        <v>667</v>
      </c>
      <c r="B118" s="68"/>
      <c r="C118" s="214" t="s">
        <v>1256</v>
      </c>
      <c r="D118" s="215">
        <v>44953</v>
      </c>
      <c r="E118" s="192" t="s">
        <v>1694</v>
      </c>
      <c r="F118" s="192" t="s">
        <v>12</v>
      </c>
      <c r="G118" s="192">
        <v>441251</v>
      </c>
      <c r="H118" s="68"/>
      <c r="I118" s="198" t="s">
        <v>1927</v>
      </c>
      <c r="J118" s="68"/>
      <c r="K118" s="68"/>
      <c r="L118" s="68"/>
      <c r="M118" s="68"/>
      <c r="N118" s="363"/>
      <c r="O118" s="363"/>
      <c r="P118" s="216">
        <v>1859806.3</v>
      </c>
      <c r="Q118" s="216">
        <v>0</v>
      </c>
      <c r="R118" s="68" t="s">
        <v>638</v>
      </c>
      <c r="S118" s="365"/>
      <c r="T118" s="278"/>
    </row>
    <row r="119" spans="1:20" ht="38.25">
      <c r="A119" s="192" t="s">
        <v>667</v>
      </c>
      <c r="B119" s="68"/>
      <c r="C119" s="214" t="s">
        <v>1256</v>
      </c>
      <c r="D119" s="215">
        <v>44953</v>
      </c>
      <c r="E119" s="192" t="s">
        <v>1695</v>
      </c>
      <c r="F119" s="192" t="s">
        <v>12</v>
      </c>
      <c r="G119" s="192">
        <v>441253</v>
      </c>
      <c r="H119" s="68"/>
      <c r="I119" s="198" t="s">
        <v>1927</v>
      </c>
      <c r="J119" s="68"/>
      <c r="K119" s="68"/>
      <c r="L119" s="68"/>
      <c r="M119" s="68"/>
      <c r="N119" s="363"/>
      <c r="O119" s="363"/>
      <c r="P119" s="216">
        <v>4481138.3899999997</v>
      </c>
      <c r="Q119" s="216">
        <v>0</v>
      </c>
      <c r="R119" s="68" t="s">
        <v>638</v>
      </c>
      <c r="S119" s="365"/>
      <c r="T119" s="278"/>
    </row>
    <row r="120" spans="1:20" ht="38.25">
      <c r="A120" s="192" t="s">
        <v>667</v>
      </c>
      <c r="B120" s="68"/>
      <c r="C120" s="214" t="s">
        <v>1256</v>
      </c>
      <c r="D120" s="215">
        <v>44953</v>
      </c>
      <c r="E120" s="192" t="s">
        <v>1696</v>
      </c>
      <c r="F120" s="192" t="s">
        <v>12</v>
      </c>
      <c r="G120" s="192">
        <v>441255</v>
      </c>
      <c r="H120" s="68"/>
      <c r="I120" s="198" t="s">
        <v>1927</v>
      </c>
      <c r="J120" s="68"/>
      <c r="K120" s="68"/>
      <c r="L120" s="68"/>
      <c r="M120" s="68"/>
      <c r="N120" s="363"/>
      <c r="O120" s="363"/>
      <c r="P120" s="216">
        <v>202780.5</v>
      </c>
      <c r="Q120" s="216">
        <v>0</v>
      </c>
      <c r="R120" s="68" t="s">
        <v>638</v>
      </c>
      <c r="S120" s="365"/>
      <c r="T120" s="278"/>
    </row>
    <row r="121" spans="1:20" ht="38.25">
      <c r="A121" s="192" t="s">
        <v>667</v>
      </c>
      <c r="B121" s="68"/>
      <c r="C121" s="214" t="s">
        <v>1256</v>
      </c>
      <c r="D121" s="215">
        <v>44953</v>
      </c>
      <c r="E121" s="192" t="s">
        <v>1697</v>
      </c>
      <c r="F121" s="192" t="s">
        <v>12</v>
      </c>
      <c r="G121" s="192">
        <v>441257</v>
      </c>
      <c r="H121" s="68"/>
      <c r="I121" s="198" t="s">
        <v>1927</v>
      </c>
      <c r="J121" s="68"/>
      <c r="K121" s="68"/>
      <c r="L121" s="68"/>
      <c r="M121" s="68"/>
      <c r="N121" s="363"/>
      <c r="O121" s="363"/>
      <c r="P121" s="216">
        <v>556960.52</v>
      </c>
      <c r="Q121" s="216">
        <v>0</v>
      </c>
      <c r="R121" s="68" t="s">
        <v>638</v>
      </c>
      <c r="S121" s="365"/>
      <c r="T121" s="278"/>
    </row>
    <row r="122" spans="1:20" ht="38.25">
      <c r="A122" s="192" t="s">
        <v>667</v>
      </c>
      <c r="B122" s="68"/>
      <c r="C122" s="214" t="s">
        <v>1256</v>
      </c>
      <c r="D122" s="215">
        <v>44953</v>
      </c>
      <c r="E122" s="192" t="s">
        <v>1698</v>
      </c>
      <c r="F122" s="192" t="s">
        <v>12</v>
      </c>
      <c r="G122" s="192">
        <v>441259</v>
      </c>
      <c r="H122" s="68"/>
      <c r="I122" s="198" t="s">
        <v>1927</v>
      </c>
      <c r="J122" s="68"/>
      <c r="K122" s="68"/>
      <c r="L122" s="68"/>
      <c r="M122" s="68"/>
      <c r="N122" s="363"/>
      <c r="O122" s="363"/>
      <c r="P122" s="216">
        <v>12307972.93</v>
      </c>
      <c r="Q122" s="216">
        <v>0</v>
      </c>
      <c r="R122" s="68" t="s">
        <v>638</v>
      </c>
      <c r="S122" s="365"/>
      <c r="T122" s="278"/>
    </row>
    <row r="123" spans="1:20" ht="38.25">
      <c r="A123" s="192" t="s">
        <v>667</v>
      </c>
      <c r="B123" s="68"/>
      <c r="C123" s="214" t="s">
        <v>1256</v>
      </c>
      <c r="D123" s="215">
        <v>44953</v>
      </c>
      <c r="E123" s="192" t="s">
        <v>1699</v>
      </c>
      <c r="F123" s="192" t="s">
        <v>12</v>
      </c>
      <c r="G123" s="192">
        <v>441261</v>
      </c>
      <c r="H123" s="68"/>
      <c r="I123" s="198" t="s">
        <v>1927</v>
      </c>
      <c r="J123" s="68"/>
      <c r="K123" s="68"/>
      <c r="L123" s="68"/>
      <c r="M123" s="68"/>
      <c r="N123" s="363"/>
      <c r="O123" s="363"/>
      <c r="P123" s="216">
        <v>11348017.050000001</v>
      </c>
      <c r="Q123" s="216">
        <v>0</v>
      </c>
      <c r="R123" s="68" t="s">
        <v>638</v>
      </c>
      <c r="S123" s="365"/>
      <c r="T123" s="278"/>
    </row>
    <row r="124" spans="1:20" ht="38.25">
      <c r="A124" s="192" t="s">
        <v>667</v>
      </c>
      <c r="B124" s="68"/>
      <c r="C124" s="214" t="s">
        <v>1256</v>
      </c>
      <c r="D124" s="215">
        <v>44953</v>
      </c>
      <c r="E124" s="192" t="s">
        <v>1700</v>
      </c>
      <c r="F124" s="192" t="s">
        <v>12</v>
      </c>
      <c r="G124" s="192">
        <v>441263</v>
      </c>
      <c r="H124" s="68"/>
      <c r="I124" s="198" t="s">
        <v>1927</v>
      </c>
      <c r="J124" s="68"/>
      <c r="K124" s="68"/>
      <c r="L124" s="68"/>
      <c r="M124" s="68"/>
      <c r="N124" s="363"/>
      <c r="O124" s="363"/>
      <c r="P124" s="216">
        <v>2264430.23</v>
      </c>
      <c r="Q124" s="216">
        <v>0</v>
      </c>
      <c r="R124" s="68" t="s">
        <v>638</v>
      </c>
      <c r="S124" s="365"/>
      <c r="T124" s="278"/>
    </row>
    <row r="125" spans="1:20" ht="38.25">
      <c r="A125" s="192" t="s">
        <v>667</v>
      </c>
      <c r="B125" s="68"/>
      <c r="C125" s="214" t="s">
        <v>1256</v>
      </c>
      <c r="D125" s="215">
        <v>44953</v>
      </c>
      <c r="E125" s="192" t="s">
        <v>1701</v>
      </c>
      <c r="F125" s="192" t="s">
        <v>12</v>
      </c>
      <c r="G125" s="192">
        <v>441265</v>
      </c>
      <c r="H125" s="68"/>
      <c r="I125" s="198" t="s">
        <v>1927</v>
      </c>
      <c r="J125" s="68"/>
      <c r="K125" s="68"/>
      <c r="L125" s="68"/>
      <c r="M125" s="68"/>
      <c r="N125" s="363"/>
      <c r="O125" s="363"/>
      <c r="P125" s="216">
        <v>939806.21</v>
      </c>
      <c r="Q125" s="216">
        <v>0</v>
      </c>
      <c r="R125" s="68" t="s">
        <v>638</v>
      </c>
      <c r="S125" s="365"/>
      <c r="T125" s="278"/>
    </row>
    <row r="126" spans="1:20" ht="38.25">
      <c r="A126" s="192" t="s">
        <v>667</v>
      </c>
      <c r="B126" s="68"/>
      <c r="C126" s="214" t="s">
        <v>1256</v>
      </c>
      <c r="D126" s="215">
        <v>44953</v>
      </c>
      <c r="E126" s="192" t="s">
        <v>1702</v>
      </c>
      <c r="F126" s="192" t="s">
        <v>12</v>
      </c>
      <c r="G126" s="192">
        <v>441267</v>
      </c>
      <c r="H126" s="68"/>
      <c r="I126" s="198" t="s">
        <v>1927</v>
      </c>
      <c r="J126" s="68"/>
      <c r="K126" s="68"/>
      <c r="L126" s="68"/>
      <c r="M126" s="68"/>
      <c r="N126" s="363"/>
      <c r="O126" s="363"/>
      <c r="P126" s="216">
        <v>2087816.78</v>
      </c>
      <c r="Q126" s="216">
        <v>0</v>
      </c>
      <c r="R126" s="68" t="s">
        <v>638</v>
      </c>
      <c r="S126" s="365"/>
      <c r="T126" s="278"/>
    </row>
    <row r="127" spans="1:20" ht="38.25">
      <c r="A127" s="192" t="s">
        <v>667</v>
      </c>
      <c r="B127" s="68"/>
      <c r="C127" s="214" t="s">
        <v>1256</v>
      </c>
      <c r="D127" s="215">
        <v>44953</v>
      </c>
      <c r="E127" s="192" t="s">
        <v>1703</v>
      </c>
      <c r="F127" s="192" t="s">
        <v>12</v>
      </c>
      <c r="G127" s="192">
        <v>441269</v>
      </c>
      <c r="H127" s="68"/>
      <c r="I127" s="198" t="s">
        <v>1927</v>
      </c>
      <c r="J127" s="68"/>
      <c r="K127" s="68"/>
      <c r="L127" s="68"/>
      <c r="M127" s="68"/>
      <c r="N127" s="363"/>
      <c r="O127" s="363"/>
      <c r="P127" s="216">
        <v>2206976.63</v>
      </c>
      <c r="Q127" s="216">
        <v>0</v>
      </c>
      <c r="R127" s="68" t="s">
        <v>638</v>
      </c>
      <c r="S127" s="365"/>
      <c r="T127" s="278"/>
    </row>
    <row r="128" spans="1:20" ht="38.25">
      <c r="A128" s="192" t="s">
        <v>667</v>
      </c>
      <c r="B128" s="68"/>
      <c r="C128" s="214" t="s">
        <v>1256</v>
      </c>
      <c r="D128" s="215">
        <v>44953</v>
      </c>
      <c r="E128" s="192" t="s">
        <v>1704</v>
      </c>
      <c r="F128" s="192" t="s">
        <v>12</v>
      </c>
      <c r="G128" s="192">
        <v>441271</v>
      </c>
      <c r="H128" s="68"/>
      <c r="I128" s="198" t="s">
        <v>1927</v>
      </c>
      <c r="J128" s="68"/>
      <c r="K128" s="68"/>
      <c r="L128" s="68"/>
      <c r="M128" s="68"/>
      <c r="N128" s="363"/>
      <c r="O128" s="363"/>
      <c r="P128" s="216">
        <v>518357.79</v>
      </c>
      <c r="Q128" s="216">
        <v>0</v>
      </c>
      <c r="R128" s="68" t="s">
        <v>638</v>
      </c>
      <c r="S128" s="365"/>
      <c r="T128" s="278"/>
    </row>
    <row r="129" spans="1:20" ht="38.25">
      <c r="A129" s="192" t="s">
        <v>667</v>
      </c>
      <c r="B129" s="68"/>
      <c r="C129" s="214" t="s">
        <v>1256</v>
      </c>
      <c r="D129" s="215">
        <v>44953</v>
      </c>
      <c r="E129" s="192" t="s">
        <v>1705</v>
      </c>
      <c r="F129" s="192" t="s">
        <v>12</v>
      </c>
      <c r="G129" s="192">
        <v>441273</v>
      </c>
      <c r="H129" s="68"/>
      <c r="I129" s="198" t="s">
        <v>1927</v>
      </c>
      <c r="J129" s="68"/>
      <c r="K129" s="68"/>
      <c r="L129" s="68"/>
      <c r="M129" s="68"/>
      <c r="N129" s="363"/>
      <c r="O129" s="363"/>
      <c r="P129" s="216">
        <v>1494787.89</v>
      </c>
      <c r="Q129" s="216">
        <v>0</v>
      </c>
      <c r="R129" s="68" t="s">
        <v>638</v>
      </c>
      <c r="S129" s="365"/>
      <c r="T129" s="278"/>
    </row>
    <row r="130" spans="1:20" ht="38.25">
      <c r="A130" s="192" t="s">
        <v>667</v>
      </c>
      <c r="B130" s="68"/>
      <c r="C130" s="214" t="s">
        <v>1256</v>
      </c>
      <c r="D130" s="215">
        <v>44953</v>
      </c>
      <c r="E130" s="192" t="s">
        <v>1706</v>
      </c>
      <c r="F130" s="192" t="s">
        <v>12</v>
      </c>
      <c r="G130" s="192">
        <v>441275</v>
      </c>
      <c r="H130" s="68"/>
      <c r="I130" s="198" t="s">
        <v>1927</v>
      </c>
      <c r="J130" s="68"/>
      <c r="K130" s="68"/>
      <c r="L130" s="68"/>
      <c r="M130" s="68"/>
      <c r="N130" s="363"/>
      <c r="O130" s="363"/>
      <c r="P130" s="216">
        <v>4105610.46</v>
      </c>
      <c r="Q130" s="216">
        <v>0</v>
      </c>
      <c r="R130" s="68" t="s">
        <v>638</v>
      </c>
      <c r="S130" s="365"/>
      <c r="T130" s="278"/>
    </row>
    <row r="131" spans="1:20" ht="38.25">
      <c r="A131" s="192" t="s">
        <v>667</v>
      </c>
      <c r="B131" s="68"/>
      <c r="C131" s="214" t="s">
        <v>1256</v>
      </c>
      <c r="D131" s="215">
        <v>44953</v>
      </c>
      <c r="E131" s="192" t="s">
        <v>1707</v>
      </c>
      <c r="F131" s="192" t="s">
        <v>12</v>
      </c>
      <c r="G131" s="192">
        <v>441277</v>
      </c>
      <c r="H131" s="68"/>
      <c r="I131" s="198" t="s">
        <v>1927</v>
      </c>
      <c r="J131" s="68"/>
      <c r="K131" s="68"/>
      <c r="L131" s="68"/>
      <c r="M131" s="68"/>
      <c r="N131" s="363"/>
      <c r="O131" s="363"/>
      <c r="P131" s="216">
        <v>1423730.57</v>
      </c>
      <c r="Q131" s="216">
        <v>0</v>
      </c>
      <c r="R131" s="68" t="s">
        <v>638</v>
      </c>
      <c r="S131" s="365"/>
      <c r="T131" s="278"/>
    </row>
    <row r="132" spans="1:20" ht="38.25">
      <c r="A132" s="192" t="s">
        <v>667</v>
      </c>
      <c r="B132" s="68"/>
      <c r="C132" s="214" t="s">
        <v>1256</v>
      </c>
      <c r="D132" s="215">
        <v>44953</v>
      </c>
      <c r="E132" s="192" t="s">
        <v>1708</v>
      </c>
      <c r="F132" s="192" t="s">
        <v>12</v>
      </c>
      <c r="G132" s="192">
        <v>441279</v>
      </c>
      <c r="H132" s="68"/>
      <c r="I132" s="198" t="s">
        <v>1927</v>
      </c>
      <c r="J132" s="68"/>
      <c r="K132" s="68"/>
      <c r="L132" s="68"/>
      <c r="M132" s="68"/>
      <c r="N132" s="363"/>
      <c r="O132" s="363"/>
      <c r="P132" s="216">
        <v>6061720.46</v>
      </c>
      <c r="Q132" s="216">
        <v>0</v>
      </c>
      <c r="R132" s="68" t="s">
        <v>638</v>
      </c>
      <c r="S132" s="365"/>
      <c r="T132" s="278"/>
    </row>
    <row r="133" spans="1:20" ht="38.25">
      <c r="A133" s="192" t="s">
        <v>667</v>
      </c>
      <c r="B133" s="68"/>
      <c r="C133" s="214" t="s">
        <v>1256</v>
      </c>
      <c r="D133" s="215">
        <v>44953</v>
      </c>
      <c r="E133" s="192" t="s">
        <v>1709</v>
      </c>
      <c r="F133" s="192" t="s">
        <v>12</v>
      </c>
      <c r="G133" s="192">
        <v>441281</v>
      </c>
      <c r="H133" s="68"/>
      <c r="I133" s="198" t="s">
        <v>1927</v>
      </c>
      <c r="J133" s="68"/>
      <c r="K133" s="68"/>
      <c r="L133" s="68"/>
      <c r="M133" s="68"/>
      <c r="N133" s="363"/>
      <c r="O133" s="363"/>
      <c r="P133" s="216">
        <v>3477873.13</v>
      </c>
      <c r="Q133" s="216">
        <v>0</v>
      </c>
      <c r="R133" s="68" t="s">
        <v>638</v>
      </c>
      <c r="S133" s="365"/>
      <c r="T133" s="278"/>
    </row>
    <row r="134" spans="1:20" ht="38.25">
      <c r="A134" s="192" t="s">
        <v>667</v>
      </c>
      <c r="B134" s="68"/>
      <c r="C134" s="214" t="s">
        <v>1256</v>
      </c>
      <c r="D134" s="215">
        <v>44953</v>
      </c>
      <c r="E134" s="192" t="s">
        <v>1710</v>
      </c>
      <c r="F134" s="192" t="s">
        <v>12</v>
      </c>
      <c r="G134" s="192">
        <v>441283</v>
      </c>
      <c r="H134" s="68"/>
      <c r="I134" s="198" t="s">
        <v>1927</v>
      </c>
      <c r="J134" s="68"/>
      <c r="K134" s="68"/>
      <c r="L134" s="68"/>
      <c r="M134" s="68"/>
      <c r="N134" s="363"/>
      <c r="O134" s="363"/>
      <c r="P134" s="216">
        <v>856541.04</v>
      </c>
      <c r="Q134" s="216">
        <v>0</v>
      </c>
      <c r="R134" s="68" t="s">
        <v>638</v>
      </c>
      <c r="S134" s="365"/>
      <c r="T134" s="278"/>
    </row>
    <row r="135" spans="1:20" ht="38.25">
      <c r="A135" s="192" t="s">
        <v>667</v>
      </c>
      <c r="B135" s="68"/>
      <c r="C135" s="214" t="s">
        <v>1256</v>
      </c>
      <c r="D135" s="215">
        <v>44953</v>
      </c>
      <c r="E135" s="192" t="s">
        <v>1711</v>
      </c>
      <c r="F135" s="192" t="s">
        <v>12</v>
      </c>
      <c r="G135" s="192">
        <v>441285</v>
      </c>
      <c r="H135" s="68"/>
      <c r="I135" s="198" t="s">
        <v>1927</v>
      </c>
      <c r="J135" s="68"/>
      <c r="K135" s="68"/>
      <c r="L135" s="68"/>
      <c r="M135" s="68"/>
      <c r="N135" s="363"/>
      <c r="O135" s="363"/>
      <c r="P135" s="216">
        <v>1206045.83</v>
      </c>
      <c r="Q135" s="216">
        <v>0</v>
      </c>
      <c r="R135" s="68" t="s">
        <v>638</v>
      </c>
      <c r="S135" s="365"/>
      <c r="T135" s="278"/>
    </row>
    <row r="136" spans="1:20" ht="38.25">
      <c r="A136" s="192" t="s">
        <v>667</v>
      </c>
      <c r="B136" s="68"/>
      <c r="C136" s="214" t="s">
        <v>1256</v>
      </c>
      <c r="D136" s="215">
        <v>44953</v>
      </c>
      <c r="E136" s="192" t="s">
        <v>1712</v>
      </c>
      <c r="F136" s="192" t="s">
        <v>12</v>
      </c>
      <c r="G136" s="192">
        <v>441287</v>
      </c>
      <c r="H136" s="68"/>
      <c r="I136" s="198" t="s">
        <v>1927</v>
      </c>
      <c r="J136" s="68"/>
      <c r="K136" s="68"/>
      <c r="L136" s="68"/>
      <c r="M136" s="68"/>
      <c r="N136" s="363"/>
      <c r="O136" s="363"/>
      <c r="P136" s="216">
        <v>14103602.970000001</v>
      </c>
      <c r="Q136" s="216">
        <v>0</v>
      </c>
      <c r="R136" s="68" t="s">
        <v>638</v>
      </c>
      <c r="S136" s="365"/>
      <c r="T136" s="278"/>
    </row>
    <row r="137" spans="1:20" ht="38.25">
      <c r="A137" s="192" t="s">
        <v>667</v>
      </c>
      <c r="B137" s="68"/>
      <c r="C137" s="214" t="s">
        <v>1256</v>
      </c>
      <c r="D137" s="215">
        <v>44953</v>
      </c>
      <c r="E137" s="192" t="s">
        <v>1713</v>
      </c>
      <c r="F137" s="192" t="s">
        <v>12</v>
      </c>
      <c r="G137" s="192">
        <v>441289</v>
      </c>
      <c r="H137" s="68"/>
      <c r="I137" s="198" t="s">
        <v>1927</v>
      </c>
      <c r="J137" s="68"/>
      <c r="K137" s="68"/>
      <c r="L137" s="68"/>
      <c r="M137" s="68"/>
      <c r="N137" s="363"/>
      <c r="O137" s="363"/>
      <c r="P137" s="216">
        <v>3312546.44</v>
      </c>
      <c r="Q137" s="216">
        <v>0</v>
      </c>
      <c r="R137" s="68" t="s">
        <v>638</v>
      </c>
      <c r="S137" s="365"/>
      <c r="T137" s="278"/>
    </row>
    <row r="138" spans="1:20" ht="38.25">
      <c r="A138" s="192" t="s">
        <v>667</v>
      </c>
      <c r="B138" s="68"/>
      <c r="C138" s="214" t="s">
        <v>1256</v>
      </c>
      <c r="D138" s="215">
        <v>44953</v>
      </c>
      <c r="E138" s="192" t="s">
        <v>1714</v>
      </c>
      <c r="F138" s="192" t="s">
        <v>12</v>
      </c>
      <c r="G138" s="192">
        <v>441291</v>
      </c>
      <c r="H138" s="68"/>
      <c r="I138" s="198" t="s">
        <v>1927</v>
      </c>
      <c r="J138" s="68"/>
      <c r="K138" s="68"/>
      <c r="L138" s="68"/>
      <c r="M138" s="68"/>
      <c r="N138" s="363"/>
      <c r="O138" s="363"/>
      <c r="P138" s="216">
        <v>9552387.0099999998</v>
      </c>
      <c r="Q138" s="216">
        <v>0</v>
      </c>
      <c r="R138" s="68" t="s">
        <v>638</v>
      </c>
      <c r="S138" s="365"/>
      <c r="T138" s="278"/>
    </row>
    <row r="139" spans="1:20" ht="38.25">
      <c r="A139" s="192" t="s">
        <v>667</v>
      </c>
      <c r="B139" s="68"/>
      <c r="C139" s="214" t="s">
        <v>1256</v>
      </c>
      <c r="D139" s="215">
        <v>44953</v>
      </c>
      <c r="E139" s="192" t="s">
        <v>1715</v>
      </c>
      <c r="F139" s="192" t="s">
        <v>12</v>
      </c>
      <c r="G139" s="192">
        <v>441293</v>
      </c>
      <c r="H139" s="68"/>
      <c r="I139" s="198" t="s">
        <v>1927</v>
      </c>
      <c r="J139" s="68"/>
      <c r="K139" s="68"/>
      <c r="L139" s="68"/>
      <c r="M139" s="68"/>
      <c r="N139" s="363"/>
      <c r="O139" s="363"/>
      <c r="P139" s="216">
        <v>1757455.44</v>
      </c>
      <c r="Q139" s="216">
        <v>0</v>
      </c>
      <c r="R139" s="68" t="s">
        <v>638</v>
      </c>
      <c r="S139" s="365"/>
      <c r="T139" s="278"/>
    </row>
    <row r="140" spans="1:20" ht="38.25">
      <c r="A140" s="192" t="s">
        <v>667</v>
      </c>
      <c r="B140" s="68"/>
      <c r="C140" s="214" t="s">
        <v>1256</v>
      </c>
      <c r="D140" s="215">
        <v>44953</v>
      </c>
      <c r="E140" s="192" t="s">
        <v>1716</v>
      </c>
      <c r="F140" s="192" t="s">
        <v>12</v>
      </c>
      <c r="G140" s="192">
        <v>441295</v>
      </c>
      <c r="H140" s="68"/>
      <c r="I140" s="198" t="s">
        <v>1927</v>
      </c>
      <c r="J140" s="68"/>
      <c r="K140" s="68"/>
      <c r="L140" s="68"/>
      <c r="M140" s="68"/>
      <c r="N140" s="363"/>
      <c r="O140" s="363"/>
      <c r="P140" s="216">
        <v>609444.80000000005</v>
      </c>
      <c r="Q140" s="216">
        <v>0</v>
      </c>
      <c r="R140" s="68" t="s">
        <v>638</v>
      </c>
      <c r="S140" s="365"/>
      <c r="T140" s="278"/>
    </row>
    <row r="141" spans="1:20" ht="38.25">
      <c r="A141" s="192" t="s">
        <v>667</v>
      </c>
      <c r="B141" s="68"/>
      <c r="C141" s="214" t="s">
        <v>1256</v>
      </c>
      <c r="D141" s="215">
        <v>44953</v>
      </c>
      <c r="E141" s="192" t="s">
        <v>1717</v>
      </c>
      <c r="F141" s="192" t="s">
        <v>12</v>
      </c>
      <c r="G141" s="192">
        <v>441297</v>
      </c>
      <c r="H141" s="68"/>
      <c r="I141" s="198" t="s">
        <v>1927</v>
      </c>
      <c r="J141" s="68"/>
      <c r="K141" s="68"/>
      <c r="L141" s="68"/>
      <c r="M141" s="68"/>
      <c r="N141" s="363"/>
      <c r="O141" s="363"/>
      <c r="P141" s="216">
        <v>432831.43</v>
      </c>
      <c r="Q141" s="216">
        <v>0</v>
      </c>
      <c r="R141" s="68" t="s">
        <v>638</v>
      </c>
      <c r="S141" s="365"/>
      <c r="T141" s="278"/>
    </row>
    <row r="142" spans="1:20" ht="38.25">
      <c r="A142" s="192" t="s">
        <v>667</v>
      </c>
      <c r="B142" s="68"/>
      <c r="C142" s="214" t="s">
        <v>1256</v>
      </c>
      <c r="D142" s="215">
        <v>44953</v>
      </c>
      <c r="E142" s="192" t="s">
        <v>1718</v>
      </c>
      <c r="F142" s="192" t="s">
        <v>12</v>
      </c>
      <c r="G142" s="192">
        <v>441305</v>
      </c>
      <c r="H142" s="68"/>
      <c r="I142" s="198" t="s">
        <v>1927</v>
      </c>
      <c r="J142" s="68"/>
      <c r="K142" s="68"/>
      <c r="L142" s="68"/>
      <c r="M142" s="68"/>
      <c r="N142" s="363"/>
      <c r="O142" s="363"/>
      <c r="P142" s="216">
        <v>102420416.51000001</v>
      </c>
      <c r="Q142" s="216">
        <v>0</v>
      </c>
      <c r="R142" s="68" t="s">
        <v>638</v>
      </c>
      <c r="S142" s="365"/>
      <c r="T142" s="278"/>
    </row>
    <row r="143" spans="1:20" ht="38.25">
      <c r="A143" s="192" t="s">
        <v>667</v>
      </c>
      <c r="B143" s="68"/>
      <c r="C143" s="214" t="s">
        <v>1256</v>
      </c>
      <c r="D143" s="215">
        <v>44953</v>
      </c>
      <c r="E143" s="192" t="s">
        <v>1719</v>
      </c>
      <c r="F143" s="192" t="s">
        <v>12</v>
      </c>
      <c r="G143" s="192">
        <v>441299</v>
      </c>
      <c r="H143" s="68"/>
      <c r="I143" s="198" t="s">
        <v>1927</v>
      </c>
      <c r="J143" s="68"/>
      <c r="K143" s="68"/>
      <c r="L143" s="68"/>
      <c r="M143" s="68"/>
      <c r="N143" s="363"/>
      <c r="O143" s="363"/>
      <c r="P143" s="216">
        <v>17507763.539999999</v>
      </c>
      <c r="Q143" s="216">
        <v>0</v>
      </c>
      <c r="R143" s="68" t="s">
        <v>638</v>
      </c>
      <c r="S143" s="365"/>
      <c r="T143" s="278"/>
    </row>
    <row r="144" spans="1:20" ht="38.25">
      <c r="A144" s="192" t="s">
        <v>667</v>
      </c>
      <c r="B144" s="68"/>
      <c r="C144" s="214" t="s">
        <v>1256</v>
      </c>
      <c r="D144" s="215">
        <v>44953</v>
      </c>
      <c r="E144" s="192" t="s">
        <v>1720</v>
      </c>
      <c r="F144" s="192" t="s">
        <v>12</v>
      </c>
      <c r="G144" s="192">
        <v>441301</v>
      </c>
      <c r="H144" s="68"/>
      <c r="I144" s="198" t="s">
        <v>1927</v>
      </c>
      <c r="J144" s="68"/>
      <c r="K144" s="68"/>
      <c r="L144" s="68"/>
      <c r="M144" s="68"/>
      <c r="N144" s="363"/>
      <c r="O144" s="363"/>
      <c r="P144" s="216">
        <v>22012877.289999999</v>
      </c>
      <c r="Q144" s="216">
        <v>0</v>
      </c>
      <c r="R144" s="68" t="s">
        <v>638</v>
      </c>
      <c r="S144" s="365"/>
      <c r="T144" s="278"/>
    </row>
    <row r="145" spans="1:20" ht="38.25">
      <c r="A145" s="192" t="s">
        <v>667</v>
      </c>
      <c r="B145" s="68"/>
      <c r="C145" s="214" t="s">
        <v>1256</v>
      </c>
      <c r="D145" s="215">
        <v>44953</v>
      </c>
      <c r="E145" s="192" t="s">
        <v>1721</v>
      </c>
      <c r="F145" s="192" t="s">
        <v>12</v>
      </c>
      <c r="G145" s="192">
        <v>441303</v>
      </c>
      <c r="H145" s="68"/>
      <c r="I145" s="198" t="s">
        <v>1927</v>
      </c>
      <c r="J145" s="68"/>
      <c r="K145" s="68"/>
      <c r="L145" s="68"/>
      <c r="M145" s="68"/>
      <c r="N145" s="363"/>
      <c r="O145" s="363"/>
      <c r="P145" s="216">
        <v>8478222.2799999993</v>
      </c>
      <c r="Q145" s="216">
        <v>0</v>
      </c>
      <c r="R145" s="68" t="s">
        <v>638</v>
      </c>
      <c r="S145" s="365"/>
      <c r="T145" s="278"/>
    </row>
    <row r="146" spans="1:20" ht="38.25">
      <c r="A146" s="192" t="s">
        <v>667</v>
      </c>
      <c r="B146" s="68"/>
      <c r="C146" s="214" t="s">
        <v>1256</v>
      </c>
      <c r="D146" s="215">
        <v>44953</v>
      </c>
      <c r="E146" s="192" t="s">
        <v>1722</v>
      </c>
      <c r="F146" s="192" t="s">
        <v>12</v>
      </c>
      <c r="G146" s="192">
        <v>441307</v>
      </c>
      <c r="H146" s="68"/>
      <c r="I146" s="198" t="s">
        <v>1927</v>
      </c>
      <c r="J146" s="68"/>
      <c r="K146" s="68"/>
      <c r="L146" s="68"/>
      <c r="M146" s="68"/>
      <c r="N146" s="363"/>
      <c r="O146" s="363"/>
      <c r="P146" s="216">
        <v>7524826.75</v>
      </c>
      <c r="Q146" s="216">
        <v>0</v>
      </c>
      <c r="R146" s="68" t="s">
        <v>638</v>
      </c>
      <c r="S146" s="365"/>
      <c r="T146" s="278"/>
    </row>
    <row r="147" spans="1:20" ht="38.25">
      <c r="A147" s="192" t="s">
        <v>667</v>
      </c>
      <c r="B147" s="68"/>
      <c r="C147" s="214" t="s">
        <v>1256</v>
      </c>
      <c r="D147" s="215">
        <v>44953</v>
      </c>
      <c r="E147" s="192" t="s">
        <v>1723</v>
      </c>
      <c r="F147" s="192" t="s">
        <v>12</v>
      </c>
      <c r="G147" s="192">
        <v>441309</v>
      </c>
      <c r="H147" s="68"/>
      <c r="I147" s="198" t="s">
        <v>1927</v>
      </c>
      <c r="J147" s="68"/>
      <c r="K147" s="68"/>
      <c r="L147" s="68"/>
      <c r="M147" s="68"/>
      <c r="N147" s="363"/>
      <c r="O147" s="363"/>
      <c r="P147" s="216">
        <v>11838.51</v>
      </c>
      <c r="Q147" s="216">
        <v>0</v>
      </c>
      <c r="R147" s="68" t="s">
        <v>638</v>
      </c>
      <c r="S147" s="365"/>
      <c r="T147" s="278"/>
    </row>
    <row r="148" spans="1:20" ht="38.25">
      <c r="A148" s="192" t="s">
        <v>667</v>
      </c>
      <c r="B148" s="68"/>
      <c r="C148" s="214" t="s">
        <v>1256</v>
      </c>
      <c r="D148" s="215">
        <v>44953</v>
      </c>
      <c r="E148" s="192" t="s">
        <v>1724</v>
      </c>
      <c r="F148" s="192" t="s">
        <v>12</v>
      </c>
      <c r="G148" s="192">
        <v>441311</v>
      </c>
      <c r="H148" s="68"/>
      <c r="I148" s="198" t="s">
        <v>1927</v>
      </c>
      <c r="J148" s="68"/>
      <c r="K148" s="68"/>
      <c r="L148" s="68"/>
      <c r="M148" s="68"/>
      <c r="N148" s="363"/>
      <c r="O148" s="363"/>
      <c r="P148" s="216">
        <v>12839.93</v>
      </c>
      <c r="Q148" s="216">
        <v>0</v>
      </c>
      <c r="R148" s="68" t="s">
        <v>638</v>
      </c>
      <c r="S148" s="365"/>
      <c r="T148" s="278"/>
    </row>
    <row r="149" spans="1:20" ht="38.25">
      <c r="A149" s="192" t="s">
        <v>667</v>
      </c>
      <c r="B149" s="68"/>
      <c r="C149" s="214" t="s">
        <v>1256</v>
      </c>
      <c r="D149" s="215">
        <v>44953</v>
      </c>
      <c r="E149" s="192" t="s">
        <v>1725</v>
      </c>
      <c r="F149" s="192" t="s">
        <v>12</v>
      </c>
      <c r="G149" s="192">
        <v>441313</v>
      </c>
      <c r="H149" s="68"/>
      <c r="I149" s="198" t="s">
        <v>1927</v>
      </c>
      <c r="J149" s="68"/>
      <c r="K149" s="68"/>
      <c r="L149" s="68"/>
      <c r="M149" s="68"/>
      <c r="N149" s="363"/>
      <c r="O149" s="363"/>
      <c r="P149" s="216">
        <v>5328.99</v>
      </c>
      <c r="Q149" s="216">
        <v>0</v>
      </c>
      <c r="R149" s="68" t="s">
        <v>638</v>
      </c>
      <c r="S149" s="365"/>
      <c r="T149" s="278"/>
    </row>
    <row r="150" spans="1:20" ht="38.25">
      <c r="A150" s="192" t="s">
        <v>667</v>
      </c>
      <c r="B150" s="68"/>
      <c r="C150" s="214" t="s">
        <v>1256</v>
      </c>
      <c r="D150" s="215">
        <v>44953</v>
      </c>
      <c r="E150" s="192" t="s">
        <v>1726</v>
      </c>
      <c r="F150" s="192" t="s">
        <v>12</v>
      </c>
      <c r="G150" s="192">
        <v>441315</v>
      </c>
      <c r="H150" s="68"/>
      <c r="I150" s="198" t="s">
        <v>1927</v>
      </c>
      <c r="J150" s="68"/>
      <c r="K150" s="68"/>
      <c r="L150" s="68"/>
      <c r="M150" s="68"/>
      <c r="N150" s="363"/>
      <c r="O150" s="363"/>
      <c r="P150" s="216">
        <v>15294.23</v>
      </c>
      <c r="Q150" s="216">
        <v>0</v>
      </c>
      <c r="R150" s="68" t="s">
        <v>638</v>
      </c>
      <c r="S150" s="365"/>
      <c r="T150" s="278"/>
    </row>
    <row r="151" spans="1:20" ht="38.25">
      <c r="A151" s="192" t="s">
        <v>667</v>
      </c>
      <c r="B151" s="68"/>
      <c r="C151" s="214" t="s">
        <v>1256</v>
      </c>
      <c r="D151" s="215">
        <v>44953</v>
      </c>
      <c r="E151" s="192" t="s">
        <v>1727</v>
      </c>
      <c r="F151" s="192" t="s">
        <v>12</v>
      </c>
      <c r="G151" s="192">
        <v>441317</v>
      </c>
      <c r="H151" s="68"/>
      <c r="I151" s="198" t="s">
        <v>1927</v>
      </c>
      <c r="J151" s="68"/>
      <c r="K151" s="68"/>
      <c r="L151" s="68"/>
      <c r="M151" s="68"/>
      <c r="N151" s="363"/>
      <c r="O151" s="363"/>
      <c r="P151" s="216">
        <v>15294.23</v>
      </c>
      <c r="Q151" s="216">
        <v>0</v>
      </c>
      <c r="R151" s="68" t="s">
        <v>638</v>
      </c>
      <c r="S151" s="365"/>
      <c r="T151" s="278"/>
    </row>
    <row r="152" spans="1:20" ht="38.25">
      <c r="A152" s="192" t="s">
        <v>667</v>
      </c>
      <c r="B152" s="68"/>
      <c r="C152" s="214" t="s">
        <v>1256</v>
      </c>
      <c r="D152" s="215">
        <v>44953</v>
      </c>
      <c r="E152" s="192" t="s">
        <v>1728</v>
      </c>
      <c r="F152" s="192" t="s">
        <v>12</v>
      </c>
      <c r="G152" s="192">
        <v>441319</v>
      </c>
      <c r="H152" s="68"/>
      <c r="I152" s="198" t="s">
        <v>1927</v>
      </c>
      <c r="J152" s="68"/>
      <c r="K152" s="68"/>
      <c r="L152" s="68"/>
      <c r="M152" s="68"/>
      <c r="N152" s="363"/>
      <c r="O152" s="363"/>
      <c r="P152" s="216">
        <v>15294.23</v>
      </c>
      <c r="Q152" s="216">
        <v>0</v>
      </c>
      <c r="R152" s="68" t="s">
        <v>638</v>
      </c>
      <c r="S152" s="365"/>
      <c r="T152" s="278"/>
    </row>
    <row r="153" spans="1:20" ht="38.25">
      <c r="A153" s="192" t="s">
        <v>667</v>
      </c>
      <c r="B153" s="68"/>
      <c r="C153" s="214" t="s">
        <v>1256</v>
      </c>
      <c r="D153" s="215">
        <v>44953</v>
      </c>
      <c r="E153" s="192" t="s">
        <v>1729</v>
      </c>
      <c r="F153" s="192" t="s">
        <v>12</v>
      </c>
      <c r="G153" s="192">
        <v>441321</v>
      </c>
      <c r="H153" s="68"/>
      <c r="I153" s="198" t="s">
        <v>1927</v>
      </c>
      <c r="J153" s="68"/>
      <c r="K153" s="68"/>
      <c r="L153" s="68"/>
      <c r="M153" s="68"/>
      <c r="N153" s="363"/>
      <c r="O153" s="363"/>
      <c r="P153" s="216">
        <v>15294.23</v>
      </c>
      <c r="Q153" s="216">
        <v>0</v>
      </c>
      <c r="R153" s="68" t="s">
        <v>638</v>
      </c>
      <c r="S153" s="365"/>
      <c r="T153" s="278"/>
    </row>
    <row r="154" spans="1:20" ht="38.25">
      <c r="A154" s="192" t="s">
        <v>667</v>
      </c>
      <c r="B154" s="68"/>
      <c r="C154" s="214" t="s">
        <v>1256</v>
      </c>
      <c r="D154" s="215">
        <v>44953</v>
      </c>
      <c r="E154" s="192" t="s">
        <v>1730</v>
      </c>
      <c r="F154" s="192" t="s">
        <v>12</v>
      </c>
      <c r="G154" s="192">
        <v>441323</v>
      </c>
      <c r="H154" s="68"/>
      <c r="I154" s="198" t="s">
        <v>1927</v>
      </c>
      <c r="J154" s="68"/>
      <c r="K154" s="68"/>
      <c r="L154" s="68"/>
      <c r="M154" s="68"/>
      <c r="N154" s="363"/>
      <c r="O154" s="363"/>
      <c r="P154" s="216">
        <v>293468.26</v>
      </c>
      <c r="Q154" s="216">
        <v>0</v>
      </c>
      <c r="R154" s="68" t="s">
        <v>638</v>
      </c>
      <c r="S154" s="365"/>
      <c r="T154" s="278"/>
    </row>
    <row r="155" spans="1:20" ht="38.25">
      <c r="A155" s="192" t="s">
        <v>667</v>
      </c>
      <c r="B155" s="68"/>
      <c r="C155" s="214" t="s">
        <v>1256</v>
      </c>
      <c r="D155" s="215">
        <v>44953</v>
      </c>
      <c r="E155" s="192" t="s">
        <v>1731</v>
      </c>
      <c r="F155" s="192" t="s">
        <v>12</v>
      </c>
      <c r="G155" s="192">
        <v>441325</v>
      </c>
      <c r="H155" s="68"/>
      <c r="I155" s="198" t="s">
        <v>1927</v>
      </c>
      <c r="J155" s="68"/>
      <c r="K155" s="68"/>
      <c r="L155" s="68"/>
      <c r="M155" s="68"/>
      <c r="N155" s="363"/>
      <c r="O155" s="363"/>
      <c r="P155" s="216">
        <v>4537.96</v>
      </c>
      <c r="Q155" s="216">
        <v>0</v>
      </c>
      <c r="R155" s="68" t="s">
        <v>638</v>
      </c>
      <c r="S155" s="365"/>
      <c r="T155" s="278"/>
    </row>
    <row r="156" spans="1:20" ht="38.25">
      <c r="A156" s="192" t="s">
        <v>667</v>
      </c>
      <c r="B156" s="68"/>
      <c r="C156" s="214" t="s">
        <v>1256</v>
      </c>
      <c r="D156" s="215">
        <v>44953</v>
      </c>
      <c r="E156" s="192" t="s">
        <v>1732</v>
      </c>
      <c r="F156" s="192" t="s">
        <v>12</v>
      </c>
      <c r="G156" s="192">
        <v>441327</v>
      </c>
      <c r="H156" s="68"/>
      <c r="I156" s="198" t="s">
        <v>1927</v>
      </c>
      <c r="J156" s="68"/>
      <c r="K156" s="68"/>
      <c r="L156" s="68"/>
      <c r="M156" s="68"/>
      <c r="N156" s="363"/>
      <c r="O156" s="363"/>
      <c r="P156" s="216">
        <v>205.32</v>
      </c>
      <c r="Q156" s="216">
        <v>0</v>
      </c>
      <c r="R156" s="68" t="s">
        <v>638</v>
      </c>
      <c r="S156" s="365"/>
      <c r="T156" s="278"/>
    </row>
    <row r="157" spans="1:20" ht="38.25">
      <c r="A157" s="192" t="s">
        <v>667</v>
      </c>
      <c r="B157" s="68"/>
      <c r="C157" s="214" t="s">
        <v>1256</v>
      </c>
      <c r="D157" s="215">
        <v>44953</v>
      </c>
      <c r="E157" s="192" t="s">
        <v>1733</v>
      </c>
      <c r="F157" s="192" t="s">
        <v>12</v>
      </c>
      <c r="G157" s="192">
        <v>441329</v>
      </c>
      <c r="H157" s="68"/>
      <c r="I157" s="198" t="s">
        <v>1927</v>
      </c>
      <c r="J157" s="68"/>
      <c r="K157" s="68"/>
      <c r="L157" s="68"/>
      <c r="M157" s="68"/>
      <c r="N157" s="363"/>
      <c r="O157" s="363"/>
      <c r="P157" s="216">
        <v>1883.41</v>
      </c>
      <c r="Q157" s="216">
        <v>0</v>
      </c>
      <c r="R157" s="68" t="s">
        <v>638</v>
      </c>
      <c r="S157" s="365"/>
      <c r="T157" s="278"/>
    </row>
    <row r="158" spans="1:20" ht="38.25">
      <c r="A158" s="192" t="s">
        <v>667</v>
      </c>
      <c r="B158" s="68"/>
      <c r="C158" s="214" t="s">
        <v>1256</v>
      </c>
      <c r="D158" s="215">
        <v>44953</v>
      </c>
      <c r="E158" s="192" t="s">
        <v>1734</v>
      </c>
      <c r="F158" s="192" t="s">
        <v>12</v>
      </c>
      <c r="G158" s="192">
        <v>441331</v>
      </c>
      <c r="H158" s="68"/>
      <c r="I158" s="198" t="s">
        <v>1927</v>
      </c>
      <c r="J158" s="68"/>
      <c r="K158" s="68"/>
      <c r="L158" s="68"/>
      <c r="M158" s="68"/>
      <c r="N158" s="363"/>
      <c r="O158" s="363"/>
      <c r="P158" s="216">
        <v>5405.34</v>
      </c>
      <c r="Q158" s="216">
        <v>0</v>
      </c>
      <c r="R158" s="68" t="s">
        <v>638</v>
      </c>
      <c r="S158" s="365"/>
      <c r="T158" s="278"/>
    </row>
    <row r="159" spans="1:20" ht="38.25">
      <c r="A159" s="192" t="s">
        <v>667</v>
      </c>
      <c r="B159" s="68"/>
      <c r="C159" s="214" t="s">
        <v>1256</v>
      </c>
      <c r="D159" s="215">
        <v>44953</v>
      </c>
      <c r="E159" s="192" t="s">
        <v>1735</v>
      </c>
      <c r="F159" s="192" t="s">
        <v>12</v>
      </c>
      <c r="G159" s="192">
        <v>441333</v>
      </c>
      <c r="H159" s="68"/>
      <c r="I159" s="198" t="s">
        <v>1927</v>
      </c>
      <c r="J159" s="68"/>
      <c r="K159" s="68"/>
      <c r="L159" s="68"/>
      <c r="M159" s="68"/>
      <c r="N159" s="363"/>
      <c r="O159" s="363"/>
      <c r="P159" s="216">
        <v>5405.34</v>
      </c>
      <c r="Q159" s="216">
        <v>0</v>
      </c>
      <c r="R159" s="68" t="s">
        <v>638</v>
      </c>
      <c r="S159" s="365"/>
      <c r="T159" s="278"/>
    </row>
    <row r="160" spans="1:20" ht="38.25">
      <c r="A160" s="192" t="s">
        <v>667</v>
      </c>
      <c r="B160" s="68"/>
      <c r="C160" s="214" t="s">
        <v>1256</v>
      </c>
      <c r="D160" s="215">
        <v>44953</v>
      </c>
      <c r="E160" s="192" t="s">
        <v>1736</v>
      </c>
      <c r="F160" s="192" t="s">
        <v>12</v>
      </c>
      <c r="G160" s="192">
        <v>441335</v>
      </c>
      <c r="H160" s="68"/>
      <c r="I160" s="198" t="s">
        <v>1927</v>
      </c>
      <c r="J160" s="68"/>
      <c r="K160" s="68"/>
      <c r="L160" s="68"/>
      <c r="M160" s="68"/>
      <c r="N160" s="363"/>
      <c r="O160" s="363"/>
      <c r="P160" s="216">
        <v>5405.34</v>
      </c>
      <c r="Q160" s="216">
        <v>0</v>
      </c>
      <c r="R160" s="68" t="s">
        <v>638</v>
      </c>
      <c r="S160" s="365"/>
      <c r="T160" s="278"/>
    </row>
    <row r="161" spans="1:20" ht="38.25">
      <c r="A161" s="192" t="s">
        <v>667</v>
      </c>
      <c r="B161" s="68"/>
      <c r="C161" s="214" t="s">
        <v>1256</v>
      </c>
      <c r="D161" s="215">
        <v>44953</v>
      </c>
      <c r="E161" s="192" t="s">
        <v>1737</v>
      </c>
      <c r="F161" s="192" t="s">
        <v>12</v>
      </c>
      <c r="G161" s="192">
        <v>441337</v>
      </c>
      <c r="H161" s="68"/>
      <c r="I161" s="198" t="s">
        <v>1927</v>
      </c>
      <c r="J161" s="68"/>
      <c r="K161" s="68"/>
      <c r="L161" s="68"/>
      <c r="M161" s="68"/>
      <c r="N161" s="363"/>
      <c r="O161" s="363"/>
      <c r="P161" s="216">
        <v>5405.34</v>
      </c>
      <c r="Q161" s="216">
        <v>0</v>
      </c>
      <c r="R161" s="68" t="s">
        <v>638</v>
      </c>
      <c r="S161" s="365"/>
      <c r="T161" s="278"/>
    </row>
    <row r="162" spans="1:20" ht="38.25">
      <c r="A162" s="192" t="s">
        <v>667</v>
      </c>
      <c r="B162" s="68"/>
      <c r="C162" s="214" t="s">
        <v>1256</v>
      </c>
      <c r="D162" s="215">
        <v>44953</v>
      </c>
      <c r="E162" s="192" t="s">
        <v>1738</v>
      </c>
      <c r="F162" s="192" t="s">
        <v>12</v>
      </c>
      <c r="G162" s="192">
        <v>441339</v>
      </c>
      <c r="H162" s="68"/>
      <c r="I162" s="198" t="s">
        <v>1927</v>
      </c>
      <c r="J162" s="68"/>
      <c r="K162" s="68"/>
      <c r="L162" s="68"/>
      <c r="M162" s="68"/>
      <c r="N162" s="363"/>
      <c r="O162" s="363"/>
      <c r="P162" s="216">
        <v>32515.78</v>
      </c>
      <c r="Q162" s="216">
        <v>0</v>
      </c>
      <c r="R162" s="68" t="s">
        <v>638</v>
      </c>
      <c r="S162" s="365"/>
      <c r="T162" s="278"/>
    </row>
    <row r="163" spans="1:20" ht="38.25">
      <c r="A163" s="192" t="s">
        <v>667</v>
      </c>
      <c r="B163" s="68"/>
      <c r="C163" s="214" t="s">
        <v>1256</v>
      </c>
      <c r="D163" s="215">
        <v>44953</v>
      </c>
      <c r="E163" s="192" t="s">
        <v>1739</v>
      </c>
      <c r="F163" s="192" t="s">
        <v>12</v>
      </c>
      <c r="G163" s="192">
        <v>441341</v>
      </c>
      <c r="H163" s="68"/>
      <c r="I163" s="198" t="s">
        <v>1927</v>
      </c>
      <c r="J163" s="68"/>
      <c r="K163" s="68"/>
      <c r="L163" s="68"/>
      <c r="M163" s="68"/>
      <c r="N163" s="363"/>
      <c r="O163" s="363"/>
      <c r="P163" s="216">
        <v>1595.84</v>
      </c>
      <c r="Q163" s="216">
        <v>0</v>
      </c>
      <c r="R163" s="68" t="s">
        <v>638</v>
      </c>
      <c r="S163" s="365"/>
      <c r="T163" s="278"/>
    </row>
    <row r="164" spans="1:20" ht="38.25">
      <c r="A164" s="192" t="s">
        <v>667</v>
      </c>
      <c r="B164" s="68"/>
      <c r="C164" s="214" t="s">
        <v>1256</v>
      </c>
      <c r="D164" s="215">
        <v>44953</v>
      </c>
      <c r="E164" s="192" t="s">
        <v>1740</v>
      </c>
      <c r="F164" s="192" t="s">
        <v>12</v>
      </c>
      <c r="G164" s="192">
        <v>441343</v>
      </c>
      <c r="H164" s="68"/>
      <c r="I164" s="198" t="s">
        <v>1927</v>
      </c>
      <c r="J164" s="68"/>
      <c r="K164" s="68"/>
      <c r="L164" s="68"/>
      <c r="M164" s="68"/>
      <c r="N164" s="363"/>
      <c r="O164" s="363"/>
      <c r="P164" s="216">
        <v>14636.63</v>
      </c>
      <c r="Q164" s="216">
        <v>0</v>
      </c>
      <c r="R164" s="68" t="s">
        <v>638</v>
      </c>
      <c r="S164" s="365"/>
      <c r="T164" s="278"/>
    </row>
    <row r="165" spans="1:20" ht="38.25">
      <c r="A165" s="192" t="s">
        <v>667</v>
      </c>
      <c r="B165" s="68"/>
      <c r="C165" s="214" t="s">
        <v>1256</v>
      </c>
      <c r="D165" s="215">
        <v>44953</v>
      </c>
      <c r="E165" s="192" t="s">
        <v>1741</v>
      </c>
      <c r="F165" s="192" t="s">
        <v>12</v>
      </c>
      <c r="G165" s="192">
        <v>441345</v>
      </c>
      <c r="H165" s="68"/>
      <c r="I165" s="198" t="s">
        <v>1927</v>
      </c>
      <c r="J165" s="68"/>
      <c r="K165" s="68"/>
      <c r="L165" s="68"/>
      <c r="M165" s="68"/>
      <c r="N165" s="363"/>
      <c r="O165" s="363"/>
      <c r="P165" s="216">
        <v>42007.35</v>
      </c>
      <c r="Q165" s="216">
        <v>0</v>
      </c>
      <c r="R165" s="68" t="s">
        <v>638</v>
      </c>
      <c r="S165" s="365"/>
      <c r="T165" s="278"/>
    </row>
    <row r="166" spans="1:20" ht="38.25">
      <c r="A166" s="192" t="s">
        <v>667</v>
      </c>
      <c r="B166" s="68"/>
      <c r="C166" s="214" t="s">
        <v>1256</v>
      </c>
      <c r="D166" s="215">
        <v>44953</v>
      </c>
      <c r="E166" s="192" t="s">
        <v>1742</v>
      </c>
      <c r="F166" s="192" t="s">
        <v>12</v>
      </c>
      <c r="G166" s="192">
        <v>441347</v>
      </c>
      <c r="H166" s="68"/>
      <c r="I166" s="198" t="s">
        <v>1927</v>
      </c>
      <c r="J166" s="68"/>
      <c r="K166" s="68"/>
      <c r="L166" s="68"/>
      <c r="M166" s="68"/>
      <c r="N166" s="363"/>
      <c r="O166" s="363"/>
      <c r="P166" s="216">
        <v>42007.35</v>
      </c>
      <c r="Q166" s="216">
        <v>0</v>
      </c>
      <c r="R166" s="68" t="s">
        <v>638</v>
      </c>
      <c r="S166" s="365"/>
      <c r="T166" s="278"/>
    </row>
    <row r="167" spans="1:20" ht="38.25">
      <c r="A167" s="192" t="s">
        <v>667</v>
      </c>
      <c r="B167" s="68"/>
      <c r="C167" s="214" t="s">
        <v>1256</v>
      </c>
      <c r="D167" s="215">
        <v>44953</v>
      </c>
      <c r="E167" s="192" t="s">
        <v>1743</v>
      </c>
      <c r="F167" s="192" t="s">
        <v>12</v>
      </c>
      <c r="G167" s="192">
        <v>441349</v>
      </c>
      <c r="H167" s="68"/>
      <c r="I167" s="198" t="s">
        <v>1927</v>
      </c>
      <c r="J167" s="68"/>
      <c r="K167" s="68"/>
      <c r="L167" s="68"/>
      <c r="M167" s="68"/>
      <c r="N167" s="363"/>
      <c r="O167" s="363"/>
      <c r="P167" s="216">
        <v>42007.35</v>
      </c>
      <c r="Q167" s="216">
        <v>0</v>
      </c>
      <c r="R167" s="68" t="s">
        <v>638</v>
      </c>
      <c r="S167" s="365"/>
      <c r="T167" s="278"/>
    </row>
    <row r="168" spans="1:20" ht="38.25">
      <c r="A168" s="192" t="s">
        <v>667</v>
      </c>
      <c r="B168" s="68"/>
      <c r="C168" s="214" t="s">
        <v>1256</v>
      </c>
      <c r="D168" s="215">
        <v>44953</v>
      </c>
      <c r="E168" s="192" t="s">
        <v>1744</v>
      </c>
      <c r="F168" s="192" t="s">
        <v>12</v>
      </c>
      <c r="G168" s="192">
        <v>441351</v>
      </c>
      <c r="H168" s="68"/>
      <c r="I168" s="198" t="s">
        <v>1927</v>
      </c>
      <c r="J168" s="68"/>
      <c r="K168" s="68"/>
      <c r="L168" s="68"/>
      <c r="M168" s="68"/>
      <c r="N168" s="363"/>
      <c r="O168" s="363"/>
      <c r="P168" s="216">
        <v>42007.35</v>
      </c>
      <c r="Q168" s="216">
        <v>0</v>
      </c>
      <c r="R168" s="68" t="s">
        <v>638</v>
      </c>
      <c r="S168" s="365"/>
      <c r="T168" s="278"/>
    </row>
    <row r="169" spans="1:20" ht="38.25">
      <c r="A169" s="192" t="s">
        <v>667</v>
      </c>
      <c r="B169" s="68"/>
      <c r="C169" s="214" t="s">
        <v>1256</v>
      </c>
      <c r="D169" s="215">
        <v>44953</v>
      </c>
      <c r="E169" s="192" t="s">
        <v>1745</v>
      </c>
      <c r="F169" s="192" t="s">
        <v>12</v>
      </c>
      <c r="G169" s="192">
        <v>441353</v>
      </c>
      <c r="H169" s="68"/>
      <c r="I169" s="198" t="s">
        <v>1927</v>
      </c>
      <c r="J169" s="68"/>
      <c r="K169" s="68"/>
      <c r="L169" s="68"/>
      <c r="M169" s="68"/>
      <c r="N169" s="363"/>
      <c r="O169" s="363"/>
      <c r="P169" s="216">
        <v>3521.92</v>
      </c>
      <c r="Q169" s="216">
        <v>0</v>
      </c>
      <c r="R169" s="68" t="s">
        <v>638</v>
      </c>
      <c r="S169" s="365"/>
      <c r="T169" s="278"/>
    </row>
    <row r="170" spans="1:20" ht="38.25">
      <c r="A170" s="192" t="s">
        <v>667</v>
      </c>
      <c r="B170" s="68"/>
      <c r="C170" s="214" t="s">
        <v>1256</v>
      </c>
      <c r="D170" s="215">
        <v>44953</v>
      </c>
      <c r="E170" s="192" t="s">
        <v>1746</v>
      </c>
      <c r="F170" s="192" t="s">
        <v>12</v>
      </c>
      <c r="G170" s="192">
        <v>441355</v>
      </c>
      <c r="H170" s="68"/>
      <c r="I170" s="198" t="s">
        <v>1927</v>
      </c>
      <c r="J170" s="68"/>
      <c r="K170" s="68"/>
      <c r="L170" s="68"/>
      <c r="M170" s="68"/>
      <c r="N170" s="363"/>
      <c r="O170" s="363"/>
      <c r="P170" s="216">
        <v>5200.0200000000004</v>
      </c>
      <c r="Q170" s="216">
        <v>0</v>
      </c>
      <c r="R170" s="68" t="s">
        <v>638</v>
      </c>
      <c r="S170" s="365"/>
      <c r="T170" s="278"/>
    </row>
    <row r="171" spans="1:20" ht="38.25">
      <c r="A171" s="192" t="s">
        <v>667</v>
      </c>
      <c r="B171" s="68"/>
      <c r="C171" s="214" t="s">
        <v>1256</v>
      </c>
      <c r="D171" s="215">
        <v>44953</v>
      </c>
      <c r="E171" s="192" t="s">
        <v>1747</v>
      </c>
      <c r="F171" s="192" t="s">
        <v>12</v>
      </c>
      <c r="G171" s="192">
        <v>441357</v>
      </c>
      <c r="H171" s="68"/>
      <c r="I171" s="198" t="s">
        <v>1927</v>
      </c>
      <c r="J171" s="68"/>
      <c r="K171" s="68"/>
      <c r="L171" s="68"/>
      <c r="M171" s="68"/>
      <c r="N171" s="363"/>
      <c r="O171" s="363"/>
      <c r="P171" s="216">
        <v>867.38</v>
      </c>
      <c r="Q171" s="216">
        <v>0</v>
      </c>
      <c r="R171" s="68" t="s">
        <v>638</v>
      </c>
      <c r="S171" s="365"/>
      <c r="T171" s="278"/>
    </row>
    <row r="172" spans="1:20" ht="38.25">
      <c r="A172" s="192" t="s">
        <v>667</v>
      </c>
      <c r="B172" s="68"/>
      <c r="C172" s="214" t="s">
        <v>1256</v>
      </c>
      <c r="D172" s="215">
        <v>44953</v>
      </c>
      <c r="E172" s="192" t="s">
        <v>1748</v>
      </c>
      <c r="F172" s="192" t="s">
        <v>12</v>
      </c>
      <c r="G172" s="192">
        <v>441359</v>
      </c>
      <c r="H172" s="68"/>
      <c r="I172" s="198" t="s">
        <v>1927</v>
      </c>
      <c r="J172" s="68"/>
      <c r="K172" s="68"/>
      <c r="L172" s="68"/>
      <c r="M172" s="68"/>
      <c r="N172" s="363"/>
      <c r="O172" s="363"/>
      <c r="P172" s="216">
        <v>2454.3000000000002</v>
      </c>
      <c r="Q172" s="216">
        <v>0</v>
      </c>
      <c r="R172" s="68" t="s">
        <v>638</v>
      </c>
      <c r="S172" s="365"/>
      <c r="T172" s="278"/>
    </row>
    <row r="173" spans="1:20" ht="38.25">
      <c r="A173" s="192" t="s">
        <v>667</v>
      </c>
      <c r="B173" s="68"/>
      <c r="C173" s="214" t="s">
        <v>1256</v>
      </c>
      <c r="D173" s="215">
        <v>44953</v>
      </c>
      <c r="E173" s="192" t="s">
        <v>1749</v>
      </c>
      <c r="F173" s="192" t="s">
        <v>12</v>
      </c>
      <c r="G173" s="192">
        <v>441361</v>
      </c>
      <c r="H173" s="68"/>
      <c r="I173" s="198" t="s">
        <v>1927</v>
      </c>
      <c r="J173" s="68"/>
      <c r="K173" s="68"/>
      <c r="L173" s="68"/>
      <c r="M173" s="68"/>
      <c r="N173" s="363"/>
      <c r="O173" s="363"/>
      <c r="P173" s="216">
        <v>14713.19</v>
      </c>
      <c r="Q173" s="216">
        <v>0</v>
      </c>
      <c r="R173" s="68" t="s">
        <v>638</v>
      </c>
      <c r="S173" s="365"/>
      <c r="T173" s="278"/>
    </row>
    <row r="174" spans="1:20" ht="38.25">
      <c r="A174" s="192" t="s">
        <v>667</v>
      </c>
      <c r="B174" s="68"/>
      <c r="C174" s="214" t="s">
        <v>1256</v>
      </c>
      <c r="D174" s="215">
        <v>44953</v>
      </c>
      <c r="E174" s="192" t="s">
        <v>1750</v>
      </c>
      <c r="F174" s="192" t="s">
        <v>12</v>
      </c>
      <c r="G174" s="192">
        <v>441363</v>
      </c>
      <c r="H174" s="68"/>
      <c r="I174" s="198" t="s">
        <v>1927</v>
      </c>
      <c r="J174" s="68"/>
      <c r="K174" s="68"/>
      <c r="L174" s="68"/>
      <c r="M174" s="68"/>
      <c r="N174" s="363"/>
      <c r="O174" s="363"/>
      <c r="P174" s="216">
        <v>3455.73</v>
      </c>
      <c r="Q174" s="216">
        <v>0</v>
      </c>
      <c r="R174" s="68" t="s">
        <v>638</v>
      </c>
      <c r="S174" s="365"/>
      <c r="T174" s="278"/>
    </row>
    <row r="175" spans="1:20" ht="38.25">
      <c r="A175" s="192" t="s">
        <v>667</v>
      </c>
      <c r="B175" s="68"/>
      <c r="C175" s="214" t="s">
        <v>1256</v>
      </c>
      <c r="D175" s="215">
        <v>44953</v>
      </c>
      <c r="E175" s="192" t="s">
        <v>1751</v>
      </c>
      <c r="F175" s="192" t="s">
        <v>12</v>
      </c>
      <c r="G175" s="192">
        <v>441365</v>
      </c>
      <c r="H175" s="68"/>
      <c r="I175" s="198" t="s">
        <v>1927</v>
      </c>
      <c r="J175" s="68"/>
      <c r="K175" s="68"/>
      <c r="L175" s="68"/>
      <c r="M175" s="68"/>
      <c r="N175" s="363"/>
      <c r="O175" s="363"/>
      <c r="P175" s="216">
        <v>6740.98</v>
      </c>
      <c r="Q175" s="216">
        <v>0</v>
      </c>
      <c r="R175" s="68" t="s">
        <v>638</v>
      </c>
      <c r="S175" s="365"/>
      <c r="T175" s="278"/>
    </row>
    <row r="176" spans="1:20" ht="38.25">
      <c r="A176" s="192" t="s">
        <v>667</v>
      </c>
      <c r="B176" s="68"/>
      <c r="C176" s="214" t="s">
        <v>1256</v>
      </c>
      <c r="D176" s="215">
        <v>44953</v>
      </c>
      <c r="E176" s="192" t="s">
        <v>1752</v>
      </c>
      <c r="F176" s="192" t="s">
        <v>12</v>
      </c>
      <c r="G176" s="192">
        <v>441367</v>
      </c>
      <c r="H176" s="68"/>
      <c r="I176" s="198" t="s">
        <v>1927</v>
      </c>
      <c r="J176" s="68"/>
      <c r="K176" s="68"/>
      <c r="L176" s="68"/>
      <c r="M176" s="68"/>
      <c r="N176" s="363"/>
      <c r="O176" s="363"/>
      <c r="P176" s="216">
        <v>9491.56</v>
      </c>
      <c r="Q176" s="216">
        <v>0</v>
      </c>
      <c r="R176" s="68" t="s">
        <v>638</v>
      </c>
      <c r="S176" s="365"/>
      <c r="T176" s="278"/>
    </row>
    <row r="177" spans="1:20" ht="38.25">
      <c r="A177" s="192" t="s">
        <v>667</v>
      </c>
      <c r="B177" s="68"/>
      <c r="C177" s="214" t="s">
        <v>1256</v>
      </c>
      <c r="D177" s="215">
        <v>44953</v>
      </c>
      <c r="E177" s="192" t="s">
        <v>1753</v>
      </c>
      <c r="F177" s="192" t="s">
        <v>12</v>
      </c>
      <c r="G177" s="192">
        <v>441376</v>
      </c>
      <c r="H177" s="68"/>
      <c r="I177" s="198" t="s">
        <v>1927</v>
      </c>
      <c r="J177" s="68"/>
      <c r="K177" s="68"/>
      <c r="L177" s="68"/>
      <c r="M177" s="68"/>
      <c r="N177" s="363"/>
      <c r="O177" s="363"/>
      <c r="P177" s="216">
        <v>2294131.56</v>
      </c>
      <c r="Q177" s="216">
        <v>0</v>
      </c>
      <c r="R177" s="68" t="s">
        <v>638</v>
      </c>
      <c r="S177" s="365"/>
      <c r="T177" s="278"/>
    </row>
    <row r="178" spans="1:20" ht="38.25">
      <c r="A178" s="192" t="s">
        <v>667</v>
      </c>
      <c r="B178" s="68"/>
      <c r="C178" s="214" t="s">
        <v>1256</v>
      </c>
      <c r="D178" s="215">
        <v>44953</v>
      </c>
      <c r="E178" s="192" t="s">
        <v>1754</v>
      </c>
      <c r="F178" s="192" t="s">
        <v>12</v>
      </c>
      <c r="G178" s="192">
        <v>441369</v>
      </c>
      <c r="H178" s="68"/>
      <c r="I178" s="198" t="s">
        <v>1927</v>
      </c>
      <c r="J178" s="68"/>
      <c r="K178" s="68"/>
      <c r="L178" s="68"/>
      <c r="M178" s="68"/>
      <c r="N178" s="363"/>
      <c r="O178" s="363"/>
      <c r="P178" s="216">
        <v>40411.440000000002</v>
      </c>
      <c r="Q178" s="216">
        <v>0</v>
      </c>
      <c r="R178" s="68" t="s">
        <v>638</v>
      </c>
      <c r="S178" s="365"/>
      <c r="T178" s="278"/>
    </row>
    <row r="179" spans="1:20" ht="38.25">
      <c r="A179" s="192" t="s">
        <v>667</v>
      </c>
      <c r="B179" s="68"/>
      <c r="C179" s="214" t="s">
        <v>1256</v>
      </c>
      <c r="D179" s="215">
        <v>44953</v>
      </c>
      <c r="E179" s="192" t="s">
        <v>1755</v>
      </c>
      <c r="F179" s="192" t="s">
        <v>12</v>
      </c>
      <c r="G179" s="192">
        <v>441372</v>
      </c>
      <c r="H179" s="68"/>
      <c r="I179" s="198" t="s">
        <v>1927</v>
      </c>
      <c r="J179" s="68"/>
      <c r="K179" s="68"/>
      <c r="L179" s="68"/>
      <c r="M179" s="68"/>
      <c r="N179" s="363"/>
      <c r="O179" s="363"/>
      <c r="P179" s="216">
        <v>2294131.56</v>
      </c>
      <c r="Q179" s="216">
        <v>0</v>
      </c>
      <c r="R179" s="68" t="s">
        <v>638</v>
      </c>
      <c r="S179" s="365"/>
      <c r="T179" s="278"/>
    </row>
    <row r="180" spans="1:20" ht="38.25">
      <c r="A180" s="192" t="s">
        <v>667</v>
      </c>
      <c r="B180" s="68"/>
      <c r="C180" s="214" t="s">
        <v>1256</v>
      </c>
      <c r="D180" s="215">
        <v>44953</v>
      </c>
      <c r="E180" s="192" t="s">
        <v>1756</v>
      </c>
      <c r="F180" s="192" t="s">
        <v>12</v>
      </c>
      <c r="G180" s="192">
        <v>441374</v>
      </c>
      <c r="H180" s="68"/>
      <c r="I180" s="198" t="s">
        <v>1927</v>
      </c>
      <c r="J180" s="68"/>
      <c r="K180" s="68"/>
      <c r="L180" s="68"/>
      <c r="M180" s="68"/>
      <c r="N180" s="363"/>
      <c r="O180" s="363"/>
      <c r="P180" s="216">
        <v>2294131.56</v>
      </c>
      <c r="Q180" s="216">
        <v>0</v>
      </c>
      <c r="R180" s="68" t="s">
        <v>638</v>
      </c>
      <c r="S180" s="365"/>
      <c r="T180" s="278"/>
    </row>
    <row r="181" spans="1:20" ht="38.25">
      <c r="A181" s="192" t="s">
        <v>667</v>
      </c>
      <c r="B181" s="68"/>
      <c r="C181" s="214" t="s">
        <v>1256</v>
      </c>
      <c r="D181" s="215">
        <v>44953</v>
      </c>
      <c r="E181" s="192" t="s">
        <v>1757</v>
      </c>
      <c r="F181" s="192" t="s">
        <v>12</v>
      </c>
      <c r="G181" s="192">
        <v>441378</v>
      </c>
      <c r="H181" s="68"/>
      <c r="I181" s="198" t="s">
        <v>1927</v>
      </c>
      <c r="J181" s="68"/>
      <c r="K181" s="68"/>
      <c r="L181" s="68"/>
      <c r="M181" s="68"/>
      <c r="N181" s="363"/>
      <c r="O181" s="363"/>
      <c r="P181" s="216">
        <v>2294131.56</v>
      </c>
      <c r="Q181" s="216">
        <v>0</v>
      </c>
      <c r="R181" s="68" t="s">
        <v>638</v>
      </c>
      <c r="S181" s="365"/>
      <c r="T181" s="278"/>
    </row>
    <row r="182" spans="1:20" ht="38.25">
      <c r="A182" s="192" t="s">
        <v>667</v>
      </c>
      <c r="B182" s="68"/>
      <c r="C182" s="214" t="s">
        <v>1256</v>
      </c>
      <c r="D182" s="215">
        <v>44953</v>
      </c>
      <c r="E182" s="192" t="s">
        <v>1758</v>
      </c>
      <c r="F182" s="192" t="s">
        <v>12</v>
      </c>
      <c r="G182" s="192">
        <v>441380</v>
      </c>
      <c r="H182" s="68"/>
      <c r="I182" s="198" t="s">
        <v>1927</v>
      </c>
      <c r="J182" s="68"/>
      <c r="K182" s="68"/>
      <c r="L182" s="68"/>
      <c r="M182" s="68"/>
      <c r="N182" s="363"/>
      <c r="O182" s="363"/>
      <c r="P182" s="216">
        <v>2294131.56</v>
      </c>
      <c r="Q182" s="216">
        <v>0</v>
      </c>
      <c r="R182" s="68" t="s">
        <v>638</v>
      </c>
      <c r="S182" s="365"/>
      <c r="T182" s="278"/>
    </row>
    <row r="183" spans="1:20" ht="38.25">
      <c r="A183" s="192" t="s">
        <v>667</v>
      </c>
      <c r="B183" s="68"/>
      <c r="C183" s="214" t="s">
        <v>1256</v>
      </c>
      <c r="D183" s="215">
        <v>44953</v>
      </c>
      <c r="E183" s="192" t="s">
        <v>1759</v>
      </c>
      <c r="F183" s="192" t="s">
        <v>12</v>
      </c>
      <c r="G183" s="192">
        <v>441382</v>
      </c>
      <c r="H183" s="68"/>
      <c r="I183" s="198" t="s">
        <v>1927</v>
      </c>
      <c r="J183" s="68"/>
      <c r="K183" s="68"/>
      <c r="L183" s="68"/>
      <c r="M183" s="68"/>
      <c r="N183" s="363"/>
      <c r="O183" s="363"/>
      <c r="P183" s="216">
        <v>6301101.8099999996</v>
      </c>
      <c r="Q183" s="216">
        <v>0</v>
      </c>
      <c r="R183" s="68" t="s">
        <v>638</v>
      </c>
      <c r="S183" s="365"/>
      <c r="T183" s="278"/>
    </row>
    <row r="184" spans="1:20" ht="38.25">
      <c r="A184" s="192" t="s">
        <v>667</v>
      </c>
      <c r="B184" s="68"/>
      <c r="C184" s="214" t="s">
        <v>1256</v>
      </c>
      <c r="D184" s="215">
        <v>44953</v>
      </c>
      <c r="E184" s="192" t="s">
        <v>1760</v>
      </c>
      <c r="F184" s="192" t="s">
        <v>12</v>
      </c>
      <c r="G184" s="192">
        <v>441384</v>
      </c>
      <c r="H184" s="68"/>
      <c r="I184" s="198" t="s">
        <v>1927</v>
      </c>
      <c r="J184" s="68"/>
      <c r="K184" s="68"/>
      <c r="L184" s="68"/>
      <c r="M184" s="68"/>
      <c r="N184" s="363"/>
      <c r="O184" s="363"/>
      <c r="P184" s="216">
        <v>6301101.8099999996</v>
      </c>
      <c r="Q184" s="216">
        <v>0</v>
      </c>
      <c r="R184" s="68" t="s">
        <v>638</v>
      </c>
      <c r="S184" s="365"/>
      <c r="T184" s="278"/>
    </row>
    <row r="185" spans="1:20" ht="38.25">
      <c r="A185" s="192" t="s">
        <v>667</v>
      </c>
      <c r="B185" s="68"/>
      <c r="C185" s="214" t="s">
        <v>1256</v>
      </c>
      <c r="D185" s="215">
        <v>44953</v>
      </c>
      <c r="E185" s="192" t="s">
        <v>1761</v>
      </c>
      <c r="F185" s="192" t="s">
        <v>12</v>
      </c>
      <c r="G185" s="192">
        <v>441386</v>
      </c>
      <c r="H185" s="68"/>
      <c r="I185" s="198" t="s">
        <v>1927</v>
      </c>
      <c r="J185" s="68"/>
      <c r="K185" s="68"/>
      <c r="L185" s="68"/>
      <c r="M185" s="68"/>
      <c r="N185" s="363"/>
      <c r="O185" s="363"/>
      <c r="P185" s="216">
        <v>6301101.8099999996</v>
      </c>
      <c r="Q185" s="216">
        <v>0</v>
      </c>
      <c r="R185" s="68" t="s">
        <v>638</v>
      </c>
      <c r="S185" s="365"/>
      <c r="T185" s="278"/>
    </row>
    <row r="186" spans="1:20" ht="38.25">
      <c r="A186" s="192" t="s">
        <v>667</v>
      </c>
      <c r="B186" s="68"/>
      <c r="C186" s="214" t="s">
        <v>1256</v>
      </c>
      <c r="D186" s="215">
        <v>44953</v>
      </c>
      <c r="E186" s="192" t="s">
        <v>1762</v>
      </c>
      <c r="F186" s="192" t="s">
        <v>12</v>
      </c>
      <c r="G186" s="192">
        <v>441388</v>
      </c>
      <c r="H186" s="68"/>
      <c r="I186" s="198" t="s">
        <v>1927</v>
      </c>
      <c r="J186" s="68"/>
      <c r="K186" s="68"/>
      <c r="L186" s="68"/>
      <c r="M186" s="68"/>
      <c r="N186" s="363"/>
      <c r="O186" s="363"/>
      <c r="P186" s="216">
        <v>6301101.8099999996</v>
      </c>
      <c r="Q186" s="216">
        <v>0</v>
      </c>
      <c r="R186" s="68" t="s">
        <v>638</v>
      </c>
      <c r="S186" s="365"/>
      <c r="T186" s="278"/>
    </row>
    <row r="187" spans="1:20" ht="38.25">
      <c r="A187" s="192" t="s">
        <v>667</v>
      </c>
      <c r="B187" s="68"/>
      <c r="C187" s="214" t="s">
        <v>1256</v>
      </c>
      <c r="D187" s="215">
        <v>44953</v>
      </c>
      <c r="E187" s="192" t="s">
        <v>1763</v>
      </c>
      <c r="F187" s="192" t="s">
        <v>12</v>
      </c>
      <c r="G187" s="192">
        <v>441390</v>
      </c>
      <c r="H187" s="68"/>
      <c r="I187" s="198" t="s">
        <v>1927</v>
      </c>
      <c r="J187" s="68"/>
      <c r="K187" s="68"/>
      <c r="L187" s="68"/>
      <c r="M187" s="68"/>
      <c r="N187" s="363"/>
      <c r="O187" s="363"/>
      <c r="P187" s="216">
        <v>6301101.8099999996</v>
      </c>
      <c r="Q187" s="216">
        <v>0</v>
      </c>
      <c r="R187" s="68" t="s">
        <v>638</v>
      </c>
      <c r="S187" s="365"/>
      <c r="T187" s="278"/>
    </row>
    <row r="188" spans="1:20" ht="38.25">
      <c r="A188" s="192" t="s">
        <v>667</v>
      </c>
      <c r="B188" s="68"/>
      <c r="C188" s="214" t="s">
        <v>1256</v>
      </c>
      <c r="D188" s="215">
        <v>44953</v>
      </c>
      <c r="E188" s="192" t="s">
        <v>1764</v>
      </c>
      <c r="F188" s="192" t="s">
        <v>12</v>
      </c>
      <c r="G188" s="192">
        <v>441392</v>
      </c>
      <c r="H188" s="68"/>
      <c r="I188" s="198" t="s">
        <v>1927</v>
      </c>
      <c r="J188" s="68"/>
      <c r="K188" s="68"/>
      <c r="L188" s="68"/>
      <c r="M188" s="68"/>
      <c r="N188" s="363"/>
      <c r="O188" s="363"/>
      <c r="P188" s="216">
        <v>5337679.43</v>
      </c>
      <c r="Q188" s="216">
        <v>0</v>
      </c>
      <c r="R188" s="68" t="s">
        <v>638</v>
      </c>
      <c r="S188" s="365"/>
      <c r="T188" s="278"/>
    </row>
    <row r="189" spans="1:20" ht="38.25">
      <c r="A189" s="192" t="s">
        <v>667</v>
      </c>
      <c r="B189" s="68"/>
      <c r="C189" s="214" t="s">
        <v>1256</v>
      </c>
      <c r="D189" s="215">
        <v>44953</v>
      </c>
      <c r="E189" s="192" t="s">
        <v>1765</v>
      </c>
      <c r="F189" s="192" t="s">
        <v>12</v>
      </c>
      <c r="G189" s="192">
        <v>441394</v>
      </c>
      <c r="H189" s="68"/>
      <c r="I189" s="198" t="s">
        <v>1927</v>
      </c>
      <c r="J189" s="68"/>
      <c r="K189" s="68"/>
      <c r="L189" s="68"/>
      <c r="M189" s="68"/>
      <c r="N189" s="363"/>
      <c r="O189" s="363"/>
      <c r="P189" s="216">
        <v>5337679.43</v>
      </c>
      <c r="Q189" s="216">
        <v>0</v>
      </c>
      <c r="R189" s="68" t="s">
        <v>638</v>
      </c>
      <c r="S189" s="365"/>
      <c r="T189" s="278"/>
    </row>
    <row r="190" spans="1:20" ht="38.25">
      <c r="A190" s="192" t="s">
        <v>667</v>
      </c>
      <c r="B190" s="68"/>
      <c r="C190" s="214" t="s">
        <v>1256</v>
      </c>
      <c r="D190" s="215">
        <v>44953</v>
      </c>
      <c r="E190" s="192" t="s">
        <v>1766</v>
      </c>
      <c r="F190" s="192" t="s">
        <v>12</v>
      </c>
      <c r="G190" s="192">
        <v>441396</v>
      </c>
      <c r="H190" s="68"/>
      <c r="I190" s="198" t="s">
        <v>1927</v>
      </c>
      <c r="J190" s="68"/>
      <c r="K190" s="68"/>
      <c r="L190" s="68"/>
      <c r="M190" s="68"/>
      <c r="N190" s="363"/>
      <c r="O190" s="363"/>
      <c r="P190" s="216">
        <v>5337679.43</v>
      </c>
      <c r="Q190" s="216">
        <v>0</v>
      </c>
      <c r="R190" s="68" t="s">
        <v>638</v>
      </c>
      <c r="S190" s="365"/>
      <c r="T190" s="278"/>
    </row>
    <row r="191" spans="1:20" ht="38.25">
      <c r="A191" s="192" t="s">
        <v>667</v>
      </c>
      <c r="B191" s="68"/>
      <c r="C191" s="214" t="s">
        <v>1256</v>
      </c>
      <c r="D191" s="215">
        <v>44953</v>
      </c>
      <c r="E191" s="192" t="s">
        <v>1767</v>
      </c>
      <c r="F191" s="192" t="s">
        <v>12</v>
      </c>
      <c r="G191" s="192">
        <v>441398</v>
      </c>
      <c r="H191" s="68"/>
      <c r="I191" s="198" t="s">
        <v>1927</v>
      </c>
      <c r="J191" s="68"/>
      <c r="K191" s="68"/>
      <c r="L191" s="68"/>
      <c r="M191" s="68"/>
      <c r="N191" s="363"/>
      <c r="O191" s="363"/>
      <c r="P191" s="216">
        <v>5337679.43</v>
      </c>
      <c r="Q191" s="216">
        <v>0</v>
      </c>
      <c r="R191" s="68" t="s">
        <v>638</v>
      </c>
      <c r="S191" s="365"/>
      <c r="T191" s="278"/>
    </row>
    <row r="192" spans="1:20" ht="38.25">
      <c r="A192" s="192" t="s">
        <v>667</v>
      </c>
      <c r="B192" s="68"/>
      <c r="C192" s="214" t="s">
        <v>1256</v>
      </c>
      <c r="D192" s="215">
        <v>44953</v>
      </c>
      <c r="E192" s="192" t="s">
        <v>1768</v>
      </c>
      <c r="F192" s="192" t="s">
        <v>12</v>
      </c>
      <c r="G192" s="192">
        <v>441400</v>
      </c>
      <c r="H192" s="68"/>
      <c r="I192" s="198" t="s">
        <v>1927</v>
      </c>
      <c r="J192" s="68"/>
      <c r="K192" s="68"/>
      <c r="L192" s="68"/>
      <c r="M192" s="68"/>
      <c r="N192" s="363"/>
      <c r="O192" s="363"/>
      <c r="P192" s="216">
        <v>5337679.43</v>
      </c>
      <c r="Q192" s="216">
        <v>0</v>
      </c>
      <c r="R192" s="68" t="s">
        <v>638</v>
      </c>
      <c r="S192" s="365"/>
      <c r="T192" s="278"/>
    </row>
    <row r="193" spans="1:20" ht="38.25">
      <c r="A193" s="192" t="s">
        <v>667</v>
      </c>
      <c r="B193" s="68"/>
      <c r="C193" s="214" t="s">
        <v>1256</v>
      </c>
      <c r="D193" s="215">
        <v>44953</v>
      </c>
      <c r="E193" s="192" t="s">
        <v>1769</v>
      </c>
      <c r="F193" s="192" t="s">
        <v>12</v>
      </c>
      <c r="G193" s="192">
        <v>441402</v>
      </c>
      <c r="H193" s="68"/>
      <c r="I193" s="198" t="s">
        <v>1927</v>
      </c>
      <c r="J193" s="68"/>
      <c r="K193" s="68"/>
      <c r="L193" s="68"/>
      <c r="M193" s="68"/>
      <c r="N193" s="363"/>
      <c r="O193" s="363"/>
      <c r="P193" s="216">
        <v>14660563.49</v>
      </c>
      <c r="Q193" s="216">
        <v>0</v>
      </c>
      <c r="R193" s="68" t="s">
        <v>638</v>
      </c>
      <c r="S193" s="365"/>
      <c r="T193" s="278"/>
    </row>
    <row r="194" spans="1:20" ht="38.25">
      <c r="A194" s="192" t="s">
        <v>667</v>
      </c>
      <c r="B194" s="68"/>
      <c r="C194" s="214" t="s">
        <v>1256</v>
      </c>
      <c r="D194" s="215">
        <v>44953</v>
      </c>
      <c r="E194" s="192" t="s">
        <v>1770</v>
      </c>
      <c r="F194" s="192" t="s">
        <v>12</v>
      </c>
      <c r="G194" s="192">
        <v>441404</v>
      </c>
      <c r="H194" s="68"/>
      <c r="I194" s="198" t="s">
        <v>1927</v>
      </c>
      <c r="J194" s="68"/>
      <c r="K194" s="68"/>
      <c r="L194" s="68"/>
      <c r="M194" s="68"/>
      <c r="N194" s="363"/>
      <c r="O194" s="363"/>
      <c r="P194" s="216">
        <v>14660563.49</v>
      </c>
      <c r="Q194" s="216">
        <v>0</v>
      </c>
      <c r="R194" s="68" t="s">
        <v>638</v>
      </c>
      <c r="S194" s="365"/>
      <c r="T194" s="278"/>
    </row>
    <row r="195" spans="1:20" ht="38.25">
      <c r="A195" s="192" t="s">
        <v>667</v>
      </c>
      <c r="B195" s="68"/>
      <c r="C195" s="214" t="s">
        <v>1256</v>
      </c>
      <c r="D195" s="215">
        <v>44953</v>
      </c>
      <c r="E195" s="192" t="s">
        <v>1771</v>
      </c>
      <c r="F195" s="192" t="s">
        <v>12</v>
      </c>
      <c r="G195" s="192">
        <v>441406</v>
      </c>
      <c r="H195" s="68"/>
      <c r="I195" s="198" t="s">
        <v>1927</v>
      </c>
      <c r="J195" s="68"/>
      <c r="K195" s="68"/>
      <c r="L195" s="68"/>
      <c r="M195" s="68"/>
      <c r="N195" s="363"/>
      <c r="O195" s="363"/>
      <c r="P195" s="216">
        <v>14660563.49</v>
      </c>
      <c r="Q195" s="216">
        <v>0</v>
      </c>
      <c r="R195" s="68" t="s">
        <v>638</v>
      </c>
      <c r="S195" s="365"/>
      <c r="T195" s="278"/>
    </row>
    <row r="196" spans="1:20" ht="38.25">
      <c r="A196" s="192" t="s">
        <v>667</v>
      </c>
      <c r="B196" s="68"/>
      <c r="C196" s="214" t="s">
        <v>1256</v>
      </c>
      <c r="D196" s="215">
        <v>44953</v>
      </c>
      <c r="E196" s="192" t="s">
        <v>1772</v>
      </c>
      <c r="F196" s="192" t="s">
        <v>12</v>
      </c>
      <c r="G196" s="192">
        <v>441408</v>
      </c>
      <c r="H196" s="68"/>
      <c r="I196" s="198" t="s">
        <v>1927</v>
      </c>
      <c r="J196" s="68"/>
      <c r="K196" s="68"/>
      <c r="L196" s="68"/>
      <c r="M196" s="68"/>
      <c r="N196" s="363"/>
      <c r="O196" s="363"/>
      <c r="P196" s="216">
        <v>14660563.49</v>
      </c>
      <c r="Q196" s="216">
        <v>0</v>
      </c>
      <c r="R196" s="68" t="s">
        <v>638</v>
      </c>
      <c r="S196" s="365"/>
      <c r="T196" s="278"/>
    </row>
    <row r="197" spans="1:20" ht="38.25">
      <c r="A197" s="192" t="s">
        <v>667</v>
      </c>
      <c r="B197" s="68"/>
      <c r="C197" s="214" t="s">
        <v>1256</v>
      </c>
      <c r="D197" s="215">
        <v>44953</v>
      </c>
      <c r="E197" s="192" t="s">
        <v>1773</v>
      </c>
      <c r="F197" s="192" t="s">
        <v>12</v>
      </c>
      <c r="G197" s="192">
        <v>441410</v>
      </c>
      <c r="H197" s="68"/>
      <c r="I197" s="198" t="s">
        <v>1927</v>
      </c>
      <c r="J197" s="68"/>
      <c r="K197" s="68"/>
      <c r="L197" s="68"/>
      <c r="M197" s="68"/>
      <c r="N197" s="363"/>
      <c r="O197" s="363"/>
      <c r="P197" s="216">
        <v>14660563.49</v>
      </c>
      <c r="Q197" s="216">
        <v>0</v>
      </c>
      <c r="R197" s="68" t="s">
        <v>638</v>
      </c>
      <c r="S197" s="365"/>
      <c r="T197" s="278"/>
    </row>
    <row r="198" spans="1:20" ht="38.25">
      <c r="A198" s="192" t="s">
        <v>667</v>
      </c>
      <c r="B198" s="68"/>
      <c r="C198" s="214" t="s">
        <v>1256</v>
      </c>
      <c r="D198" s="215">
        <v>44953</v>
      </c>
      <c r="E198" s="192" t="s">
        <v>1774</v>
      </c>
      <c r="F198" s="192" t="s">
        <v>12</v>
      </c>
      <c r="G198" s="192">
        <v>441412</v>
      </c>
      <c r="H198" s="68"/>
      <c r="I198" s="198" t="s">
        <v>1927</v>
      </c>
      <c r="J198" s="68"/>
      <c r="K198" s="68"/>
      <c r="L198" s="68"/>
      <c r="M198" s="68"/>
      <c r="N198" s="363"/>
      <c r="O198" s="363"/>
      <c r="P198" s="216">
        <v>2697261.59</v>
      </c>
      <c r="Q198" s="216">
        <v>0</v>
      </c>
      <c r="R198" s="68" t="s">
        <v>638</v>
      </c>
      <c r="S198" s="365"/>
      <c r="T198" s="278"/>
    </row>
    <row r="199" spans="1:20" ht="38.25">
      <c r="A199" s="192" t="s">
        <v>667</v>
      </c>
      <c r="B199" s="68"/>
      <c r="C199" s="214" t="s">
        <v>1256</v>
      </c>
      <c r="D199" s="215">
        <v>44953</v>
      </c>
      <c r="E199" s="192" t="s">
        <v>1775</v>
      </c>
      <c r="F199" s="192" t="s">
        <v>12</v>
      </c>
      <c r="G199" s="192">
        <v>441414</v>
      </c>
      <c r="H199" s="68"/>
      <c r="I199" s="198" t="s">
        <v>1927</v>
      </c>
      <c r="J199" s="68"/>
      <c r="K199" s="68"/>
      <c r="L199" s="68"/>
      <c r="M199" s="68"/>
      <c r="N199" s="363"/>
      <c r="O199" s="363"/>
      <c r="P199" s="216">
        <v>2697261.59</v>
      </c>
      <c r="Q199" s="216">
        <v>0</v>
      </c>
      <c r="R199" s="68" t="s">
        <v>638</v>
      </c>
      <c r="S199" s="365"/>
      <c r="T199" s="278"/>
    </row>
    <row r="200" spans="1:20" ht="38.25">
      <c r="A200" s="192" t="s">
        <v>667</v>
      </c>
      <c r="B200" s="68"/>
      <c r="C200" s="214" t="s">
        <v>1256</v>
      </c>
      <c r="D200" s="215">
        <v>44953</v>
      </c>
      <c r="E200" s="192" t="s">
        <v>1776</v>
      </c>
      <c r="F200" s="192" t="s">
        <v>12</v>
      </c>
      <c r="G200" s="192">
        <v>441416</v>
      </c>
      <c r="H200" s="68"/>
      <c r="I200" s="198" t="s">
        <v>1927</v>
      </c>
      <c r="J200" s="68"/>
      <c r="K200" s="68"/>
      <c r="L200" s="68"/>
      <c r="M200" s="68"/>
      <c r="N200" s="363"/>
      <c r="O200" s="363"/>
      <c r="P200" s="216">
        <v>2697261.59</v>
      </c>
      <c r="Q200" s="216">
        <v>0</v>
      </c>
      <c r="R200" s="68" t="s">
        <v>638</v>
      </c>
      <c r="S200" s="365"/>
      <c r="T200" s="278"/>
    </row>
    <row r="201" spans="1:20" ht="38.25">
      <c r="A201" s="192" t="s">
        <v>667</v>
      </c>
      <c r="B201" s="68"/>
      <c r="C201" s="214" t="s">
        <v>1256</v>
      </c>
      <c r="D201" s="215">
        <v>44953</v>
      </c>
      <c r="E201" s="192" t="s">
        <v>1777</v>
      </c>
      <c r="F201" s="192" t="s">
        <v>12</v>
      </c>
      <c r="G201" s="192">
        <v>441418</v>
      </c>
      <c r="H201" s="68"/>
      <c r="I201" s="198" t="s">
        <v>1927</v>
      </c>
      <c r="J201" s="68"/>
      <c r="K201" s="68"/>
      <c r="L201" s="68"/>
      <c r="M201" s="68"/>
      <c r="N201" s="363"/>
      <c r="O201" s="363"/>
      <c r="P201" s="216">
        <v>2697261.59</v>
      </c>
      <c r="Q201" s="216">
        <v>0</v>
      </c>
      <c r="R201" s="68" t="s">
        <v>638</v>
      </c>
      <c r="S201" s="365"/>
      <c r="T201" s="278"/>
    </row>
    <row r="202" spans="1:20" ht="38.25">
      <c r="A202" s="192" t="s">
        <v>667</v>
      </c>
      <c r="B202" s="68"/>
      <c r="C202" s="214" t="s">
        <v>1256</v>
      </c>
      <c r="D202" s="215">
        <v>44953</v>
      </c>
      <c r="E202" s="192" t="s">
        <v>1778</v>
      </c>
      <c r="F202" s="192" t="s">
        <v>12</v>
      </c>
      <c r="G202" s="192">
        <v>441420</v>
      </c>
      <c r="H202" s="68"/>
      <c r="I202" s="198" t="s">
        <v>1927</v>
      </c>
      <c r="J202" s="68"/>
      <c r="K202" s="68"/>
      <c r="L202" s="68"/>
      <c r="M202" s="68"/>
      <c r="N202" s="363"/>
      <c r="O202" s="363"/>
      <c r="P202" s="216">
        <v>2697261.59</v>
      </c>
      <c r="Q202" s="216">
        <v>0</v>
      </c>
      <c r="R202" s="68" t="s">
        <v>638</v>
      </c>
      <c r="S202" s="365"/>
      <c r="T202" s="278"/>
    </row>
    <row r="203" spans="1:20" ht="38.25">
      <c r="A203" s="192" t="s">
        <v>667</v>
      </c>
      <c r="B203" s="68"/>
      <c r="C203" s="214" t="s">
        <v>1256</v>
      </c>
      <c r="D203" s="215">
        <v>44953</v>
      </c>
      <c r="E203" s="192" t="s">
        <v>1779</v>
      </c>
      <c r="F203" s="192" t="s">
        <v>12</v>
      </c>
      <c r="G203" s="192">
        <v>441422</v>
      </c>
      <c r="H203" s="68"/>
      <c r="I203" s="198" t="s">
        <v>1927</v>
      </c>
      <c r="J203" s="68"/>
      <c r="K203" s="68"/>
      <c r="L203" s="68"/>
      <c r="M203" s="68"/>
      <c r="N203" s="363"/>
      <c r="O203" s="363"/>
      <c r="P203" s="216">
        <v>1775773.77</v>
      </c>
      <c r="Q203" s="216">
        <v>0</v>
      </c>
      <c r="R203" s="68" t="s">
        <v>638</v>
      </c>
      <c r="S203" s="365"/>
      <c r="T203" s="278"/>
    </row>
    <row r="204" spans="1:20" ht="38.25">
      <c r="A204" s="192" t="s">
        <v>667</v>
      </c>
      <c r="B204" s="68"/>
      <c r="C204" s="214" t="s">
        <v>1256</v>
      </c>
      <c r="D204" s="215">
        <v>44953</v>
      </c>
      <c r="E204" s="192" t="s">
        <v>1780</v>
      </c>
      <c r="F204" s="192" t="s">
        <v>12</v>
      </c>
      <c r="G204" s="192">
        <v>441424</v>
      </c>
      <c r="H204" s="68"/>
      <c r="I204" s="198" t="s">
        <v>1927</v>
      </c>
      <c r="J204" s="68"/>
      <c r="K204" s="68"/>
      <c r="L204" s="68"/>
      <c r="M204" s="68"/>
      <c r="N204" s="363"/>
      <c r="O204" s="363"/>
      <c r="P204" s="216">
        <v>87154.93</v>
      </c>
      <c r="Q204" s="216">
        <v>0</v>
      </c>
      <c r="R204" s="68" t="s">
        <v>638</v>
      </c>
      <c r="S204" s="365"/>
      <c r="T204" s="278"/>
    </row>
    <row r="205" spans="1:20" ht="38.25">
      <c r="A205" s="192" t="s">
        <v>667</v>
      </c>
      <c r="B205" s="68"/>
      <c r="C205" s="214" t="s">
        <v>1256</v>
      </c>
      <c r="D205" s="215">
        <v>44953</v>
      </c>
      <c r="E205" s="192" t="s">
        <v>1781</v>
      </c>
      <c r="F205" s="192" t="s">
        <v>12</v>
      </c>
      <c r="G205" s="192">
        <v>441426</v>
      </c>
      <c r="H205" s="68"/>
      <c r="I205" s="198" t="s">
        <v>1927</v>
      </c>
      <c r="J205" s="68"/>
      <c r="K205" s="68"/>
      <c r="L205" s="68"/>
      <c r="M205" s="68"/>
      <c r="N205" s="363"/>
      <c r="O205" s="363"/>
      <c r="P205" s="216">
        <v>1925990.69</v>
      </c>
      <c r="Q205" s="216">
        <v>0</v>
      </c>
      <c r="R205" s="68" t="s">
        <v>638</v>
      </c>
      <c r="S205" s="365"/>
      <c r="T205" s="278"/>
    </row>
    <row r="206" spans="1:20" ht="38.25">
      <c r="A206" s="192" t="s">
        <v>667</v>
      </c>
      <c r="B206" s="68"/>
      <c r="C206" s="214" t="s">
        <v>1256</v>
      </c>
      <c r="D206" s="215">
        <v>44953</v>
      </c>
      <c r="E206" s="192" t="s">
        <v>1782</v>
      </c>
      <c r="F206" s="192" t="s">
        <v>12</v>
      </c>
      <c r="G206" s="192">
        <v>441428</v>
      </c>
      <c r="H206" s="68"/>
      <c r="I206" s="198" t="s">
        <v>1927</v>
      </c>
      <c r="J206" s="68"/>
      <c r="K206" s="68"/>
      <c r="L206" s="68"/>
      <c r="M206" s="68"/>
      <c r="N206" s="363"/>
      <c r="O206" s="363"/>
      <c r="P206" s="216">
        <v>799343.66</v>
      </c>
      <c r="Q206" s="216">
        <v>0</v>
      </c>
      <c r="R206" s="68" t="s">
        <v>638</v>
      </c>
      <c r="S206" s="365"/>
      <c r="T206" s="278"/>
    </row>
    <row r="207" spans="1:20" ht="38.25">
      <c r="A207" s="192" t="s">
        <v>667</v>
      </c>
      <c r="B207" s="68"/>
      <c r="C207" s="214" t="s">
        <v>1256</v>
      </c>
      <c r="D207" s="215">
        <v>44953</v>
      </c>
      <c r="E207" s="192" t="s">
        <v>1783</v>
      </c>
      <c r="F207" s="192" t="s">
        <v>12</v>
      </c>
      <c r="G207" s="192">
        <v>441430</v>
      </c>
      <c r="H207" s="68"/>
      <c r="I207" s="198" t="s">
        <v>1927</v>
      </c>
      <c r="J207" s="68"/>
      <c r="K207" s="68"/>
      <c r="L207" s="68"/>
      <c r="M207" s="68"/>
      <c r="N207" s="363"/>
      <c r="O207" s="363"/>
      <c r="P207" s="216">
        <v>2195491.34</v>
      </c>
      <c r="Q207" s="216">
        <v>0</v>
      </c>
      <c r="R207" s="68" t="s">
        <v>638</v>
      </c>
      <c r="S207" s="365"/>
      <c r="T207" s="278"/>
    </row>
    <row r="208" spans="1:20" ht="38.25">
      <c r="A208" s="192" t="s">
        <v>667</v>
      </c>
      <c r="B208" s="68"/>
      <c r="C208" s="214" t="s">
        <v>1256</v>
      </c>
      <c r="D208" s="215">
        <v>44953</v>
      </c>
      <c r="E208" s="192" t="s">
        <v>1784</v>
      </c>
      <c r="F208" s="192" t="s">
        <v>12</v>
      </c>
      <c r="G208" s="192">
        <v>441432</v>
      </c>
      <c r="H208" s="68"/>
      <c r="I208" s="198" t="s">
        <v>1927</v>
      </c>
      <c r="J208" s="68"/>
      <c r="K208" s="68"/>
      <c r="L208" s="68"/>
      <c r="M208" s="68"/>
      <c r="N208" s="363"/>
      <c r="O208" s="363"/>
      <c r="P208" s="216">
        <v>4131633.6</v>
      </c>
      <c r="Q208" s="216">
        <v>0</v>
      </c>
      <c r="R208" s="68" t="s">
        <v>638</v>
      </c>
      <c r="S208" s="365"/>
      <c r="T208" s="278"/>
    </row>
    <row r="209" spans="1:20" ht="38.25">
      <c r="A209" s="192" t="s">
        <v>667</v>
      </c>
      <c r="B209" s="68"/>
      <c r="C209" s="214" t="s">
        <v>1256</v>
      </c>
      <c r="D209" s="215">
        <v>44953</v>
      </c>
      <c r="E209" s="192" t="s">
        <v>1785</v>
      </c>
      <c r="F209" s="192" t="s">
        <v>12</v>
      </c>
      <c r="G209" s="192">
        <v>441434</v>
      </c>
      <c r="H209" s="68"/>
      <c r="I209" s="198" t="s">
        <v>1927</v>
      </c>
      <c r="J209" s="68"/>
      <c r="K209" s="68"/>
      <c r="L209" s="68"/>
      <c r="M209" s="68"/>
      <c r="N209" s="363"/>
      <c r="O209" s="363"/>
      <c r="P209" s="216">
        <v>5108176.4800000004</v>
      </c>
      <c r="Q209" s="216">
        <v>0</v>
      </c>
      <c r="R209" s="68" t="s">
        <v>638</v>
      </c>
      <c r="S209" s="365"/>
      <c r="T209" s="278"/>
    </row>
    <row r="210" spans="1:20" ht="38.25">
      <c r="A210" s="192" t="s">
        <v>667</v>
      </c>
      <c r="B210" s="68"/>
      <c r="C210" s="214" t="s">
        <v>1256</v>
      </c>
      <c r="D210" s="215">
        <v>44953</v>
      </c>
      <c r="E210" s="192" t="s">
        <v>1786</v>
      </c>
      <c r="F210" s="192" t="s">
        <v>12</v>
      </c>
      <c r="G210" s="192">
        <v>441436</v>
      </c>
      <c r="H210" s="68"/>
      <c r="I210" s="198" t="s">
        <v>1927</v>
      </c>
      <c r="J210" s="68"/>
      <c r="K210" s="68"/>
      <c r="L210" s="68"/>
      <c r="M210" s="68"/>
      <c r="N210" s="363"/>
      <c r="O210" s="363"/>
      <c r="P210" s="216">
        <v>102470.02</v>
      </c>
      <c r="Q210" s="216">
        <v>0</v>
      </c>
      <c r="R210" s="68" t="s">
        <v>638</v>
      </c>
      <c r="S210" s="365"/>
      <c r="T210" s="278"/>
    </row>
    <row r="211" spans="1:20" ht="38.25">
      <c r="A211" s="192" t="s">
        <v>667</v>
      </c>
      <c r="B211" s="68"/>
      <c r="C211" s="214" t="s">
        <v>1256</v>
      </c>
      <c r="D211" s="215">
        <v>44953</v>
      </c>
      <c r="E211" s="192" t="s">
        <v>1787</v>
      </c>
      <c r="F211" s="192" t="s">
        <v>12</v>
      </c>
      <c r="G211" s="192">
        <v>441444</v>
      </c>
      <c r="H211" s="68"/>
      <c r="I211" s="198" t="s">
        <v>1927</v>
      </c>
      <c r="J211" s="68"/>
      <c r="K211" s="68"/>
      <c r="L211" s="68"/>
      <c r="M211" s="68"/>
      <c r="N211" s="363"/>
      <c r="O211" s="363"/>
      <c r="P211" s="216">
        <v>2352590.56</v>
      </c>
      <c r="Q211" s="216">
        <v>0</v>
      </c>
      <c r="R211" s="68" t="s">
        <v>638</v>
      </c>
      <c r="S211" s="365"/>
      <c r="T211" s="278"/>
    </row>
    <row r="212" spans="1:20" ht="38.25">
      <c r="A212" s="192" t="s">
        <v>667</v>
      </c>
      <c r="B212" s="68"/>
      <c r="C212" s="214" t="s">
        <v>1256</v>
      </c>
      <c r="D212" s="215">
        <v>44953</v>
      </c>
      <c r="E212" s="192" t="s">
        <v>1788</v>
      </c>
      <c r="F212" s="192" t="s">
        <v>12</v>
      </c>
      <c r="G212" s="192">
        <v>441438</v>
      </c>
      <c r="H212" s="68"/>
      <c r="I212" s="198" t="s">
        <v>1927</v>
      </c>
      <c r="J212" s="68"/>
      <c r="K212" s="68"/>
      <c r="L212" s="68"/>
      <c r="M212" s="68"/>
      <c r="N212" s="363"/>
      <c r="O212" s="363"/>
      <c r="P212" s="216">
        <v>368140.87</v>
      </c>
      <c r="Q212" s="216">
        <v>0</v>
      </c>
      <c r="R212" s="68" t="s">
        <v>638</v>
      </c>
      <c r="S212" s="365"/>
      <c r="T212" s="278"/>
    </row>
    <row r="213" spans="1:20" ht="38.25">
      <c r="A213" s="192" t="s">
        <v>667</v>
      </c>
      <c r="B213" s="68"/>
      <c r="C213" s="214" t="s">
        <v>1256</v>
      </c>
      <c r="D213" s="215">
        <v>44953</v>
      </c>
      <c r="E213" s="192" t="s">
        <v>1789</v>
      </c>
      <c r="F213" s="192" t="s">
        <v>12</v>
      </c>
      <c r="G213" s="192">
        <v>441440</v>
      </c>
      <c r="H213" s="68"/>
      <c r="I213" s="198" t="s">
        <v>1927</v>
      </c>
      <c r="J213" s="68"/>
      <c r="K213" s="68"/>
      <c r="L213" s="68"/>
      <c r="M213" s="68"/>
      <c r="N213" s="363"/>
      <c r="O213" s="363"/>
      <c r="P213" s="216">
        <v>1011142.05</v>
      </c>
      <c r="Q213" s="216">
        <v>0</v>
      </c>
      <c r="R213" s="68" t="s">
        <v>638</v>
      </c>
      <c r="S213" s="365"/>
      <c r="T213" s="278"/>
    </row>
    <row r="214" spans="1:20" ht="38.25">
      <c r="A214" s="192" t="s">
        <v>667</v>
      </c>
      <c r="B214" s="68"/>
      <c r="C214" s="214" t="s">
        <v>1256</v>
      </c>
      <c r="D214" s="215">
        <v>44953</v>
      </c>
      <c r="E214" s="192" t="s">
        <v>1790</v>
      </c>
      <c r="F214" s="192" t="s">
        <v>12</v>
      </c>
      <c r="G214" s="192">
        <v>441442</v>
      </c>
      <c r="H214" s="68"/>
      <c r="I214" s="198" t="s">
        <v>1927</v>
      </c>
      <c r="J214" s="68"/>
      <c r="K214" s="68"/>
      <c r="L214" s="68"/>
      <c r="M214" s="68"/>
      <c r="N214" s="363"/>
      <c r="O214" s="363"/>
      <c r="P214" s="216">
        <v>5134898.8600000003</v>
      </c>
      <c r="Q214" s="216">
        <v>0</v>
      </c>
      <c r="R214" s="68" t="s">
        <v>638</v>
      </c>
      <c r="S214" s="365"/>
      <c r="T214" s="278"/>
    </row>
    <row r="215" spans="1:20" ht="38.25">
      <c r="A215" s="192" t="s">
        <v>667</v>
      </c>
      <c r="B215" s="68"/>
      <c r="C215" s="214" t="s">
        <v>1256</v>
      </c>
      <c r="D215" s="215">
        <v>44953</v>
      </c>
      <c r="E215" s="192" t="s">
        <v>1791</v>
      </c>
      <c r="F215" s="192" t="s">
        <v>12</v>
      </c>
      <c r="G215" s="192">
        <v>441446</v>
      </c>
      <c r="H215" s="68"/>
      <c r="I215" s="198" t="s">
        <v>1927</v>
      </c>
      <c r="J215" s="68"/>
      <c r="K215" s="68"/>
      <c r="L215" s="68"/>
      <c r="M215" s="68"/>
      <c r="N215" s="363"/>
      <c r="O215" s="363"/>
      <c r="P215" s="216">
        <v>2594791.5699999998</v>
      </c>
      <c r="Q215" s="216">
        <v>0</v>
      </c>
      <c r="R215" s="68" t="s">
        <v>638</v>
      </c>
      <c r="S215" s="365"/>
      <c r="T215" s="278"/>
    </row>
    <row r="216" spans="1:20" ht="38.25">
      <c r="A216" s="192" t="s">
        <v>667</v>
      </c>
      <c r="B216" s="68"/>
      <c r="C216" s="214" t="s">
        <v>1256</v>
      </c>
      <c r="D216" s="215">
        <v>44953</v>
      </c>
      <c r="E216" s="192" t="s">
        <v>1792</v>
      </c>
      <c r="F216" s="192" t="s">
        <v>12</v>
      </c>
      <c r="G216" s="192">
        <v>441448</v>
      </c>
      <c r="H216" s="68"/>
      <c r="I216" s="198" t="s">
        <v>1927</v>
      </c>
      <c r="J216" s="68"/>
      <c r="K216" s="68"/>
      <c r="L216" s="68"/>
      <c r="M216" s="68"/>
      <c r="N216" s="363"/>
      <c r="O216" s="363"/>
      <c r="P216" s="216">
        <v>17166136.440000001</v>
      </c>
      <c r="Q216" s="216">
        <v>0</v>
      </c>
      <c r="R216" s="68" t="s">
        <v>638</v>
      </c>
      <c r="S216" s="365"/>
      <c r="T216" s="278"/>
    </row>
    <row r="217" spans="1:20" ht="38.25">
      <c r="A217" s="192" t="s">
        <v>667</v>
      </c>
      <c r="B217" s="68"/>
      <c r="C217" s="214" t="s">
        <v>1256</v>
      </c>
      <c r="D217" s="215">
        <v>44953</v>
      </c>
      <c r="E217" s="192" t="s">
        <v>1793</v>
      </c>
      <c r="F217" s="192" t="s">
        <v>12</v>
      </c>
      <c r="G217" s="192">
        <v>441450</v>
      </c>
      <c r="H217" s="68"/>
      <c r="I217" s="198" t="s">
        <v>1927</v>
      </c>
      <c r="J217" s="68"/>
      <c r="K217" s="68"/>
      <c r="L217" s="68"/>
      <c r="M217" s="68"/>
      <c r="N217" s="363"/>
      <c r="O217" s="363"/>
      <c r="P217" s="216">
        <v>44020236.390000001</v>
      </c>
      <c r="Q217" s="216">
        <v>0</v>
      </c>
      <c r="R217" s="68" t="s">
        <v>638</v>
      </c>
      <c r="S217" s="365"/>
      <c r="T217" s="278"/>
    </row>
    <row r="218" spans="1:20" ht="38.25">
      <c r="A218" s="192" t="s">
        <v>667</v>
      </c>
      <c r="B218" s="68"/>
      <c r="C218" s="214" t="s">
        <v>1256</v>
      </c>
      <c r="D218" s="215">
        <v>44953</v>
      </c>
      <c r="E218" s="192" t="s">
        <v>1794</v>
      </c>
      <c r="F218" s="192" t="s">
        <v>12</v>
      </c>
      <c r="G218" s="192">
        <v>441452</v>
      </c>
      <c r="H218" s="68"/>
      <c r="I218" s="198" t="s">
        <v>1927</v>
      </c>
      <c r="J218" s="68"/>
      <c r="K218" s="68"/>
      <c r="L218" s="68"/>
      <c r="M218" s="68"/>
      <c r="N218" s="363"/>
      <c r="O218" s="363"/>
      <c r="P218" s="216">
        <v>581.04</v>
      </c>
      <c r="Q218" s="216">
        <v>0</v>
      </c>
      <c r="R218" s="68" t="s">
        <v>638</v>
      </c>
      <c r="S218" s="365"/>
      <c r="T218" s="278"/>
    </row>
    <row r="219" spans="1:20" ht="38.25">
      <c r="A219" s="192" t="s">
        <v>667</v>
      </c>
      <c r="B219" s="68"/>
      <c r="C219" s="214" t="s">
        <v>1256</v>
      </c>
      <c r="D219" s="215">
        <v>44953</v>
      </c>
      <c r="E219" s="192" t="s">
        <v>1795</v>
      </c>
      <c r="F219" s="192" t="s">
        <v>12</v>
      </c>
      <c r="G219" s="192">
        <v>441454</v>
      </c>
      <c r="H219" s="68"/>
      <c r="I219" s="198" t="s">
        <v>1927</v>
      </c>
      <c r="J219" s="68"/>
      <c r="K219" s="68"/>
      <c r="L219" s="68"/>
      <c r="M219" s="68"/>
      <c r="N219" s="363"/>
      <c r="O219" s="363"/>
      <c r="P219" s="216">
        <v>15294.23</v>
      </c>
      <c r="Q219" s="216">
        <v>0</v>
      </c>
      <c r="R219" s="68" t="s">
        <v>638</v>
      </c>
      <c r="S219" s="365"/>
      <c r="T219" s="278"/>
    </row>
    <row r="220" spans="1:20" ht="38.25">
      <c r="A220" s="192" t="s">
        <v>667</v>
      </c>
      <c r="B220" s="68"/>
      <c r="C220" s="214" t="s">
        <v>1256</v>
      </c>
      <c r="D220" s="215">
        <v>44953</v>
      </c>
      <c r="E220" s="192" t="s">
        <v>1796</v>
      </c>
      <c r="F220" s="192" t="s">
        <v>12</v>
      </c>
      <c r="G220" s="192">
        <v>441456</v>
      </c>
      <c r="H220" s="68"/>
      <c r="I220" s="198" t="s">
        <v>1927</v>
      </c>
      <c r="J220" s="68"/>
      <c r="K220" s="68"/>
      <c r="L220" s="68"/>
      <c r="M220" s="68"/>
      <c r="N220" s="363"/>
      <c r="O220" s="363"/>
      <c r="P220" s="216">
        <v>4183.9799999999996</v>
      </c>
      <c r="Q220" s="216">
        <v>0</v>
      </c>
      <c r="R220" s="68" t="s">
        <v>638</v>
      </c>
      <c r="S220" s="365"/>
      <c r="T220" s="278"/>
    </row>
    <row r="221" spans="1:20" ht="38.25">
      <c r="A221" s="192" t="s">
        <v>667</v>
      </c>
      <c r="B221" s="68"/>
      <c r="C221" s="214" t="s">
        <v>1256</v>
      </c>
      <c r="D221" s="215">
        <v>44953</v>
      </c>
      <c r="E221" s="192" t="s">
        <v>1797</v>
      </c>
      <c r="F221" s="192" t="s">
        <v>12</v>
      </c>
      <c r="G221" s="192">
        <v>441458</v>
      </c>
      <c r="H221" s="68"/>
      <c r="I221" s="198" t="s">
        <v>1927</v>
      </c>
      <c r="J221" s="68"/>
      <c r="K221" s="68"/>
      <c r="L221" s="68"/>
      <c r="M221" s="68"/>
      <c r="N221" s="363"/>
      <c r="O221" s="363"/>
      <c r="P221" s="216">
        <v>5405.34</v>
      </c>
      <c r="Q221" s="216">
        <v>0</v>
      </c>
      <c r="R221" s="68" t="s">
        <v>638</v>
      </c>
      <c r="S221" s="365"/>
      <c r="T221" s="278"/>
    </row>
    <row r="222" spans="1:20" ht="38.25">
      <c r="A222" s="192" t="s">
        <v>667</v>
      </c>
      <c r="B222" s="68"/>
      <c r="C222" s="214" t="s">
        <v>1256</v>
      </c>
      <c r="D222" s="215">
        <v>44953</v>
      </c>
      <c r="E222" s="192" t="s">
        <v>1798</v>
      </c>
      <c r="F222" s="192" t="s">
        <v>12</v>
      </c>
      <c r="G222" s="192">
        <v>441460</v>
      </c>
      <c r="H222" s="68"/>
      <c r="I222" s="198" t="s">
        <v>1927</v>
      </c>
      <c r="J222" s="68"/>
      <c r="K222" s="68"/>
      <c r="L222" s="68"/>
      <c r="M222" s="68"/>
      <c r="N222" s="363"/>
      <c r="O222" s="363"/>
      <c r="P222" s="216">
        <v>35266.370000000003</v>
      </c>
      <c r="Q222" s="216">
        <v>0</v>
      </c>
      <c r="R222" s="68" t="s">
        <v>638</v>
      </c>
      <c r="S222" s="365"/>
      <c r="T222" s="278"/>
    </row>
    <row r="223" spans="1:20" ht="38.25">
      <c r="A223" s="192" t="s">
        <v>667</v>
      </c>
      <c r="B223" s="68"/>
      <c r="C223" s="214" t="s">
        <v>1256</v>
      </c>
      <c r="D223" s="215">
        <v>44953</v>
      </c>
      <c r="E223" s="192" t="s">
        <v>1799</v>
      </c>
      <c r="F223" s="192" t="s">
        <v>12</v>
      </c>
      <c r="G223" s="192">
        <v>441462</v>
      </c>
      <c r="H223" s="68"/>
      <c r="I223" s="198" t="s">
        <v>1927</v>
      </c>
      <c r="J223" s="68"/>
      <c r="K223" s="68"/>
      <c r="L223" s="68"/>
      <c r="M223" s="68"/>
      <c r="N223" s="363"/>
      <c r="O223" s="363"/>
      <c r="P223" s="216">
        <v>42007.35</v>
      </c>
      <c r="Q223" s="216">
        <v>0</v>
      </c>
      <c r="R223" s="68" t="s">
        <v>638</v>
      </c>
      <c r="S223" s="365"/>
      <c r="T223" s="278"/>
    </row>
    <row r="224" spans="1:20" ht="38.25">
      <c r="A224" s="192" t="s">
        <v>667</v>
      </c>
      <c r="B224" s="68"/>
      <c r="C224" s="214" t="s">
        <v>1256</v>
      </c>
      <c r="D224" s="215">
        <v>44953</v>
      </c>
      <c r="E224" s="192" t="s">
        <v>1800</v>
      </c>
      <c r="F224" s="192" t="s">
        <v>12</v>
      </c>
      <c r="G224" s="192">
        <v>441464</v>
      </c>
      <c r="H224" s="68"/>
      <c r="I224" s="198" t="s">
        <v>1927</v>
      </c>
      <c r="J224" s="68"/>
      <c r="K224" s="68"/>
      <c r="L224" s="68"/>
      <c r="M224" s="68"/>
      <c r="N224" s="363"/>
      <c r="O224" s="363"/>
      <c r="P224" s="216">
        <v>50165.53</v>
      </c>
      <c r="Q224" s="216">
        <v>0</v>
      </c>
      <c r="R224" s="68" t="s">
        <v>638</v>
      </c>
      <c r="S224" s="365"/>
      <c r="T224" s="278"/>
    </row>
    <row r="225" spans="1:20" ht="38.25">
      <c r="A225" s="192" t="s">
        <v>667</v>
      </c>
      <c r="B225" s="68"/>
      <c r="C225" s="214" t="s">
        <v>1256</v>
      </c>
      <c r="D225" s="215">
        <v>44953</v>
      </c>
      <c r="E225" s="192" t="s">
        <v>1801</v>
      </c>
      <c r="F225" s="192" t="s">
        <v>12</v>
      </c>
      <c r="G225" s="192">
        <v>441466</v>
      </c>
      <c r="H225" s="68"/>
      <c r="I225" s="198" t="s">
        <v>1927</v>
      </c>
      <c r="J225" s="68"/>
      <c r="K225" s="68"/>
      <c r="L225" s="68"/>
      <c r="M225" s="68"/>
      <c r="N225" s="363"/>
      <c r="O225" s="363"/>
      <c r="P225" s="216">
        <v>1221.3499999999999</v>
      </c>
      <c r="Q225" s="216">
        <v>0</v>
      </c>
      <c r="R225" s="68" t="s">
        <v>638</v>
      </c>
      <c r="S225" s="365"/>
      <c r="T225" s="278"/>
    </row>
    <row r="226" spans="1:20" ht="38.25">
      <c r="A226" s="192" t="s">
        <v>667</v>
      </c>
      <c r="B226" s="68"/>
      <c r="C226" s="214" t="s">
        <v>1256</v>
      </c>
      <c r="D226" s="215">
        <v>44953</v>
      </c>
      <c r="E226" s="192" t="s">
        <v>1802</v>
      </c>
      <c r="F226" s="192" t="s">
        <v>12</v>
      </c>
      <c r="G226" s="192">
        <v>441468</v>
      </c>
      <c r="H226" s="68"/>
      <c r="I226" s="198" t="s">
        <v>1927</v>
      </c>
      <c r="J226" s="68"/>
      <c r="K226" s="68"/>
      <c r="L226" s="68"/>
      <c r="M226" s="68"/>
      <c r="N226" s="363"/>
      <c r="O226" s="363"/>
      <c r="P226" s="216">
        <v>9965.25</v>
      </c>
      <c r="Q226" s="216">
        <v>0</v>
      </c>
      <c r="R226" s="68" t="s">
        <v>638</v>
      </c>
      <c r="S226" s="365"/>
      <c r="T226" s="278"/>
    </row>
    <row r="227" spans="1:20" ht="38.25">
      <c r="A227" s="192" t="s">
        <v>667</v>
      </c>
      <c r="B227" s="68"/>
      <c r="C227" s="214" t="s">
        <v>1256</v>
      </c>
      <c r="D227" s="215">
        <v>44953</v>
      </c>
      <c r="E227" s="192" t="s">
        <v>1803</v>
      </c>
      <c r="F227" s="192" t="s">
        <v>12</v>
      </c>
      <c r="G227" s="192">
        <v>441470</v>
      </c>
      <c r="H227" s="68"/>
      <c r="I227" s="198" t="s">
        <v>1927</v>
      </c>
      <c r="J227" s="68"/>
      <c r="K227" s="68"/>
      <c r="L227" s="68"/>
      <c r="M227" s="68"/>
      <c r="N227" s="363"/>
      <c r="O227" s="363"/>
      <c r="P227" s="216">
        <v>27370.71</v>
      </c>
      <c r="Q227" s="216">
        <v>0</v>
      </c>
      <c r="R227" s="68" t="s">
        <v>638</v>
      </c>
      <c r="S227" s="365"/>
      <c r="T227" s="278"/>
    </row>
    <row r="228" spans="1:20" ht="51">
      <c r="A228" s="192" t="s">
        <v>542</v>
      </c>
      <c r="B228" s="68"/>
      <c r="C228" s="214" t="s">
        <v>691</v>
      </c>
      <c r="D228" s="215">
        <v>44953</v>
      </c>
      <c r="E228" s="192" t="s">
        <v>1804</v>
      </c>
      <c r="F228" s="192" t="s">
        <v>10</v>
      </c>
      <c r="G228" s="192">
        <v>1053092</v>
      </c>
      <c r="H228" s="68"/>
      <c r="I228" s="198" t="s">
        <v>1928</v>
      </c>
      <c r="J228" s="68"/>
      <c r="K228" s="68"/>
      <c r="L228" s="68"/>
      <c r="M228" s="68"/>
      <c r="N228" s="363"/>
      <c r="O228" s="363"/>
      <c r="P228" s="216">
        <v>115127.94</v>
      </c>
      <c r="Q228" s="216">
        <v>0</v>
      </c>
      <c r="R228" s="68" t="s">
        <v>638</v>
      </c>
      <c r="S228" s="365"/>
      <c r="T228" s="278"/>
    </row>
    <row r="229" spans="1:20" ht="51">
      <c r="A229" s="192" t="s">
        <v>541</v>
      </c>
      <c r="B229" s="68"/>
      <c r="C229" s="214" t="s">
        <v>590</v>
      </c>
      <c r="D229" s="215">
        <v>44957</v>
      </c>
      <c r="E229" s="192" t="s">
        <v>1805</v>
      </c>
      <c r="F229" s="192" t="s">
        <v>639</v>
      </c>
      <c r="G229" s="192">
        <v>5133934</v>
      </c>
      <c r="H229" s="68"/>
      <c r="I229" s="198" t="s">
        <v>1929</v>
      </c>
      <c r="J229" s="68"/>
      <c r="K229" s="68"/>
      <c r="L229" s="68"/>
      <c r="M229" s="68"/>
      <c r="N229" s="363"/>
      <c r="O229" s="363"/>
      <c r="P229" s="216">
        <v>350000000</v>
      </c>
      <c r="Q229" s="216">
        <v>0</v>
      </c>
      <c r="R229" s="68" t="s">
        <v>638</v>
      </c>
      <c r="S229" s="365"/>
      <c r="T229" s="278"/>
    </row>
    <row r="230" spans="1:20" ht="63.75">
      <c r="A230" s="192" t="s">
        <v>542</v>
      </c>
      <c r="B230" s="68"/>
      <c r="C230" s="214" t="s">
        <v>691</v>
      </c>
      <c r="D230" s="215">
        <v>44957</v>
      </c>
      <c r="E230" s="192" t="s">
        <v>1806</v>
      </c>
      <c r="F230" s="192" t="s">
        <v>10</v>
      </c>
      <c r="G230" s="192">
        <v>17060</v>
      </c>
      <c r="H230" s="68"/>
      <c r="I230" s="198" t="s">
        <v>1930</v>
      </c>
      <c r="J230" s="68"/>
      <c r="K230" s="68"/>
      <c r="L230" s="68"/>
      <c r="M230" s="68"/>
      <c r="N230" s="363"/>
      <c r="O230" s="363"/>
      <c r="P230" s="216">
        <v>1850.68</v>
      </c>
      <c r="Q230" s="216">
        <v>0</v>
      </c>
      <c r="R230" s="68" t="s">
        <v>638</v>
      </c>
      <c r="S230" s="365"/>
      <c r="T230" s="278"/>
    </row>
    <row r="231" spans="1:20" ht="63.75">
      <c r="A231" s="192" t="s">
        <v>542</v>
      </c>
      <c r="B231" s="68"/>
      <c r="C231" s="214" t="s">
        <v>691</v>
      </c>
      <c r="D231" s="215">
        <v>44957</v>
      </c>
      <c r="E231" s="192" t="s">
        <v>1807</v>
      </c>
      <c r="F231" s="192" t="s">
        <v>639</v>
      </c>
      <c r="G231" s="192">
        <v>5133636</v>
      </c>
      <c r="H231" s="68"/>
      <c r="I231" s="198" t="s">
        <v>1931</v>
      </c>
      <c r="J231" s="68"/>
      <c r="K231" s="68"/>
      <c r="L231" s="68"/>
      <c r="M231" s="68"/>
      <c r="N231" s="363"/>
      <c r="O231" s="363"/>
      <c r="P231" s="216">
        <v>0</v>
      </c>
      <c r="Q231" s="216">
        <v>323261.11</v>
      </c>
      <c r="R231" s="68" t="s">
        <v>638</v>
      </c>
      <c r="S231" s="365"/>
      <c r="T231" s="278"/>
    </row>
    <row r="232" spans="1:20" ht="63.75">
      <c r="A232" s="192" t="s">
        <v>542</v>
      </c>
      <c r="B232" s="68"/>
      <c r="C232" s="214" t="s">
        <v>691</v>
      </c>
      <c r="D232" s="215">
        <v>44957</v>
      </c>
      <c r="E232" s="192" t="s">
        <v>1808</v>
      </c>
      <c r="F232" s="192" t="s">
        <v>639</v>
      </c>
      <c r="G232" s="192">
        <v>5133644</v>
      </c>
      <c r="H232" s="68"/>
      <c r="I232" s="198" t="s">
        <v>1932</v>
      </c>
      <c r="J232" s="68"/>
      <c r="K232" s="68"/>
      <c r="L232" s="68"/>
      <c r="M232" s="68"/>
      <c r="N232" s="363"/>
      <c r="O232" s="363"/>
      <c r="P232" s="216">
        <v>0</v>
      </c>
      <c r="Q232" s="216">
        <v>15022145.689999999</v>
      </c>
      <c r="R232" s="68" t="s">
        <v>638</v>
      </c>
      <c r="S232" s="365"/>
      <c r="T232" s="278"/>
    </row>
    <row r="233" spans="1:20" ht="63.75">
      <c r="A233" s="192" t="s">
        <v>542</v>
      </c>
      <c r="B233" s="68"/>
      <c r="C233" s="214" t="s">
        <v>691</v>
      </c>
      <c r="D233" s="215">
        <v>44957</v>
      </c>
      <c r="E233" s="192" t="s">
        <v>1807</v>
      </c>
      <c r="F233" s="192" t="s">
        <v>639</v>
      </c>
      <c r="G233" s="192">
        <v>5133634</v>
      </c>
      <c r="H233" s="68"/>
      <c r="I233" s="198" t="s">
        <v>1933</v>
      </c>
      <c r="J233" s="68"/>
      <c r="K233" s="68"/>
      <c r="L233" s="68"/>
      <c r="M233" s="68"/>
      <c r="N233" s="363"/>
      <c r="O233" s="363"/>
      <c r="P233" s="216">
        <v>0</v>
      </c>
      <c r="Q233" s="216">
        <v>7476173.2599999998</v>
      </c>
      <c r="R233" s="68" t="s">
        <v>638</v>
      </c>
      <c r="S233" s="365"/>
      <c r="T233" s="278"/>
    </row>
    <row r="234" spans="1:20" ht="63.75">
      <c r="A234" s="192" t="s">
        <v>542</v>
      </c>
      <c r="B234" s="68"/>
      <c r="C234" s="214" t="s">
        <v>691</v>
      </c>
      <c r="D234" s="215">
        <v>44957</v>
      </c>
      <c r="E234" s="192" t="s">
        <v>1808</v>
      </c>
      <c r="F234" s="192" t="s">
        <v>639</v>
      </c>
      <c r="G234" s="192">
        <v>5133638</v>
      </c>
      <c r="H234" s="68"/>
      <c r="I234" s="198" t="s">
        <v>1934</v>
      </c>
      <c r="J234" s="68"/>
      <c r="K234" s="68"/>
      <c r="L234" s="68"/>
      <c r="M234" s="68"/>
      <c r="N234" s="363"/>
      <c r="O234" s="363"/>
      <c r="P234" s="216">
        <v>0</v>
      </c>
      <c r="Q234" s="216">
        <v>1748759.19</v>
      </c>
      <c r="R234" s="68" t="s">
        <v>638</v>
      </c>
      <c r="S234" s="365"/>
      <c r="T234" s="278"/>
    </row>
    <row r="235" spans="1:20" ht="63.75">
      <c r="A235" s="192" t="s">
        <v>542</v>
      </c>
      <c r="B235" s="68"/>
      <c r="C235" s="214" t="s">
        <v>691</v>
      </c>
      <c r="D235" s="215">
        <v>44957</v>
      </c>
      <c r="E235" s="192" t="s">
        <v>1808</v>
      </c>
      <c r="F235" s="192" t="s">
        <v>639</v>
      </c>
      <c r="G235" s="192">
        <v>5133640</v>
      </c>
      <c r="H235" s="68"/>
      <c r="I235" s="198" t="s">
        <v>1935</v>
      </c>
      <c r="J235" s="68"/>
      <c r="K235" s="68"/>
      <c r="L235" s="68"/>
      <c r="M235" s="68"/>
      <c r="N235" s="363"/>
      <c r="O235" s="363"/>
      <c r="P235" s="216">
        <v>0</v>
      </c>
      <c r="Q235" s="216">
        <v>4267242.4800000004</v>
      </c>
      <c r="R235" s="68" t="s">
        <v>638</v>
      </c>
      <c r="S235" s="365"/>
      <c r="T235" s="278"/>
    </row>
    <row r="236" spans="1:20" ht="63.75">
      <c r="A236" s="192" t="s">
        <v>542</v>
      </c>
      <c r="B236" s="68"/>
      <c r="C236" s="214" t="s">
        <v>691</v>
      </c>
      <c r="D236" s="215">
        <v>44957</v>
      </c>
      <c r="E236" s="192" t="s">
        <v>1808</v>
      </c>
      <c r="F236" s="192" t="s">
        <v>639</v>
      </c>
      <c r="G236" s="192">
        <v>5133642</v>
      </c>
      <c r="H236" s="68"/>
      <c r="I236" s="198" t="s">
        <v>1935</v>
      </c>
      <c r="J236" s="68"/>
      <c r="K236" s="68"/>
      <c r="L236" s="68"/>
      <c r="M236" s="68"/>
      <c r="N236" s="363"/>
      <c r="O236" s="363"/>
      <c r="P236" s="216">
        <v>0</v>
      </c>
      <c r="Q236" s="216">
        <v>971571.22</v>
      </c>
      <c r="R236" s="68" t="s">
        <v>638</v>
      </c>
      <c r="S236" s="365"/>
      <c r="T236" s="278"/>
    </row>
    <row r="237" spans="1:20" ht="76.5">
      <c r="A237" s="192" t="s">
        <v>542</v>
      </c>
      <c r="B237" s="68"/>
      <c r="C237" s="214" t="s">
        <v>691</v>
      </c>
      <c r="D237" s="215">
        <v>44957</v>
      </c>
      <c r="E237" s="192" t="s">
        <v>1809</v>
      </c>
      <c r="F237" s="192" t="s">
        <v>6</v>
      </c>
      <c r="G237" s="192">
        <v>1053363</v>
      </c>
      <c r="H237" s="68"/>
      <c r="I237" s="198" t="s">
        <v>1936</v>
      </c>
      <c r="J237" s="68"/>
      <c r="K237" s="68"/>
      <c r="L237" s="68"/>
      <c r="M237" s="68"/>
      <c r="N237" s="363"/>
      <c r="O237" s="363"/>
      <c r="P237" s="216">
        <v>0</v>
      </c>
      <c r="Q237" s="216">
        <v>83139.009999999995</v>
      </c>
      <c r="R237" s="68" t="s">
        <v>638</v>
      </c>
      <c r="S237" s="365"/>
      <c r="T237" s="278"/>
    </row>
    <row r="238" spans="1:20" ht="63.75">
      <c r="A238" s="192">
        <v>597</v>
      </c>
      <c r="B238" s="68"/>
      <c r="C238" s="214" t="s">
        <v>677</v>
      </c>
      <c r="D238" s="215">
        <v>44958</v>
      </c>
      <c r="E238" s="192" t="s">
        <v>2012</v>
      </c>
      <c r="F238" s="192" t="s">
        <v>3</v>
      </c>
      <c r="G238" s="192">
        <v>2088987</v>
      </c>
      <c r="H238" s="68"/>
      <c r="I238" s="198" t="s">
        <v>2346</v>
      </c>
      <c r="J238" s="68"/>
      <c r="K238" s="68"/>
      <c r="L238" s="68"/>
      <c r="M238" s="68"/>
      <c r="N238" s="363"/>
      <c r="O238" s="363"/>
      <c r="P238" s="216">
        <v>0</v>
      </c>
      <c r="Q238" s="216">
        <v>6.5</v>
      </c>
      <c r="R238" s="68" t="s">
        <v>638</v>
      </c>
      <c r="S238" s="365"/>
      <c r="T238" s="278"/>
    </row>
    <row r="239" spans="1:20" ht="63.75">
      <c r="A239" s="192">
        <v>597</v>
      </c>
      <c r="B239" s="68"/>
      <c r="C239" s="214" t="s">
        <v>677</v>
      </c>
      <c r="D239" s="215">
        <v>44958</v>
      </c>
      <c r="E239" s="192" t="s">
        <v>2013</v>
      </c>
      <c r="F239" s="192" t="s">
        <v>3</v>
      </c>
      <c r="G239" s="192">
        <v>2088988</v>
      </c>
      <c r="H239" s="68"/>
      <c r="I239" s="198" t="s">
        <v>2347</v>
      </c>
      <c r="J239" s="68"/>
      <c r="K239" s="68"/>
      <c r="L239" s="68"/>
      <c r="M239" s="68"/>
      <c r="N239" s="363"/>
      <c r="O239" s="363"/>
      <c r="P239" s="216">
        <v>0</v>
      </c>
      <c r="Q239" s="216">
        <v>2.6</v>
      </c>
      <c r="R239" s="68" t="s">
        <v>638</v>
      </c>
      <c r="S239" s="365"/>
      <c r="T239" s="278"/>
    </row>
    <row r="240" spans="1:20" ht="63.75">
      <c r="A240" s="192">
        <v>597</v>
      </c>
      <c r="B240" s="68"/>
      <c r="C240" s="214" t="s">
        <v>677</v>
      </c>
      <c r="D240" s="215">
        <v>44958</v>
      </c>
      <c r="E240" s="192" t="s">
        <v>2014</v>
      </c>
      <c r="F240" s="192" t="s">
        <v>3</v>
      </c>
      <c r="G240" s="192">
        <v>2088989</v>
      </c>
      <c r="H240" s="68"/>
      <c r="I240" s="198" t="s">
        <v>2348</v>
      </c>
      <c r="J240" s="68"/>
      <c r="K240" s="68"/>
      <c r="L240" s="68"/>
      <c r="M240" s="68"/>
      <c r="N240" s="363"/>
      <c r="O240" s="363"/>
      <c r="P240" s="216">
        <v>0</v>
      </c>
      <c r="Q240" s="216">
        <v>2.86</v>
      </c>
      <c r="R240" s="68" t="s">
        <v>638</v>
      </c>
      <c r="S240" s="365"/>
      <c r="T240" s="278"/>
    </row>
    <row r="241" spans="1:20" ht="63.75">
      <c r="A241" s="192">
        <v>597</v>
      </c>
      <c r="B241" s="68"/>
      <c r="C241" s="214" t="s">
        <v>677</v>
      </c>
      <c r="D241" s="215">
        <v>44958</v>
      </c>
      <c r="E241" s="192" t="s">
        <v>2015</v>
      </c>
      <c r="F241" s="192" t="s">
        <v>3</v>
      </c>
      <c r="G241" s="192">
        <v>2088990</v>
      </c>
      <c r="H241" s="68"/>
      <c r="I241" s="198" t="s">
        <v>2349</v>
      </c>
      <c r="J241" s="68"/>
      <c r="K241" s="68"/>
      <c r="L241" s="68"/>
      <c r="M241" s="68"/>
      <c r="N241" s="363"/>
      <c r="O241" s="363"/>
      <c r="P241" s="216">
        <v>0</v>
      </c>
      <c r="Q241" s="216">
        <v>15.6</v>
      </c>
      <c r="R241" s="68" t="s">
        <v>638</v>
      </c>
      <c r="S241" s="365"/>
      <c r="T241" s="278"/>
    </row>
    <row r="242" spans="1:20" ht="63.75">
      <c r="A242" s="192">
        <v>597</v>
      </c>
      <c r="B242" s="68"/>
      <c r="C242" s="214" t="s">
        <v>677</v>
      </c>
      <c r="D242" s="215">
        <v>44958</v>
      </c>
      <c r="E242" s="192" t="s">
        <v>2016</v>
      </c>
      <c r="F242" s="192" t="s">
        <v>3</v>
      </c>
      <c r="G242" s="192">
        <v>2088991</v>
      </c>
      <c r="H242" s="68"/>
      <c r="I242" s="198" t="s">
        <v>2350</v>
      </c>
      <c r="J242" s="68"/>
      <c r="K242" s="68"/>
      <c r="L242" s="68"/>
      <c r="M242" s="68"/>
      <c r="N242" s="363"/>
      <c r="O242" s="363"/>
      <c r="P242" s="216">
        <v>0</v>
      </c>
      <c r="Q242" s="216">
        <v>15.6</v>
      </c>
      <c r="R242" s="68" t="s">
        <v>638</v>
      </c>
      <c r="S242" s="365"/>
      <c r="T242" s="278"/>
    </row>
    <row r="243" spans="1:20" ht="63.75">
      <c r="A243" s="192">
        <v>597</v>
      </c>
      <c r="B243" s="68"/>
      <c r="C243" s="214" t="s">
        <v>677</v>
      </c>
      <c r="D243" s="215">
        <v>44958</v>
      </c>
      <c r="E243" s="192" t="s">
        <v>2017</v>
      </c>
      <c r="F243" s="192" t="s">
        <v>3</v>
      </c>
      <c r="G243" s="192">
        <v>2088993</v>
      </c>
      <c r="H243" s="68"/>
      <c r="I243" s="198" t="s">
        <v>2351</v>
      </c>
      <c r="J243" s="68"/>
      <c r="K243" s="68"/>
      <c r="L243" s="68"/>
      <c r="M243" s="68"/>
      <c r="N243" s="363"/>
      <c r="O243" s="363"/>
      <c r="P243" s="216">
        <v>0</v>
      </c>
      <c r="Q243" s="216">
        <v>28.6</v>
      </c>
      <c r="R243" s="68" t="s">
        <v>638</v>
      </c>
      <c r="S243" s="365"/>
      <c r="T243" s="278"/>
    </row>
    <row r="244" spans="1:20" ht="63.75">
      <c r="A244" s="192">
        <v>597</v>
      </c>
      <c r="B244" s="68"/>
      <c r="C244" s="214" t="s">
        <v>677</v>
      </c>
      <c r="D244" s="215">
        <v>44958</v>
      </c>
      <c r="E244" s="192" t="s">
        <v>2018</v>
      </c>
      <c r="F244" s="192" t="s">
        <v>3</v>
      </c>
      <c r="G244" s="192">
        <v>2088997</v>
      </c>
      <c r="H244" s="68"/>
      <c r="I244" s="198" t="s">
        <v>2352</v>
      </c>
      <c r="J244" s="68"/>
      <c r="K244" s="68"/>
      <c r="L244" s="68"/>
      <c r="M244" s="68"/>
      <c r="N244" s="363"/>
      <c r="O244" s="363"/>
      <c r="P244" s="216">
        <v>0</v>
      </c>
      <c r="Q244" s="216">
        <v>30</v>
      </c>
      <c r="R244" s="68" t="s">
        <v>638</v>
      </c>
      <c r="S244" s="365"/>
      <c r="T244" s="278"/>
    </row>
    <row r="245" spans="1:20" ht="63.75">
      <c r="A245" s="192">
        <v>597</v>
      </c>
      <c r="B245" s="68"/>
      <c r="C245" s="214" t="s">
        <v>677</v>
      </c>
      <c r="D245" s="215">
        <v>44958</v>
      </c>
      <c r="E245" s="192" t="s">
        <v>2019</v>
      </c>
      <c r="F245" s="192" t="s">
        <v>3</v>
      </c>
      <c r="G245" s="192">
        <v>2088999</v>
      </c>
      <c r="H245" s="68"/>
      <c r="I245" s="198" t="s">
        <v>2353</v>
      </c>
      <c r="J245" s="68"/>
      <c r="K245" s="68"/>
      <c r="L245" s="68"/>
      <c r="M245" s="68"/>
      <c r="N245" s="363"/>
      <c r="O245" s="363"/>
      <c r="P245" s="216">
        <v>0</v>
      </c>
      <c r="Q245" s="216">
        <v>2.6</v>
      </c>
      <c r="R245" s="68" t="s">
        <v>638</v>
      </c>
      <c r="S245" s="365"/>
      <c r="T245" s="278"/>
    </row>
    <row r="246" spans="1:20" ht="63.75">
      <c r="A246" s="192">
        <v>597</v>
      </c>
      <c r="B246" s="68"/>
      <c r="C246" s="214" t="s">
        <v>677</v>
      </c>
      <c r="D246" s="215">
        <v>44958</v>
      </c>
      <c r="E246" s="192" t="s">
        <v>2020</v>
      </c>
      <c r="F246" s="192" t="s">
        <v>3</v>
      </c>
      <c r="G246" s="192">
        <v>2089000</v>
      </c>
      <c r="H246" s="68"/>
      <c r="I246" s="198" t="s">
        <v>2354</v>
      </c>
      <c r="J246" s="68"/>
      <c r="K246" s="68"/>
      <c r="L246" s="68"/>
      <c r="M246" s="68"/>
      <c r="N246" s="363"/>
      <c r="O246" s="363"/>
      <c r="P246" s="216">
        <v>0</v>
      </c>
      <c r="Q246" s="216">
        <v>0.01</v>
      </c>
      <c r="R246" s="68" t="s">
        <v>638</v>
      </c>
      <c r="S246" s="365"/>
      <c r="T246" s="278"/>
    </row>
    <row r="247" spans="1:20" ht="63.75">
      <c r="A247" s="192">
        <v>597</v>
      </c>
      <c r="B247" s="68"/>
      <c r="C247" s="214" t="s">
        <v>677</v>
      </c>
      <c r="D247" s="215">
        <v>44958</v>
      </c>
      <c r="E247" s="192" t="s">
        <v>2021</v>
      </c>
      <c r="F247" s="192" t="s">
        <v>3</v>
      </c>
      <c r="G247" s="192">
        <v>2089002</v>
      </c>
      <c r="H247" s="68"/>
      <c r="I247" s="198" t="s">
        <v>2355</v>
      </c>
      <c r="J247" s="68"/>
      <c r="K247" s="68"/>
      <c r="L247" s="68"/>
      <c r="M247" s="68"/>
      <c r="N247" s="363"/>
      <c r="O247" s="363"/>
      <c r="P247" s="216">
        <v>0</v>
      </c>
      <c r="Q247" s="216">
        <v>0.42</v>
      </c>
      <c r="R247" s="68" t="s">
        <v>638</v>
      </c>
      <c r="S247" s="365"/>
      <c r="T247" s="278"/>
    </row>
    <row r="248" spans="1:20" ht="51">
      <c r="A248" s="192" t="s">
        <v>550</v>
      </c>
      <c r="B248" s="68"/>
      <c r="C248" s="214" t="s">
        <v>589</v>
      </c>
      <c r="D248" s="215">
        <v>44958</v>
      </c>
      <c r="E248" s="192" t="s">
        <v>2022</v>
      </c>
      <c r="F248" s="192" t="s">
        <v>3</v>
      </c>
      <c r="G248" s="192">
        <v>2089057</v>
      </c>
      <c r="H248" s="68"/>
      <c r="I248" s="198" t="s">
        <v>2356</v>
      </c>
      <c r="J248" s="68"/>
      <c r="K248" s="68"/>
      <c r="L248" s="68"/>
      <c r="M248" s="68"/>
      <c r="N248" s="363"/>
      <c r="O248" s="363"/>
      <c r="P248" s="216">
        <v>0</v>
      </c>
      <c r="Q248" s="216">
        <v>1613.94</v>
      </c>
      <c r="R248" s="68" t="s">
        <v>638</v>
      </c>
      <c r="S248" s="365"/>
      <c r="T248" s="278"/>
    </row>
    <row r="249" spans="1:20" ht="38.25">
      <c r="A249" s="192">
        <v>15</v>
      </c>
      <c r="B249" s="68"/>
      <c r="C249" s="214" t="s">
        <v>39</v>
      </c>
      <c r="D249" s="215">
        <v>44958</v>
      </c>
      <c r="E249" s="192" t="s">
        <v>2023</v>
      </c>
      <c r="F249" s="192" t="s">
        <v>3</v>
      </c>
      <c r="G249" s="192">
        <v>2089081</v>
      </c>
      <c r="H249" s="68"/>
      <c r="I249" s="198" t="s">
        <v>2357</v>
      </c>
      <c r="J249" s="68"/>
      <c r="K249" s="68"/>
      <c r="L249" s="68"/>
      <c r="M249" s="68"/>
      <c r="N249" s="363"/>
      <c r="O249" s="363"/>
      <c r="P249" s="216">
        <v>0</v>
      </c>
      <c r="Q249" s="216">
        <v>610.4</v>
      </c>
      <c r="R249" s="68" t="s">
        <v>638</v>
      </c>
      <c r="S249" s="365"/>
      <c r="T249" s="278"/>
    </row>
    <row r="250" spans="1:20" ht="51">
      <c r="A250" s="192" t="s">
        <v>550</v>
      </c>
      <c r="B250" s="68"/>
      <c r="C250" s="214" t="s">
        <v>589</v>
      </c>
      <c r="D250" s="215">
        <v>44958</v>
      </c>
      <c r="E250" s="192" t="s">
        <v>2024</v>
      </c>
      <c r="F250" s="192" t="s">
        <v>3</v>
      </c>
      <c r="G250" s="192">
        <v>2089095</v>
      </c>
      <c r="H250" s="68"/>
      <c r="I250" s="198" t="s">
        <v>2358</v>
      </c>
      <c r="J250" s="68"/>
      <c r="K250" s="68"/>
      <c r="L250" s="68"/>
      <c r="M250" s="68"/>
      <c r="N250" s="363"/>
      <c r="O250" s="363"/>
      <c r="P250" s="216">
        <v>0</v>
      </c>
      <c r="Q250" s="216">
        <v>2153.25</v>
      </c>
      <c r="R250" s="68" t="s">
        <v>638</v>
      </c>
      <c r="S250" s="365"/>
      <c r="T250" s="278"/>
    </row>
    <row r="251" spans="1:20" ht="51">
      <c r="A251" s="192" t="s">
        <v>550</v>
      </c>
      <c r="B251" s="68"/>
      <c r="C251" s="214" t="s">
        <v>589</v>
      </c>
      <c r="D251" s="215">
        <v>44958</v>
      </c>
      <c r="E251" s="192" t="s">
        <v>2025</v>
      </c>
      <c r="F251" s="192" t="s">
        <v>3</v>
      </c>
      <c r="G251" s="192">
        <v>2089112</v>
      </c>
      <c r="H251" s="68"/>
      <c r="I251" s="198" t="s">
        <v>1810</v>
      </c>
      <c r="J251" s="68"/>
      <c r="K251" s="68"/>
      <c r="L251" s="68"/>
      <c r="M251" s="68"/>
      <c r="N251" s="363"/>
      <c r="O251" s="363"/>
      <c r="P251" s="216">
        <v>0</v>
      </c>
      <c r="Q251" s="216">
        <v>290</v>
      </c>
      <c r="R251" s="68" t="s">
        <v>638</v>
      </c>
      <c r="S251" s="365"/>
      <c r="T251" s="278"/>
    </row>
    <row r="252" spans="1:20" ht="63.75">
      <c r="A252" s="192">
        <v>417</v>
      </c>
      <c r="B252" s="68"/>
      <c r="C252" s="214" t="s">
        <v>147</v>
      </c>
      <c r="D252" s="215">
        <v>44958</v>
      </c>
      <c r="E252" s="192" t="s">
        <v>2026</v>
      </c>
      <c r="F252" s="192" t="s">
        <v>3</v>
      </c>
      <c r="G252" s="192">
        <v>2089130</v>
      </c>
      <c r="H252" s="68"/>
      <c r="I252" s="198" t="s">
        <v>2359</v>
      </c>
      <c r="J252" s="68"/>
      <c r="K252" s="68"/>
      <c r="L252" s="68"/>
      <c r="M252" s="68"/>
      <c r="N252" s="363"/>
      <c r="O252" s="363"/>
      <c r="P252" s="216">
        <v>0</v>
      </c>
      <c r="Q252" s="216">
        <v>3112.18</v>
      </c>
      <c r="R252" s="68" t="s">
        <v>638</v>
      </c>
      <c r="S252" s="365"/>
      <c r="T252" s="278"/>
    </row>
    <row r="253" spans="1:20" ht="51">
      <c r="A253" s="192">
        <v>293</v>
      </c>
      <c r="B253" s="68"/>
      <c r="C253" s="214" t="s">
        <v>121</v>
      </c>
      <c r="D253" s="215">
        <v>44958</v>
      </c>
      <c r="E253" s="192" t="s">
        <v>2027</v>
      </c>
      <c r="F253" s="192" t="s">
        <v>3</v>
      </c>
      <c r="G253" s="192">
        <v>2089143</v>
      </c>
      <c r="H253" s="68"/>
      <c r="I253" s="198" t="s">
        <v>2360</v>
      </c>
      <c r="J253" s="68"/>
      <c r="K253" s="68"/>
      <c r="L253" s="68"/>
      <c r="M253" s="68"/>
      <c r="N253" s="363"/>
      <c r="O253" s="363"/>
      <c r="P253" s="216">
        <v>0</v>
      </c>
      <c r="Q253" s="216">
        <v>3080</v>
      </c>
      <c r="R253" s="68" t="s">
        <v>638</v>
      </c>
      <c r="S253" s="365"/>
      <c r="T253" s="278"/>
    </row>
    <row r="254" spans="1:20" ht="38.25">
      <c r="A254" s="192" t="s">
        <v>550</v>
      </c>
      <c r="B254" s="68"/>
      <c r="C254" s="214" t="s">
        <v>589</v>
      </c>
      <c r="D254" s="215">
        <v>44959</v>
      </c>
      <c r="E254" s="192" t="s">
        <v>2028</v>
      </c>
      <c r="F254" s="192" t="s">
        <v>3</v>
      </c>
      <c r="G254" s="192">
        <v>2089304</v>
      </c>
      <c r="H254" s="68"/>
      <c r="I254" s="198" t="s">
        <v>1811</v>
      </c>
      <c r="J254" s="68"/>
      <c r="K254" s="68"/>
      <c r="L254" s="68"/>
      <c r="M254" s="68"/>
      <c r="N254" s="363"/>
      <c r="O254" s="363"/>
      <c r="P254" s="216">
        <v>0</v>
      </c>
      <c r="Q254" s="216">
        <v>2097.7600000000002</v>
      </c>
      <c r="R254" s="68" t="s">
        <v>638</v>
      </c>
      <c r="S254" s="365"/>
      <c r="T254" s="278"/>
    </row>
    <row r="255" spans="1:20" ht="51">
      <c r="A255" s="192" t="s">
        <v>550</v>
      </c>
      <c r="B255" s="68"/>
      <c r="C255" s="214" t="s">
        <v>589</v>
      </c>
      <c r="D255" s="215">
        <v>44959</v>
      </c>
      <c r="E255" s="192" t="s">
        <v>2029</v>
      </c>
      <c r="F255" s="192" t="s">
        <v>3</v>
      </c>
      <c r="G255" s="192">
        <v>2089322</v>
      </c>
      <c r="H255" s="68"/>
      <c r="I255" s="198" t="s">
        <v>2361</v>
      </c>
      <c r="J255" s="68"/>
      <c r="K255" s="68"/>
      <c r="L255" s="68"/>
      <c r="M255" s="68"/>
      <c r="N255" s="363"/>
      <c r="O255" s="363"/>
      <c r="P255" s="216">
        <v>0</v>
      </c>
      <c r="Q255" s="216">
        <v>1247.52</v>
      </c>
      <c r="R255" s="68" t="s">
        <v>638</v>
      </c>
      <c r="S255" s="365"/>
      <c r="T255" s="278"/>
    </row>
    <row r="256" spans="1:20" ht="51">
      <c r="A256" s="192" t="s">
        <v>550</v>
      </c>
      <c r="B256" s="68"/>
      <c r="C256" s="214" t="s">
        <v>589</v>
      </c>
      <c r="D256" s="215">
        <v>44959</v>
      </c>
      <c r="E256" s="192" t="s">
        <v>2030</v>
      </c>
      <c r="F256" s="192" t="s">
        <v>3</v>
      </c>
      <c r="G256" s="192">
        <v>2089324</v>
      </c>
      <c r="H256" s="68"/>
      <c r="I256" s="198" t="s">
        <v>2362</v>
      </c>
      <c r="J256" s="68"/>
      <c r="K256" s="68"/>
      <c r="L256" s="68"/>
      <c r="M256" s="68"/>
      <c r="N256" s="363"/>
      <c r="O256" s="363"/>
      <c r="P256" s="216">
        <v>0</v>
      </c>
      <c r="Q256" s="216">
        <v>36</v>
      </c>
      <c r="R256" s="68" t="s">
        <v>638</v>
      </c>
      <c r="S256" s="365"/>
      <c r="T256" s="278"/>
    </row>
    <row r="257" spans="1:20" ht="51">
      <c r="A257" s="192" t="s">
        <v>550</v>
      </c>
      <c r="B257" s="68"/>
      <c r="C257" s="214" t="s">
        <v>589</v>
      </c>
      <c r="D257" s="215">
        <v>44959</v>
      </c>
      <c r="E257" s="192" t="s">
        <v>2031</v>
      </c>
      <c r="F257" s="192" t="s">
        <v>3</v>
      </c>
      <c r="G257" s="192">
        <v>2089332</v>
      </c>
      <c r="H257" s="68"/>
      <c r="I257" s="198" t="s">
        <v>2363</v>
      </c>
      <c r="J257" s="68"/>
      <c r="K257" s="68"/>
      <c r="L257" s="68"/>
      <c r="M257" s="68"/>
      <c r="N257" s="363"/>
      <c r="O257" s="363"/>
      <c r="P257" s="216">
        <v>0</v>
      </c>
      <c r="Q257" s="216">
        <v>7209.27</v>
      </c>
      <c r="R257" s="68" t="s">
        <v>638</v>
      </c>
      <c r="S257" s="365"/>
      <c r="T257" s="278"/>
    </row>
    <row r="258" spans="1:20" ht="38.25">
      <c r="A258" s="192" t="s">
        <v>550</v>
      </c>
      <c r="B258" s="68"/>
      <c r="C258" s="214" t="s">
        <v>589</v>
      </c>
      <c r="D258" s="215">
        <v>44959</v>
      </c>
      <c r="E258" s="192" t="s">
        <v>2032</v>
      </c>
      <c r="F258" s="192" t="s">
        <v>3</v>
      </c>
      <c r="G258" s="192">
        <v>2089336</v>
      </c>
      <c r="H258" s="68"/>
      <c r="I258" s="198" t="s">
        <v>2364</v>
      </c>
      <c r="J258" s="68"/>
      <c r="K258" s="68"/>
      <c r="L258" s="68"/>
      <c r="M258" s="68"/>
      <c r="N258" s="363"/>
      <c r="O258" s="363"/>
      <c r="P258" s="216">
        <v>0</v>
      </c>
      <c r="Q258" s="216">
        <v>1376.5</v>
      </c>
      <c r="R258" s="68" t="s">
        <v>638</v>
      </c>
      <c r="S258" s="365"/>
      <c r="T258" s="278"/>
    </row>
    <row r="259" spans="1:20" ht="38.25">
      <c r="A259" s="192" t="s">
        <v>550</v>
      </c>
      <c r="B259" s="68"/>
      <c r="C259" s="214" t="s">
        <v>589</v>
      </c>
      <c r="D259" s="215">
        <v>44959</v>
      </c>
      <c r="E259" s="192" t="s">
        <v>2033</v>
      </c>
      <c r="F259" s="192" t="s">
        <v>3</v>
      </c>
      <c r="G259" s="192">
        <v>2089355</v>
      </c>
      <c r="H259" s="68"/>
      <c r="I259" s="198" t="s">
        <v>2365</v>
      </c>
      <c r="J259" s="68"/>
      <c r="K259" s="68"/>
      <c r="L259" s="68"/>
      <c r="M259" s="68"/>
      <c r="N259" s="363"/>
      <c r="O259" s="363"/>
      <c r="P259" s="216">
        <v>0</v>
      </c>
      <c r="Q259" s="216">
        <v>683.34</v>
      </c>
      <c r="R259" s="68" t="s">
        <v>638</v>
      </c>
      <c r="S259" s="365"/>
      <c r="T259" s="278"/>
    </row>
    <row r="260" spans="1:20" ht="38.25">
      <c r="A260" s="192" t="s">
        <v>550</v>
      </c>
      <c r="B260" s="68"/>
      <c r="C260" s="214" t="s">
        <v>589</v>
      </c>
      <c r="D260" s="215">
        <v>44959</v>
      </c>
      <c r="E260" s="192" t="s">
        <v>2034</v>
      </c>
      <c r="F260" s="192" t="s">
        <v>3</v>
      </c>
      <c r="G260" s="192">
        <v>2089356</v>
      </c>
      <c r="H260" s="68"/>
      <c r="I260" s="198" t="s">
        <v>2365</v>
      </c>
      <c r="J260" s="68"/>
      <c r="K260" s="68"/>
      <c r="L260" s="68"/>
      <c r="M260" s="68"/>
      <c r="N260" s="363"/>
      <c r="O260" s="363"/>
      <c r="P260" s="216">
        <v>0</v>
      </c>
      <c r="Q260" s="216">
        <v>683.34</v>
      </c>
      <c r="R260" s="68" t="s">
        <v>638</v>
      </c>
      <c r="S260" s="365"/>
      <c r="T260" s="278"/>
    </row>
    <row r="261" spans="1:20" ht="38.25">
      <c r="A261" s="192" t="s">
        <v>550</v>
      </c>
      <c r="B261" s="68"/>
      <c r="C261" s="214" t="s">
        <v>589</v>
      </c>
      <c r="D261" s="215">
        <v>44959</v>
      </c>
      <c r="E261" s="192" t="s">
        <v>2035</v>
      </c>
      <c r="F261" s="192" t="s">
        <v>3</v>
      </c>
      <c r="G261" s="192">
        <v>2089397</v>
      </c>
      <c r="H261" s="68"/>
      <c r="I261" s="198" t="s">
        <v>1818</v>
      </c>
      <c r="J261" s="68"/>
      <c r="K261" s="68"/>
      <c r="L261" s="68"/>
      <c r="M261" s="68"/>
      <c r="N261" s="363"/>
      <c r="O261" s="363"/>
      <c r="P261" s="216">
        <v>0</v>
      </c>
      <c r="Q261" s="216">
        <v>1360</v>
      </c>
      <c r="R261" s="68" t="s">
        <v>638</v>
      </c>
      <c r="S261" s="365"/>
      <c r="T261" s="278"/>
    </row>
    <row r="262" spans="1:20" ht="51">
      <c r="A262" s="192" t="s">
        <v>550</v>
      </c>
      <c r="B262" s="68"/>
      <c r="C262" s="214" t="s">
        <v>589</v>
      </c>
      <c r="D262" s="215">
        <v>44959</v>
      </c>
      <c r="E262" s="192" t="s">
        <v>2036</v>
      </c>
      <c r="F262" s="192" t="s">
        <v>3</v>
      </c>
      <c r="G262" s="192">
        <v>2089401</v>
      </c>
      <c r="H262" s="68"/>
      <c r="I262" s="198" t="s">
        <v>2366</v>
      </c>
      <c r="J262" s="68"/>
      <c r="K262" s="68"/>
      <c r="L262" s="68"/>
      <c r="M262" s="68"/>
      <c r="N262" s="363"/>
      <c r="O262" s="363"/>
      <c r="P262" s="216">
        <v>0</v>
      </c>
      <c r="Q262" s="216">
        <v>302.75</v>
      </c>
      <c r="R262" s="68" t="s">
        <v>638</v>
      </c>
      <c r="S262" s="365"/>
      <c r="T262" s="278"/>
    </row>
    <row r="263" spans="1:20" ht="51">
      <c r="A263" s="192" t="s">
        <v>550</v>
      </c>
      <c r="B263" s="68"/>
      <c r="C263" s="214" t="s">
        <v>589</v>
      </c>
      <c r="D263" s="215">
        <v>44959</v>
      </c>
      <c r="E263" s="192" t="s">
        <v>2037</v>
      </c>
      <c r="F263" s="192" t="s">
        <v>3</v>
      </c>
      <c r="G263" s="192">
        <v>2089403</v>
      </c>
      <c r="H263" s="68"/>
      <c r="I263" s="198" t="s">
        <v>2367</v>
      </c>
      <c r="J263" s="68"/>
      <c r="K263" s="68"/>
      <c r="L263" s="68"/>
      <c r="M263" s="68"/>
      <c r="N263" s="363"/>
      <c r="O263" s="363"/>
      <c r="P263" s="216">
        <v>0</v>
      </c>
      <c r="Q263" s="216">
        <v>1240.6300000000001</v>
      </c>
      <c r="R263" s="68" t="s">
        <v>638</v>
      </c>
      <c r="S263" s="365"/>
      <c r="T263" s="278"/>
    </row>
    <row r="264" spans="1:20" ht="63.75">
      <c r="A264" s="192">
        <v>15</v>
      </c>
      <c r="B264" s="68"/>
      <c r="C264" s="214" t="s">
        <v>39</v>
      </c>
      <c r="D264" s="215">
        <v>44959</v>
      </c>
      <c r="E264" s="192" t="s">
        <v>2038</v>
      </c>
      <c r="F264" s="192" t="s">
        <v>3</v>
      </c>
      <c r="G264" s="192">
        <v>2089413</v>
      </c>
      <c r="H264" s="68"/>
      <c r="I264" s="198" t="s">
        <v>2368</v>
      </c>
      <c r="J264" s="68"/>
      <c r="K264" s="68"/>
      <c r="L264" s="68"/>
      <c r="M264" s="68"/>
      <c r="N264" s="363"/>
      <c r="O264" s="363"/>
      <c r="P264" s="216">
        <v>0</v>
      </c>
      <c r="Q264" s="216">
        <v>1057</v>
      </c>
      <c r="R264" s="68" t="s">
        <v>638</v>
      </c>
      <c r="S264" s="365"/>
      <c r="T264" s="278"/>
    </row>
    <row r="265" spans="1:20" ht="63.75">
      <c r="A265" s="192">
        <v>15</v>
      </c>
      <c r="B265" s="68"/>
      <c r="C265" s="214" t="s">
        <v>39</v>
      </c>
      <c r="D265" s="215">
        <v>44959</v>
      </c>
      <c r="E265" s="192" t="s">
        <v>2039</v>
      </c>
      <c r="F265" s="192" t="s">
        <v>3</v>
      </c>
      <c r="G265" s="192">
        <v>2089420</v>
      </c>
      <c r="H265" s="68"/>
      <c r="I265" s="198" t="s">
        <v>2369</v>
      </c>
      <c r="J265" s="68"/>
      <c r="K265" s="68"/>
      <c r="L265" s="68"/>
      <c r="M265" s="68"/>
      <c r="N265" s="363"/>
      <c r="O265" s="363"/>
      <c r="P265" s="216">
        <v>0</v>
      </c>
      <c r="Q265" s="216">
        <v>7401.75</v>
      </c>
      <c r="R265" s="68" t="s">
        <v>638</v>
      </c>
      <c r="S265" s="365"/>
      <c r="T265" s="278"/>
    </row>
    <row r="266" spans="1:20" ht="63.75">
      <c r="A266" s="192">
        <v>15</v>
      </c>
      <c r="B266" s="68"/>
      <c r="C266" s="214" t="s">
        <v>39</v>
      </c>
      <c r="D266" s="215">
        <v>44959</v>
      </c>
      <c r="E266" s="192" t="s">
        <v>2040</v>
      </c>
      <c r="F266" s="192" t="s">
        <v>3</v>
      </c>
      <c r="G266" s="192">
        <v>2089421</v>
      </c>
      <c r="H266" s="68"/>
      <c r="I266" s="198" t="s">
        <v>2370</v>
      </c>
      <c r="J266" s="68"/>
      <c r="K266" s="68"/>
      <c r="L266" s="68"/>
      <c r="M266" s="68"/>
      <c r="N266" s="363"/>
      <c r="O266" s="363"/>
      <c r="P266" s="216">
        <v>0</v>
      </c>
      <c r="Q266" s="216">
        <v>7401.75</v>
      </c>
      <c r="R266" s="68" t="s">
        <v>638</v>
      </c>
      <c r="S266" s="365"/>
      <c r="T266" s="278"/>
    </row>
    <row r="267" spans="1:20" ht="63.75">
      <c r="A267" s="192">
        <v>15</v>
      </c>
      <c r="B267" s="68"/>
      <c r="C267" s="214" t="s">
        <v>39</v>
      </c>
      <c r="D267" s="215">
        <v>44959</v>
      </c>
      <c r="E267" s="192" t="s">
        <v>2041</v>
      </c>
      <c r="F267" s="192" t="s">
        <v>3</v>
      </c>
      <c r="G267" s="192">
        <v>2089424</v>
      </c>
      <c r="H267" s="68"/>
      <c r="I267" s="198" t="s">
        <v>2371</v>
      </c>
      <c r="J267" s="68"/>
      <c r="K267" s="68"/>
      <c r="L267" s="68"/>
      <c r="M267" s="68"/>
      <c r="N267" s="363"/>
      <c r="O267" s="363"/>
      <c r="P267" s="216">
        <v>0</v>
      </c>
      <c r="Q267" s="216">
        <v>7401.75</v>
      </c>
      <c r="R267" s="68" t="s">
        <v>638</v>
      </c>
      <c r="S267" s="365"/>
      <c r="T267" s="278"/>
    </row>
    <row r="268" spans="1:20" ht="63.75">
      <c r="A268" s="192">
        <v>15</v>
      </c>
      <c r="B268" s="68"/>
      <c r="C268" s="214" t="s">
        <v>39</v>
      </c>
      <c r="D268" s="215">
        <v>44959</v>
      </c>
      <c r="E268" s="192" t="s">
        <v>2042</v>
      </c>
      <c r="F268" s="192" t="s">
        <v>3</v>
      </c>
      <c r="G268" s="192">
        <v>2089426</v>
      </c>
      <c r="H268" s="68"/>
      <c r="I268" s="198" t="s">
        <v>2372</v>
      </c>
      <c r="J268" s="68"/>
      <c r="K268" s="68"/>
      <c r="L268" s="68"/>
      <c r="M268" s="68"/>
      <c r="N268" s="363"/>
      <c r="O268" s="363"/>
      <c r="P268" s="216">
        <v>0</v>
      </c>
      <c r="Q268" s="216">
        <v>7401.75</v>
      </c>
      <c r="R268" s="68" t="s">
        <v>638</v>
      </c>
      <c r="S268" s="365"/>
      <c r="T268" s="278"/>
    </row>
    <row r="269" spans="1:20" ht="63.75">
      <c r="A269" s="192">
        <v>15</v>
      </c>
      <c r="B269" s="68"/>
      <c r="C269" s="214" t="s">
        <v>39</v>
      </c>
      <c r="D269" s="215">
        <v>44959</v>
      </c>
      <c r="E269" s="192" t="s">
        <v>2043</v>
      </c>
      <c r="F269" s="192" t="s">
        <v>3</v>
      </c>
      <c r="G269" s="192">
        <v>2089428</v>
      </c>
      <c r="H269" s="68"/>
      <c r="I269" s="198" t="s">
        <v>2373</v>
      </c>
      <c r="J269" s="68"/>
      <c r="K269" s="68"/>
      <c r="L269" s="68"/>
      <c r="M269" s="68"/>
      <c r="N269" s="363"/>
      <c r="O269" s="363"/>
      <c r="P269" s="216">
        <v>0</v>
      </c>
      <c r="Q269" s="216">
        <v>7401.75</v>
      </c>
      <c r="R269" s="68" t="s">
        <v>638</v>
      </c>
      <c r="S269" s="365"/>
      <c r="T269" s="278"/>
    </row>
    <row r="270" spans="1:20" ht="63.75">
      <c r="A270" s="192">
        <v>15</v>
      </c>
      <c r="B270" s="68"/>
      <c r="C270" s="214" t="s">
        <v>39</v>
      </c>
      <c r="D270" s="215">
        <v>44959</v>
      </c>
      <c r="E270" s="192" t="s">
        <v>2044</v>
      </c>
      <c r="F270" s="192" t="s">
        <v>3</v>
      </c>
      <c r="G270" s="192">
        <v>2089431</v>
      </c>
      <c r="H270" s="68"/>
      <c r="I270" s="198" t="s">
        <v>2374</v>
      </c>
      <c r="J270" s="68"/>
      <c r="K270" s="68"/>
      <c r="L270" s="68"/>
      <c r="M270" s="68"/>
      <c r="N270" s="363"/>
      <c r="O270" s="363"/>
      <c r="P270" s="216">
        <v>0</v>
      </c>
      <c r="Q270" s="216">
        <v>7401.75</v>
      </c>
      <c r="R270" s="68" t="s">
        <v>638</v>
      </c>
      <c r="S270" s="365"/>
      <c r="T270" s="278"/>
    </row>
    <row r="271" spans="1:20" ht="51">
      <c r="A271" s="192" t="s">
        <v>550</v>
      </c>
      <c r="B271" s="68"/>
      <c r="C271" s="214" t="s">
        <v>589</v>
      </c>
      <c r="D271" s="215">
        <v>44959</v>
      </c>
      <c r="E271" s="192" t="s">
        <v>2045</v>
      </c>
      <c r="F271" s="192" t="s">
        <v>3</v>
      </c>
      <c r="G271" s="192">
        <v>2089366</v>
      </c>
      <c r="H271" s="68"/>
      <c r="I271" s="198" t="s">
        <v>2375</v>
      </c>
      <c r="J271" s="68"/>
      <c r="K271" s="68"/>
      <c r="L271" s="68"/>
      <c r="M271" s="68"/>
      <c r="N271" s="363"/>
      <c r="O271" s="363"/>
      <c r="P271" s="216">
        <v>0</v>
      </c>
      <c r="Q271" s="216">
        <v>1500</v>
      </c>
      <c r="R271" s="68" t="s">
        <v>638</v>
      </c>
      <c r="S271" s="365"/>
      <c r="T271" s="278"/>
    </row>
    <row r="272" spans="1:20" ht="51">
      <c r="A272" s="192" t="s">
        <v>550</v>
      </c>
      <c r="B272" s="68"/>
      <c r="C272" s="214" t="s">
        <v>589</v>
      </c>
      <c r="D272" s="215">
        <v>44959</v>
      </c>
      <c r="E272" s="192" t="s">
        <v>2046</v>
      </c>
      <c r="F272" s="192" t="s">
        <v>3</v>
      </c>
      <c r="G272" s="192">
        <v>2089367</v>
      </c>
      <c r="H272" s="68"/>
      <c r="I272" s="198" t="s">
        <v>2376</v>
      </c>
      <c r="J272" s="68"/>
      <c r="K272" s="68"/>
      <c r="L272" s="68"/>
      <c r="M272" s="68"/>
      <c r="N272" s="363"/>
      <c r="O272" s="363"/>
      <c r="P272" s="216">
        <v>0</v>
      </c>
      <c r="Q272" s="216">
        <v>9045.0400000000009</v>
      </c>
      <c r="R272" s="68" t="s">
        <v>638</v>
      </c>
      <c r="S272" s="365"/>
      <c r="T272" s="278"/>
    </row>
    <row r="273" spans="1:20" ht="63.75">
      <c r="A273" s="192" t="s">
        <v>541</v>
      </c>
      <c r="B273" s="68"/>
      <c r="C273" s="214" t="s">
        <v>590</v>
      </c>
      <c r="D273" s="215">
        <v>44959</v>
      </c>
      <c r="E273" s="192" t="s">
        <v>2047</v>
      </c>
      <c r="F273" s="192" t="s">
        <v>3</v>
      </c>
      <c r="G273" s="192">
        <v>2089376</v>
      </c>
      <c r="H273" s="68"/>
      <c r="I273" s="198" t="s">
        <v>2377</v>
      </c>
      <c r="J273" s="68"/>
      <c r="K273" s="68"/>
      <c r="L273" s="68"/>
      <c r="M273" s="68"/>
      <c r="N273" s="363"/>
      <c r="O273" s="363"/>
      <c r="P273" s="216">
        <v>0</v>
      </c>
      <c r="Q273" s="216">
        <v>29627.02</v>
      </c>
      <c r="R273" s="68" t="s">
        <v>638</v>
      </c>
      <c r="S273" s="365"/>
      <c r="T273" s="278"/>
    </row>
    <row r="274" spans="1:20" ht="63.75">
      <c r="A274" s="192" t="s">
        <v>541</v>
      </c>
      <c r="B274" s="68"/>
      <c r="C274" s="214" t="s">
        <v>590</v>
      </c>
      <c r="D274" s="215">
        <v>44959</v>
      </c>
      <c r="E274" s="192" t="s">
        <v>2048</v>
      </c>
      <c r="F274" s="192" t="s">
        <v>3</v>
      </c>
      <c r="G274" s="192">
        <v>2089385</v>
      </c>
      <c r="H274" s="68"/>
      <c r="I274" s="198" t="s">
        <v>2378</v>
      </c>
      <c r="J274" s="68"/>
      <c r="K274" s="68"/>
      <c r="L274" s="68"/>
      <c r="M274" s="68"/>
      <c r="N274" s="363"/>
      <c r="O274" s="363"/>
      <c r="P274" s="216">
        <v>0</v>
      </c>
      <c r="Q274" s="216">
        <v>921.18</v>
      </c>
      <c r="R274" s="68" t="s">
        <v>638</v>
      </c>
      <c r="S274" s="365"/>
      <c r="T274" s="278"/>
    </row>
    <row r="275" spans="1:20" ht="38.25">
      <c r="A275" s="192" t="s">
        <v>550</v>
      </c>
      <c r="B275" s="68"/>
      <c r="C275" s="214" t="s">
        <v>589</v>
      </c>
      <c r="D275" s="215">
        <v>44960</v>
      </c>
      <c r="E275" s="192" t="s">
        <v>2049</v>
      </c>
      <c r="F275" s="192" t="s">
        <v>3</v>
      </c>
      <c r="G275" s="192">
        <v>2089648</v>
      </c>
      <c r="H275" s="68"/>
      <c r="I275" s="198" t="s">
        <v>1819</v>
      </c>
      <c r="J275" s="68"/>
      <c r="K275" s="68"/>
      <c r="L275" s="68"/>
      <c r="M275" s="68"/>
      <c r="N275" s="363"/>
      <c r="O275" s="363"/>
      <c r="P275" s="216">
        <v>0</v>
      </c>
      <c r="Q275" s="216">
        <v>930</v>
      </c>
      <c r="R275" s="68" t="s">
        <v>638</v>
      </c>
      <c r="S275" s="365"/>
      <c r="T275" s="278"/>
    </row>
    <row r="276" spans="1:20" ht="38.25">
      <c r="A276" s="192" t="s">
        <v>550</v>
      </c>
      <c r="B276" s="68"/>
      <c r="C276" s="214" t="s">
        <v>589</v>
      </c>
      <c r="D276" s="215">
        <v>44960</v>
      </c>
      <c r="E276" s="192" t="s">
        <v>2050</v>
      </c>
      <c r="F276" s="192" t="s">
        <v>3</v>
      </c>
      <c r="G276" s="192">
        <v>2089658</v>
      </c>
      <c r="H276" s="68"/>
      <c r="I276" s="198" t="s">
        <v>1574</v>
      </c>
      <c r="J276" s="68"/>
      <c r="K276" s="68"/>
      <c r="L276" s="68"/>
      <c r="M276" s="68"/>
      <c r="N276" s="363"/>
      <c r="O276" s="363"/>
      <c r="P276" s="216">
        <v>0</v>
      </c>
      <c r="Q276" s="216">
        <v>6200</v>
      </c>
      <c r="R276" s="68" t="s">
        <v>638</v>
      </c>
      <c r="S276" s="365"/>
      <c r="T276" s="278"/>
    </row>
    <row r="277" spans="1:20" ht="51">
      <c r="A277" s="192">
        <v>35</v>
      </c>
      <c r="B277" s="68"/>
      <c r="C277" s="214" t="s">
        <v>43</v>
      </c>
      <c r="D277" s="215">
        <v>44960</v>
      </c>
      <c r="E277" s="192" t="s">
        <v>2051</v>
      </c>
      <c r="F277" s="192" t="s">
        <v>3</v>
      </c>
      <c r="G277" s="192">
        <v>2089663</v>
      </c>
      <c r="H277" s="68"/>
      <c r="I277" s="198" t="s">
        <v>2379</v>
      </c>
      <c r="J277" s="68"/>
      <c r="K277" s="68"/>
      <c r="L277" s="68"/>
      <c r="M277" s="68"/>
      <c r="N277" s="363"/>
      <c r="O277" s="363"/>
      <c r="P277" s="216">
        <v>0</v>
      </c>
      <c r="Q277" s="216">
        <v>862.94</v>
      </c>
      <c r="R277" s="68" t="s">
        <v>638</v>
      </c>
      <c r="S277" s="365"/>
      <c r="T277" s="278"/>
    </row>
    <row r="278" spans="1:20" ht="51">
      <c r="A278" s="192">
        <v>902</v>
      </c>
      <c r="B278" s="68"/>
      <c r="C278" s="214" t="s">
        <v>191</v>
      </c>
      <c r="D278" s="215">
        <v>44960</v>
      </c>
      <c r="E278" s="192" t="s">
        <v>2052</v>
      </c>
      <c r="F278" s="192" t="s">
        <v>3</v>
      </c>
      <c r="G278" s="192">
        <v>2089716</v>
      </c>
      <c r="H278" s="68"/>
      <c r="I278" s="198" t="s">
        <v>2380</v>
      </c>
      <c r="J278" s="68"/>
      <c r="K278" s="68"/>
      <c r="L278" s="68"/>
      <c r="M278" s="68"/>
      <c r="N278" s="363"/>
      <c r="O278" s="363"/>
      <c r="P278" s="216">
        <v>0</v>
      </c>
      <c r="Q278" s="216">
        <v>900</v>
      </c>
      <c r="R278" s="68" t="s">
        <v>638</v>
      </c>
      <c r="S278" s="365"/>
      <c r="T278" s="278"/>
    </row>
    <row r="279" spans="1:20" ht="51">
      <c r="A279" s="192" t="s">
        <v>550</v>
      </c>
      <c r="B279" s="68"/>
      <c r="C279" s="214" t="s">
        <v>589</v>
      </c>
      <c r="D279" s="215">
        <v>44960</v>
      </c>
      <c r="E279" s="192" t="s">
        <v>2053</v>
      </c>
      <c r="F279" s="192" t="s">
        <v>3</v>
      </c>
      <c r="G279" s="192">
        <v>2089731</v>
      </c>
      <c r="H279" s="68"/>
      <c r="I279" s="198" t="s">
        <v>2381</v>
      </c>
      <c r="J279" s="68"/>
      <c r="K279" s="68"/>
      <c r="L279" s="68"/>
      <c r="M279" s="68"/>
      <c r="N279" s="363"/>
      <c r="O279" s="363"/>
      <c r="P279" s="216">
        <v>0</v>
      </c>
      <c r="Q279" s="216">
        <v>4310</v>
      </c>
      <c r="R279" s="68" t="s">
        <v>638</v>
      </c>
      <c r="S279" s="365"/>
      <c r="T279" s="278"/>
    </row>
    <row r="280" spans="1:20" ht="51">
      <c r="A280" s="192" t="s">
        <v>541</v>
      </c>
      <c r="B280" s="68"/>
      <c r="C280" s="214" t="s">
        <v>590</v>
      </c>
      <c r="D280" s="215">
        <v>44960</v>
      </c>
      <c r="E280" s="192" t="s">
        <v>2054</v>
      </c>
      <c r="F280" s="192" t="s">
        <v>3</v>
      </c>
      <c r="G280" s="192">
        <v>2089769</v>
      </c>
      <c r="H280" s="68"/>
      <c r="I280" s="198" t="s">
        <v>2382</v>
      </c>
      <c r="J280" s="68"/>
      <c r="K280" s="68"/>
      <c r="L280" s="68"/>
      <c r="M280" s="68"/>
      <c r="N280" s="363"/>
      <c r="O280" s="363"/>
      <c r="P280" s="216">
        <v>0</v>
      </c>
      <c r="Q280" s="216">
        <v>500</v>
      </c>
      <c r="R280" s="68" t="s">
        <v>638</v>
      </c>
      <c r="S280" s="365"/>
      <c r="T280" s="278"/>
    </row>
    <row r="281" spans="1:20" ht="51">
      <c r="A281" s="192">
        <v>35</v>
      </c>
      <c r="B281" s="68"/>
      <c r="C281" s="214" t="s">
        <v>43</v>
      </c>
      <c r="D281" s="215">
        <v>44960</v>
      </c>
      <c r="E281" s="192" t="s">
        <v>2055</v>
      </c>
      <c r="F281" s="192" t="s">
        <v>3</v>
      </c>
      <c r="G281" s="192">
        <v>2089781</v>
      </c>
      <c r="H281" s="68"/>
      <c r="I281" s="198" t="s">
        <v>2383</v>
      </c>
      <c r="J281" s="68"/>
      <c r="K281" s="68"/>
      <c r="L281" s="68"/>
      <c r="M281" s="68"/>
      <c r="N281" s="363"/>
      <c r="O281" s="363"/>
      <c r="P281" s="216">
        <v>0</v>
      </c>
      <c r="Q281" s="216">
        <v>695.79</v>
      </c>
      <c r="R281" s="68" t="s">
        <v>638</v>
      </c>
      <c r="S281" s="365"/>
      <c r="T281" s="278"/>
    </row>
    <row r="282" spans="1:20" ht="63.75">
      <c r="A282" s="192" t="s">
        <v>541</v>
      </c>
      <c r="B282" s="68"/>
      <c r="C282" s="214" t="s">
        <v>590</v>
      </c>
      <c r="D282" s="215">
        <v>44960</v>
      </c>
      <c r="E282" s="192" t="s">
        <v>2056</v>
      </c>
      <c r="F282" s="192" t="s">
        <v>3</v>
      </c>
      <c r="G282" s="192">
        <v>2089681</v>
      </c>
      <c r="H282" s="68"/>
      <c r="I282" s="198" t="s">
        <v>2384</v>
      </c>
      <c r="J282" s="68"/>
      <c r="K282" s="68"/>
      <c r="L282" s="68"/>
      <c r="M282" s="68"/>
      <c r="N282" s="363"/>
      <c r="O282" s="363"/>
      <c r="P282" s="216">
        <v>0</v>
      </c>
      <c r="Q282" s="216">
        <v>2751.67</v>
      </c>
      <c r="R282" s="68" t="s">
        <v>638</v>
      </c>
      <c r="S282" s="365"/>
      <c r="T282" s="278"/>
    </row>
    <row r="283" spans="1:20" ht="51">
      <c r="A283" s="192" t="s">
        <v>550</v>
      </c>
      <c r="B283" s="68"/>
      <c r="C283" s="214" t="s">
        <v>589</v>
      </c>
      <c r="D283" s="215">
        <v>44963</v>
      </c>
      <c r="E283" s="192" t="s">
        <v>2057</v>
      </c>
      <c r="F283" s="192" t="s">
        <v>3</v>
      </c>
      <c r="G283" s="192">
        <v>2090033</v>
      </c>
      <c r="H283" s="68"/>
      <c r="I283" s="198" t="s">
        <v>1817</v>
      </c>
      <c r="J283" s="68"/>
      <c r="K283" s="68"/>
      <c r="L283" s="68"/>
      <c r="M283" s="68"/>
      <c r="N283" s="363"/>
      <c r="O283" s="363"/>
      <c r="P283" s="216">
        <v>0</v>
      </c>
      <c r="Q283" s="216">
        <v>1441</v>
      </c>
      <c r="R283" s="68" t="s">
        <v>638</v>
      </c>
      <c r="S283" s="365"/>
      <c r="T283" s="278"/>
    </row>
    <row r="284" spans="1:20" ht="51">
      <c r="A284" s="192">
        <v>1201</v>
      </c>
      <c r="B284" s="68"/>
      <c r="C284" s="214" t="s">
        <v>228</v>
      </c>
      <c r="D284" s="215">
        <v>44963</v>
      </c>
      <c r="E284" s="192" t="s">
        <v>2058</v>
      </c>
      <c r="F284" s="192" t="s">
        <v>3</v>
      </c>
      <c r="G284" s="192">
        <v>2090046</v>
      </c>
      <c r="H284" s="68"/>
      <c r="I284" s="198" t="s">
        <v>2385</v>
      </c>
      <c r="J284" s="68"/>
      <c r="K284" s="68"/>
      <c r="L284" s="68"/>
      <c r="M284" s="68"/>
      <c r="N284" s="363"/>
      <c r="O284" s="363"/>
      <c r="P284" s="216">
        <v>0</v>
      </c>
      <c r="Q284" s="216">
        <v>3503.66</v>
      </c>
      <c r="R284" s="68" t="s">
        <v>638</v>
      </c>
      <c r="S284" s="365"/>
      <c r="T284" s="278"/>
    </row>
    <row r="285" spans="1:20" ht="51">
      <c r="A285" s="192" t="s">
        <v>550</v>
      </c>
      <c r="B285" s="68"/>
      <c r="C285" s="214" t="s">
        <v>589</v>
      </c>
      <c r="D285" s="215">
        <v>44963</v>
      </c>
      <c r="E285" s="192" t="s">
        <v>2059</v>
      </c>
      <c r="F285" s="192" t="s">
        <v>3</v>
      </c>
      <c r="G285" s="192">
        <v>2090070</v>
      </c>
      <c r="H285" s="68"/>
      <c r="I285" s="198" t="s">
        <v>1585</v>
      </c>
      <c r="J285" s="68"/>
      <c r="K285" s="68"/>
      <c r="L285" s="68"/>
      <c r="M285" s="68"/>
      <c r="N285" s="363"/>
      <c r="O285" s="363"/>
      <c r="P285" s="216">
        <v>0</v>
      </c>
      <c r="Q285" s="216">
        <v>810</v>
      </c>
      <c r="R285" s="68" t="s">
        <v>638</v>
      </c>
      <c r="S285" s="365"/>
      <c r="T285" s="278"/>
    </row>
    <row r="286" spans="1:20" ht="51">
      <c r="A286" s="192" t="s">
        <v>550</v>
      </c>
      <c r="B286" s="68"/>
      <c r="C286" s="214" t="s">
        <v>589</v>
      </c>
      <c r="D286" s="215">
        <v>44963</v>
      </c>
      <c r="E286" s="192" t="s">
        <v>2060</v>
      </c>
      <c r="F286" s="192" t="s">
        <v>3</v>
      </c>
      <c r="G286" s="192">
        <v>2090126</v>
      </c>
      <c r="H286" s="68"/>
      <c r="I286" s="198" t="s">
        <v>2387</v>
      </c>
      <c r="J286" s="68"/>
      <c r="K286" s="68"/>
      <c r="L286" s="68"/>
      <c r="M286" s="68"/>
      <c r="N286" s="363"/>
      <c r="O286" s="363"/>
      <c r="P286" s="216">
        <v>0</v>
      </c>
      <c r="Q286" s="216">
        <v>2205</v>
      </c>
      <c r="R286" s="68" t="s">
        <v>638</v>
      </c>
      <c r="S286" s="365"/>
      <c r="T286" s="278"/>
    </row>
    <row r="287" spans="1:20" ht="51">
      <c r="A287" s="192" t="s">
        <v>550</v>
      </c>
      <c r="B287" s="68"/>
      <c r="C287" s="214" t="s">
        <v>589</v>
      </c>
      <c r="D287" s="215">
        <v>44963</v>
      </c>
      <c r="E287" s="192" t="s">
        <v>2061</v>
      </c>
      <c r="F287" s="192" t="s">
        <v>3</v>
      </c>
      <c r="G287" s="192">
        <v>2090156</v>
      </c>
      <c r="H287" s="68"/>
      <c r="I287" s="198" t="s">
        <v>2388</v>
      </c>
      <c r="J287" s="68"/>
      <c r="K287" s="68"/>
      <c r="L287" s="68"/>
      <c r="M287" s="68"/>
      <c r="N287" s="363"/>
      <c r="O287" s="363"/>
      <c r="P287" s="216">
        <v>0</v>
      </c>
      <c r="Q287" s="216">
        <v>1706.1</v>
      </c>
      <c r="R287" s="68" t="s">
        <v>638</v>
      </c>
      <c r="S287" s="365"/>
      <c r="T287" s="278"/>
    </row>
    <row r="288" spans="1:20" ht="51">
      <c r="A288" s="192" t="s">
        <v>550</v>
      </c>
      <c r="B288" s="68"/>
      <c r="C288" s="214" t="s">
        <v>589</v>
      </c>
      <c r="D288" s="215">
        <v>44963</v>
      </c>
      <c r="E288" s="192" t="s">
        <v>2062</v>
      </c>
      <c r="F288" s="192" t="s">
        <v>3</v>
      </c>
      <c r="G288" s="192">
        <v>2090109</v>
      </c>
      <c r="H288" s="68"/>
      <c r="I288" s="198" t="s">
        <v>2389</v>
      </c>
      <c r="J288" s="68"/>
      <c r="K288" s="68"/>
      <c r="L288" s="68"/>
      <c r="M288" s="68"/>
      <c r="N288" s="363"/>
      <c r="O288" s="363"/>
      <c r="P288" s="216">
        <v>0</v>
      </c>
      <c r="Q288" s="216">
        <v>1530.98</v>
      </c>
      <c r="R288" s="68" t="s">
        <v>638</v>
      </c>
      <c r="S288" s="365"/>
      <c r="T288" s="278"/>
    </row>
    <row r="289" spans="1:20" ht="51">
      <c r="A289" s="192">
        <v>15</v>
      </c>
      <c r="B289" s="68"/>
      <c r="C289" s="214" t="s">
        <v>39</v>
      </c>
      <c r="D289" s="215">
        <v>44964</v>
      </c>
      <c r="E289" s="192" t="s">
        <v>2063</v>
      </c>
      <c r="F289" s="192" t="s">
        <v>3</v>
      </c>
      <c r="G289" s="192">
        <v>2090417</v>
      </c>
      <c r="H289" s="68"/>
      <c r="I289" s="198" t="s">
        <v>2390</v>
      </c>
      <c r="J289" s="68"/>
      <c r="K289" s="68"/>
      <c r="L289" s="68"/>
      <c r="M289" s="68"/>
      <c r="N289" s="363"/>
      <c r="O289" s="363"/>
      <c r="P289" s="216">
        <v>0</v>
      </c>
      <c r="Q289" s="216">
        <v>12000</v>
      </c>
      <c r="R289" s="68" t="s">
        <v>638</v>
      </c>
      <c r="S289" s="365"/>
      <c r="T289" s="278"/>
    </row>
    <row r="290" spans="1:20" ht="51">
      <c r="A290" s="192" t="s">
        <v>541</v>
      </c>
      <c r="B290" s="68"/>
      <c r="C290" s="214" t="s">
        <v>590</v>
      </c>
      <c r="D290" s="215">
        <v>44964</v>
      </c>
      <c r="E290" s="192" t="s">
        <v>2064</v>
      </c>
      <c r="F290" s="192" t="s">
        <v>3</v>
      </c>
      <c r="G290" s="192">
        <v>2090436</v>
      </c>
      <c r="H290" s="68"/>
      <c r="I290" s="198" t="s">
        <v>2391</v>
      </c>
      <c r="J290" s="68"/>
      <c r="K290" s="68"/>
      <c r="L290" s="68"/>
      <c r="M290" s="68"/>
      <c r="N290" s="363"/>
      <c r="O290" s="363"/>
      <c r="P290" s="216">
        <v>0</v>
      </c>
      <c r="Q290" s="216">
        <v>375.84</v>
      </c>
      <c r="R290" s="68" t="s">
        <v>638</v>
      </c>
      <c r="S290" s="365"/>
      <c r="T290" s="278"/>
    </row>
    <row r="291" spans="1:20" ht="51">
      <c r="A291" s="192" t="s">
        <v>550</v>
      </c>
      <c r="B291" s="68"/>
      <c r="C291" s="214" t="s">
        <v>589</v>
      </c>
      <c r="D291" s="215">
        <v>44964</v>
      </c>
      <c r="E291" s="192" t="s">
        <v>2065</v>
      </c>
      <c r="F291" s="192" t="s">
        <v>3</v>
      </c>
      <c r="G291" s="192">
        <v>2090490</v>
      </c>
      <c r="H291" s="68"/>
      <c r="I291" s="198" t="s">
        <v>2392</v>
      </c>
      <c r="J291" s="68"/>
      <c r="K291" s="68"/>
      <c r="L291" s="68"/>
      <c r="M291" s="68"/>
      <c r="N291" s="363"/>
      <c r="O291" s="363"/>
      <c r="P291" s="216">
        <v>0</v>
      </c>
      <c r="Q291" s="216">
        <v>2259.84</v>
      </c>
      <c r="R291" s="68" t="s">
        <v>638</v>
      </c>
      <c r="S291" s="365"/>
      <c r="T291" s="278"/>
    </row>
    <row r="292" spans="1:20" ht="38.25">
      <c r="A292" s="192" t="s">
        <v>550</v>
      </c>
      <c r="B292" s="68"/>
      <c r="C292" s="214" t="s">
        <v>589</v>
      </c>
      <c r="D292" s="215">
        <v>44965</v>
      </c>
      <c r="E292" s="192" t="s">
        <v>2066</v>
      </c>
      <c r="F292" s="192" t="s">
        <v>3</v>
      </c>
      <c r="G292" s="192">
        <v>2090824</v>
      </c>
      <c r="H292" s="68"/>
      <c r="I292" s="198" t="s">
        <v>2393</v>
      </c>
      <c r="J292" s="68"/>
      <c r="K292" s="68"/>
      <c r="L292" s="68"/>
      <c r="M292" s="68"/>
      <c r="N292" s="363"/>
      <c r="O292" s="363"/>
      <c r="P292" s="216">
        <v>0</v>
      </c>
      <c r="Q292" s="216">
        <v>523.67999999999995</v>
      </c>
      <c r="R292" s="68" t="s">
        <v>638</v>
      </c>
      <c r="S292" s="365"/>
      <c r="T292" s="278"/>
    </row>
    <row r="293" spans="1:20" ht="38.25">
      <c r="A293" s="192">
        <v>951</v>
      </c>
      <c r="B293" s="68"/>
      <c r="C293" s="214" t="s">
        <v>199</v>
      </c>
      <c r="D293" s="215">
        <v>44965</v>
      </c>
      <c r="E293" s="192" t="s">
        <v>2067</v>
      </c>
      <c r="F293" s="192" t="s">
        <v>3</v>
      </c>
      <c r="G293" s="192">
        <v>2090835</v>
      </c>
      <c r="H293" s="68"/>
      <c r="I293" s="198" t="s">
        <v>1832</v>
      </c>
      <c r="J293" s="68"/>
      <c r="K293" s="68"/>
      <c r="L293" s="68"/>
      <c r="M293" s="68"/>
      <c r="N293" s="363"/>
      <c r="O293" s="363"/>
      <c r="P293" s="216">
        <v>0</v>
      </c>
      <c r="Q293" s="216">
        <v>485.42</v>
      </c>
      <c r="R293" s="68" t="s">
        <v>638</v>
      </c>
      <c r="S293" s="365"/>
      <c r="T293" s="278"/>
    </row>
    <row r="294" spans="1:20" ht="51">
      <c r="A294" s="192">
        <v>35</v>
      </c>
      <c r="B294" s="68"/>
      <c r="C294" s="214" t="s">
        <v>43</v>
      </c>
      <c r="D294" s="215">
        <v>44965</v>
      </c>
      <c r="E294" s="192" t="s">
        <v>2068</v>
      </c>
      <c r="F294" s="192" t="s">
        <v>3</v>
      </c>
      <c r="G294" s="192">
        <v>2090897</v>
      </c>
      <c r="H294" s="68"/>
      <c r="I294" s="198" t="s">
        <v>2394</v>
      </c>
      <c r="J294" s="68"/>
      <c r="K294" s="68"/>
      <c r="L294" s="68"/>
      <c r="M294" s="68"/>
      <c r="N294" s="363"/>
      <c r="O294" s="363"/>
      <c r="P294" s="216">
        <v>0</v>
      </c>
      <c r="Q294" s="216">
        <v>3968.14</v>
      </c>
      <c r="R294" s="68" t="s">
        <v>638</v>
      </c>
      <c r="S294" s="365"/>
      <c r="T294" s="278"/>
    </row>
    <row r="295" spans="1:20" ht="51">
      <c r="A295" s="192">
        <v>35</v>
      </c>
      <c r="B295" s="68"/>
      <c r="C295" s="214" t="s">
        <v>43</v>
      </c>
      <c r="D295" s="215">
        <v>44965</v>
      </c>
      <c r="E295" s="192" t="s">
        <v>2069</v>
      </c>
      <c r="F295" s="192" t="s">
        <v>3</v>
      </c>
      <c r="G295" s="192">
        <v>2090915</v>
      </c>
      <c r="H295" s="68"/>
      <c r="I295" s="198" t="s">
        <v>2395</v>
      </c>
      <c r="J295" s="68"/>
      <c r="K295" s="68"/>
      <c r="L295" s="68"/>
      <c r="M295" s="68"/>
      <c r="N295" s="363"/>
      <c r="O295" s="363"/>
      <c r="P295" s="216">
        <v>0</v>
      </c>
      <c r="Q295" s="216">
        <v>3094.9</v>
      </c>
      <c r="R295" s="68" t="s">
        <v>638</v>
      </c>
      <c r="S295" s="365"/>
      <c r="T295" s="278"/>
    </row>
    <row r="296" spans="1:20" ht="38.25">
      <c r="A296" s="192">
        <v>35</v>
      </c>
      <c r="B296" s="68"/>
      <c r="C296" s="214" t="s">
        <v>43</v>
      </c>
      <c r="D296" s="215">
        <v>44965</v>
      </c>
      <c r="E296" s="192" t="s">
        <v>2070</v>
      </c>
      <c r="F296" s="192" t="s">
        <v>3</v>
      </c>
      <c r="G296" s="192">
        <v>2090964</v>
      </c>
      <c r="H296" s="68"/>
      <c r="I296" s="198" t="s">
        <v>2396</v>
      </c>
      <c r="J296" s="68"/>
      <c r="K296" s="68"/>
      <c r="L296" s="68"/>
      <c r="M296" s="68"/>
      <c r="N296" s="363"/>
      <c r="O296" s="363"/>
      <c r="P296" s="216">
        <v>0</v>
      </c>
      <c r="Q296" s="216">
        <v>895.21</v>
      </c>
      <c r="R296" s="68" t="s">
        <v>638</v>
      </c>
      <c r="S296" s="365"/>
      <c r="T296" s="278"/>
    </row>
    <row r="297" spans="1:20" ht="51">
      <c r="A297" s="192" t="s">
        <v>550</v>
      </c>
      <c r="B297" s="68"/>
      <c r="C297" s="214" t="s">
        <v>589</v>
      </c>
      <c r="D297" s="215">
        <v>44965</v>
      </c>
      <c r="E297" s="192" t="s">
        <v>2071</v>
      </c>
      <c r="F297" s="192" t="s">
        <v>3</v>
      </c>
      <c r="G297" s="192">
        <v>2090882</v>
      </c>
      <c r="H297" s="68"/>
      <c r="I297" s="198" t="s">
        <v>2397</v>
      </c>
      <c r="J297" s="68"/>
      <c r="K297" s="68"/>
      <c r="L297" s="68"/>
      <c r="M297" s="68"/>
      <c r="N297" s="363"/>
      <c r="O297" s="363"/>
      <c r="P297" s="216">
        <v>0</v>
      </c>
      <c r="Q297" s="216">
        <v>766.67</v>
      </c>
      <c r="R297" s="68" t="s">
        <v>638</v>
      </c>
      <c r="S297" s="365"/>
      <c r="T297" s="278"/>
    </row>
    <row r="298" spans="1:20" ht="51">
      <c r="A298" s="192" t="s">
        <v>550</v>
      </c>
      <c r="B298" s="68"/>
      <c r="C298" s="214" t="s">
        <v>589</v>
      </c>
      <c r="D298" s="215">
        <v>44966</v>
      </c>
      <c r="E298" s="192" t="s">
        <v>2072</v>
      </c>
      <c r="F298" s="192" t="s">
        <v>3</v>
      </c>
      <c r="G298" s="192">
        <v>2091158</v>
      </c>
      <c r="H298" s="68"/>
      <c r="I298" s="198" t="s">
        <v>2398</v>
      </c>
      <c r="J298" s="68"/>
      <c r="K298" s="68"/>
      <c r="L298" s="68"/>
      <c r="M298" s="68"/>
      <c r="N298" s="363"/>
      <c r="O298" s="363"/>
      <c r="P298" s="216">
        <v>0</v>
      </c>
      <c r="Q298" s="216">
        <v>2000</v>
      </c>
      <c r="R298" s="68" t="s">
        <v>638</v>
      </c>
      <c r="S298" s="365"/>
      <c r="T298" s="278"/>
    </row>
    <row r="299" spans="1:20" ht="38.25">
      <c r="A299" s="192">
        <v>15</v>
      </c>
      <c r="B299" s="68"/>
      <c r="C299" s="214" t="s">
        <v>39</v>
      </c>
      <c r="D299" s="215">
        <v>44966</v>
      </c>
      <c r="E299" s="192" t="s">
        <v>2073</v>
      </c>
      <c r="F299" s="192" t="s">
        <v>3</v>
      </c>
      <c r="G299" s="192">
        <v>2091165</v>
      </c>
      <c r="H299" s="68"/>
      <c r="I299" s="198" t="s">
        <v>2399</v>
      </c>
      <c r="J299" s="68"/>
      <c r="K299" s="68"/>
      <c r="L299" s="68"/>
      <c r="M299" s="68"/>
      <c r="N299" s="363"/>
      <c r="O299" s="363"/>
      <c r="P299" s="216">
        <v>0</v>
      </c>
      <c r="Q299" s="216">
        <v>458.86</v>
      </c>
      <c r="R299" s="68" t="s">
        <v>638</v>
      </c>
      <c r="S299" s="365"/>
      <c r="T299" s="278"/>
    </row>
    <row r="300" spans="1:20" ht="51">
      <c r="A300" s="192">
        <v>15</v>
      </c>
      <c r="B300" s="68"/>
      <c r="C300" s="214" t="s">
        <v>39</v>
      </c>
      <c r="D300" s="215">
        <v>44966</v>
      </c>
      <c r="E300" s="192" t="s">
        <v>2074</v>
      </c>
      <c r="F300" s="192" t="s">
        <v>3</v>
      </c>
      <c r="G300" s="192">
        <v>2091171</v>
      </c>
      <c r="H300" s="68"/>
      <c r="I300" s="198" t="s">
        <v>2400</v>
      </c>
      <c r="J300" s="68"/>
      <c r="K300" s="68"/>
      <c r="L300" s="68"/>
      <c r="M300" s="68"/>
      <c r="N300" s="363"/>
      <c r="O300" s="363"/>
      <c r="P300" s="216">
        <v>0</v>
      </c>
      <c r="Q300" s="216">
        <v>1364.9</v>
      </c>
      <c r="R300" s="68" t="s">
        <v>638</v>
      </c>
      <c r="S300" s="365"/>
      <c r="T300" s="278"/>
    </row>
    <row r="301" spans="1:20" ht="51">
      <c r="A301" s="192">
        <v>601</v>
      </c>
      <c r="B301" s="68"/>
      <c r="C301" s="214" t="s">
        <v>1546</v>
      </c>
      <c r="D301" s="215">
        <v>44966</v>
      </c>
      <c r="E301" s="192" t="s">
        <v>2075</v>
      </c>
      <c r="F301" s="192" t="s">
        <v>3</v>
      </c>
      <c r="G301" s="192">
        <v>2091173</v>
      </c>
      <c r="H301" s="68"/>
      <c r="I301" s="198" t="s">
        <v>2401</v>
      </c>
      <c r="J301" s="68"/>
      <c r="K301" s="68"/>
      <c r="L301" s="68"/>
      <c r="M301" s="68"/>
      <c r="N301" s="363"/>
      <c r="O301" s="363"/>
      <c r="P301" s="216">
        <v>0</v>
      </c>
      <c r="Q301" s="216">
        <v>250000</v>
      </c>
      <c r="R301" s="68" t="s">
        <v>638</v>
      </c>
      <c r="S301" s="365"/>
      <c r="T301" s="278"/>
    </row>
    <row r="302" spans="1:20" ht="38.25">
      <c r="A302" s="192" t="s">
        <v>550</v>
      </c>
      <c r="B302" s="68"/>
      <c r="C302" s="214" t="s">
        <v>589</v>
      </c>
      <c r="D302" s="215">
        <v>44966</v>
      </c>
      <c r="E302" s="192" t="s">
        <v>2076</v>
      </c>
      <c r="F302" s="192" t="s">
        <v>3</v>
      </c>
      <c r="G302" s="192">
        <v>2091181</v>
      </c>
      <c r="H302" s="68"/>
      <c r="I302" s="198" t="s">
        <v>2402</v>
      </c>
      <c r="J302" s="68"/>
      <c r="K302" s="68"/>
      <c r="L302" s="68"/>
      <c r="M302" s="68"/>
      <c r="N302" s="363"/>
      <c r="O302" s="363"/>
      <c r="P302" s="216">
        <v>0</v>
      </c>
      <c r="Q302" s="216">
        <v>2283.37</v>
      </c>
      <c r="R302" s="68" t="s">
        <v>638</v>
      </c>
      <c r="S302" s="365"/>
      <c r="T302" s="278"/>
    </row>
    <row r="303" spans="1:20" ht="51">
      <c r="A303" s="192" t="s">
        <v>550</v>
      </c>
      <c r="B303" s="68"/>
      <c r="C303" s="214" t="s">
        <v>589</v>
      </c>
      <c r="D303" s="215">
        <v>44966</v>
      </c>
      <c r="E303" s="192" t="s">
        <v>2077</v>
      </c>
      <c r="F303" s="192" t="s">
        <v>3</v>
      </c>
      <c r="G303" s="192">
        <v>2091191</v>
      </c>
      <c r="H303" s="68"/>
      <c r="I303" s="198" t="s">
        <v>2403</v>
      </c>
      <c r="J303" s="68"/>
      <c r="K303" s="68"/>
      <c r="L303" s="68"/>
      <c r="M303" s="68"/>
      <c r="N303" s="363"/>
      <c r="O303" s="363"/>
      <c r="P303" s="216">
        <v>0</v>
      </c>
      <c r="Q303" s="216">
        <v>1893.61</v>
      </c>
      <c r="R303" s="68" t="s">
        <v>638</v>
      </c>
      <c r="S303" s="365"/>
      <c r="T303" s="278"/>
    </row>
    <row r="304" spans="1:20" ht="38.25">
      <c r="A304" s="192" t="s">
        <v>550</v>
      </c>
      <c r="B304" s="68"/>
      <c r="C304" s="214" t="s">
        <v>589</v>
      </c>
      <c r="D304" s="215">
        <v>44966</v>
      </c>
      <c r="E304" s="192" t="s">
        <v>2078</v>
      </c>
      <c r="F304" s="192" t="s">
        <v>3</v>
      </c>
      <c r="G304" s="192">
        <v>2091244</v>
      </c>
      <c r="H304" s="68"/>
      <c r="I304" s="198" t="s">
        <v>2404</v>
      </c>
      <c r="J304" s="68"/>
      <c r="K304" s="68"/>
      <c r="L304" s="68"/>
      <c r="M304" s="68"/>
      <c r="N304" s="363"/>
      <c r="O304" s="363"/>
      <c r="P304" s="216">
        <v>0</v>
      </c>
      <c r="Q304" s="216">
        <v>2184.73</v>
      </c>
      <c r="R304" s="68" t="s">
        <v>638</v>
      </c>
      <c r="S304" s="365"/>
      <c r="T304" s="278"/>
    </row>
    <row r="305" spans="1:20" ht="38.25">
      <c r="A305" s="192" t="s">
        <v>550</v>
      </c>
      <c r="B305" s="68"/>
      <c r="C305" s="214" t="s">
        <v>589</v>
      </c>
      <c r="D305" s="215">
        <v>44966</v>
      </c>
      <c r="E305" s="192" t="s">
        <v>2079</v>
      </c>
      <c r="F305" s="192" t="s">
        <v>3</v>
      </c>
      <c r="G305" s="192">
        <v>2091255</v>
      </c>
      <c r="H305" s="68"/>
      <c r="I305" s="198" t="s">
        <v>2405</v>
      </c>
      <c r="J305" s="68"/>
      <c r="K305" s="68"/>
      <c r="L305" s="68"/>
      <c r="M305" s="68"/>
      <c r="N305" s="363"/>
      <c r="O305" s="363"/>
      <c r="P305" s="216">
        <v>0</v>
      </c>
      <c r="Q305" s="216">
        <v>1142.2</v>
      </c>
      <c r="R305" s="68" t="s">
        <v>638</v>
      </c>
      <c r="S305" s="365"/>
      <c r="T305" s="278"/>
    </row>
    <row r="306" spans="1:20" ht="63.75">
      <c r="A306" s="192">
        <v>597</v>
      </c>
      <c r="B306" s="68"/>
      <c r="C306" s="214" t="s">
        <v>677</v>
      </c>
      <c r="D306" s="215">
        <v>44966</v>
      </c>
      <c r="E306" s="192" t="s">
        <v>2080</v>
      </c>
      <c r="F306" s="192" t="s">
        <v>3</v>
      </c>
      <c r="G306" s="192">
        <v>2091317</v>
      </c>
      <c r="H306" s="68"/>
      <c r="I306" s="198" t="s">
        <v>2406</v>
      </c>
      <c r="J306" s="68"/>
      <c r="K306" s="68"/>
      <c r="L306" s="68"/>
      <c r="M306" s="68"/>
      <c r="N306" s="363"/>
      <c r="O306" s="363"/>
      <c r="P306" s="216">
        <v>0</v>
      </c>
      <c r="Q306" s="216">
        <v>50</v>
      </c>
      <c r="R306" s="68" t="s">
        <v>638</v>
      </c>
      <c r="S306" s="365"/>
      <c r="T306" s="278"/>
    </row>
    <row r="307" spans="1:20" ht="38.25">
      <c r="A307" s="192" t="s">
        <v>550</v>
      </c>
      <c r="B307" s="68"/>
      <c r="C307" s="214" t="s">
        <v>589</v>
      </c>
      <c r="D307" s="215">
        <v>44966</v>
      </c>
      <c r="E307" s="192" t="s">
        <v>2081</v>
      </c>
      <c r="F307" s="192" t="s">
        <v>3</v>
      </c>
      <c r="G307" s="192">
        <v>2091319</v>
      </c>
      <c r="H307" s="68"/>
      <c r="I307" s="198" t="s">
        <v>2407</v>
      </c>
      <c r="J307" s="68"/>
      <c r="K307" s="68"/>
      <c r="L307" s="68"/>
      <c r="M307" s="68"/>
      <c r="N307" s="363"/>
      <c r="O307" s="363"/>
      <c r="P307" s="216">
        <v>0</v>
      </c>
      <c r="Q307" s="216">
        <v>672.96</v>
      </c>
      <c r="R307" s="68" t="s">
        <v>638</v>
      </c>
      <c r="S307" s="365"/>
      <c r="T307" s="278"/>
    </row>
    <row r="308" spans="1:20" ht="63.75">
      <c r="A308" s="192">
        <v>293</v>
      </c>
      <c r="B308" s="68"/>
      <c r="C308" s="214" t="s">
        <v>121</v>
      </c>
      <c r="D308" s="215">
        <v>44966</v>
      </c>
      <c r="E308" s="192" t="s">
        <v>2082</v>
      </c>
      <c r="F308" s="192" t="s">
        <v>3</v>
      </c>
      <c r="G308" s="192">
        <v>2091322</v>
      </c>
      <c r="H308" s="68"/>
      <c r="I308" s="198" t="s">
        <v>2408</v>
      </c>
      <c r="J308" s="68"/>
      <c r="K308" s="68"/>
      <c r="L308" s="68"/>
      <c r="M308" s="68"/>
      <c r="N308" s="363"/>
      <c r="O308" s="363"/>
      <c r="P308" s="216">
        <v>0</v>
      </c>
      <c r="Q308" s="216">
        <v>2500</v>
      </c>
      <c r="R308" s="68" t="s">
        <v>638</v>
      </c>
      <c r="S308" s="365"/>
      <c r="T308" s="278"/>
    </row>
    <row r="309" spans="1:20" ht="63.75">
      <c r="A309" s="192" t="s">
        <v>541</v>
      </c>
      <c r="B309" s="68"/>
      <c r="C309" s="214" t="s">
        <v>590</v>
      </c>
      <c r="D309" s="215">
        <v>44966</v>
      </c>
      <c r="E309" s="192" t="s">
        <v>2083</v>
      </c>
      <c r="F309" s="192" t="s">
        <v>3</v>
      </c>
      <c r="G309" s="192">
        <v>2091227</v>
      </c>
      <c r="H309" s="68"/>
      <c r="I309" s="198" t="s">
        <v>2409</v>
      </c>
      <c r="J309" s="68"/>
      <c r="K309" s="68"/>
      <c r="L309" s="68"/>
      <c r="M309" s="68"/>
      <c r="N309" s="363"/>
      <c r="O309" s="363"/>
      <c r="P309" s="216">
        <v>0</v>
      </c>
      <c r="Q309" s="216">
        <v>41000</v>
      </c>
      <c r="R309" s="68" t="s">
        <v>638</v>
      </c>
      <c r="S309" s="365"/>
      <c r="T309" s="278"/>
    </row>
    <row r="310" spans="1:20" ht="63.75">
      <c r="A310" s="192" t="s">
        <v>550</v>
      </c>
      <c r="B310" s="68"/>
      <c r="C310" s="214" t="s">
        <v>589</v>
      </c>
      <c r="D310" s="215">
        <v>44966</v>
      </c>
      <c r="E310" s="192" t="s">
        <v>2084</v>
      </c>
      <c r="F310" s="192" t="s">
        <v>3</v>
      </c>
      <c r="G310" s="192">
        <v>2091238</v>
      </c>
      <c r="H310" s="68"/>
      <c r="I310" s="198" t="s">
        <v>2410</v>
      </c>
      <c r="J310" s="68"/>
      <c r="K310" s="68"/>
      <c r="L310" s="68"/>
      <c r="M310" s="68"/>
      <c r="N310" s="363"/>
      <c r="O310" s="363"/>
      <c r="P310" s="216">
        <v>0</v>
      </c>
      <c r="Q310" s="216">
        <v>1501.28</v>
      </c>
      <c r="R310" s="68" t="s">
        <v>638</v>
      </c>
      <c r="S310" s="365"/>
      <c r="T310" s="278"/>
    </row>
    <row r="311" spans="1:20" ht="51">
      <c r="A311" s="192">
        <v>417</v>
      </c>
      <c r="B311" s="68"/>
      <c r="C311" s="214" t="s">
        <v>147</v>
      </c>
      <c r="D311" s="215">
        <v>44967</v>
      </c>
      <c r="E311" s="192" t="s">
        <v>2085</v>
      </c>
      <c r="F311" s="192" t="s">
        <v>3</v>
      </c>
      <c r="G311" s="192">
        <v>2091503</v>
      </c>
      <c r="H311" s="68"/>
      <c r="I311" s="198" t="s">
        <v>2411</v>
      </c>
      <c r="J311" s="68"/>
      <c r="K311" s="68"/>
      <c r="L311" s="68"/>
      <c r="M311" s="68"/>
      <c r="N311" s="363"/>
      <c r="O311" s="363"/>
      <c r="P311" s="216">
        <v>0</v>
      </c>
      <c r="Q311" s="216">
        <v>2681.53</v>
      </c>
      <c r="R311" s="68" t="s">
        <v>638</v>
      </c>
      <c r="S311" s="365"/>
      <c r="T311" s="278"/>
    </row>
    <row r="312" spans="1:20" ht="51">
      <c r="A312" s="192">
        <v>46</v>
      </c>
      <c r="B312" s="68"/>
      <c r="C312" s="214" t="s">
        <v>1380</v>
      </c>
      <c r="D312" s="215">
        <v>44967</v>
      </c>
      <c r="E312" s="192" t="s">
        <v>2086</v>
      </c>
      <c r="F312" s="192" t="s">
        <v>3</v>
      </c>
      <c r="G312" s="192">
        <v>2091501</v>
      </c>
      <c r="H312" s="68"/>
      <c r="I312" s="198" t="s">
        <v>2412</v>
      </c>
      <c r="J312" s="68"/>
      <c r="K312" s="68"/>
      <c r="L312" s="68"/>
      <c r="M312" s="68"/>
      <c r="N312" s="363"/>
      <c r="O312" s="363"/>
      <c r="P312" s="216">
        <v>0</v>
      </c>
      <c r="Q312" s="216">
        <v>605.88</v>
      </c>
      <c r="R312" s="68" t="s">
        <v>638</v>
      </c>
      <c r="S312" s="365"/>
      <c r="T312" s="278"/>
    </row>
    <row r="313" spans="1:20" ht="51">
      <c r="A313" s="192" t="s">
        <v>550</v>
      </c>
      <c r="B313" s="68"/>
      <c r="C313" s="214" t="s">
        <v>589</v>
      </c>
      <c r="D313" s="215">
        <v>44967</v>
      </c>
      <c r="E313" s="192" t="s">
        <v>2087</v>
      </c>
      <c r="F313" s="192" t="s">
        <v>3</v>
      </c>
      <c r="G313" s="192">
        <v>2091571</v>
      </c>
      <c r="H313" s="68"/>
      <c r="I313" s="198" t="s">
        <v>2413</v>
      </c>
      <c r="J313" s="68"/>
      <c r="K313" s="68"/>
      <c r="L313" s="68"/>
      <c r="M313" s="68"/>
      <c r="N313" s="363"/>
      <c r="O313" s="363"/>
      <c r="P313" s="216">
        <v>0</v>
      </c>
      <c r="Q313" s="216">
        <v>1010</v>
      </c>
      <c r="R313" s="68" t="s">
        <v>638</v>
      </c>
      <c r="S313" s="365"/>
      <c r="T313" s="278"/>
    </row>
    <row r="314" spans="1:20" ht="51">
      <c r="A314" s="192">
        <v>417</v>
      </c>
      <c r="B314" s="68"/>
      <c r="C314" s="214" t="s">
        <v>147</v>
      </c>
      <c r="D314" s="215">
        <v>44967</v>
      </c>
      <c r="E314" s="192" t="s">
        <v>2088</v>
      </c>
      <c r="F314" s="192" t="s">
        <v>3</v>
      </c>
      <c r="G314" s="192">
        <v>2091572</v>
      </c>
      <c r="H314" s="68"/>
      <c r="I314" s="198" t="s">
        <v>2414</v>
      </c>
      <c r="J314" s="68"/>
      <c r="K314" s="68"/>
      <c r="L314" s="68"/>
      <c r="M314" s="68"/>
      <c r="N314" s="363"/>
      <c r="O314" s="363"/>
      <c r="P314" s="216">
        <v>0</v>
      </c>
      <c r="Q314" s="216">
        <v>480</v>
      </c>
      <c r="R314" s="68" t="s">
        <v>638</v>
      </c>
      <c r="S314" s="365"/>
      <c r="T314" s="278"/>
    </row>
    <row r="315" spans="1:20" ht="51">
      <c r="A315" s="192" t="s">
        <v>550</v>
      </c>
      <c r="B315" s="68"/>
      <c r="C315" s="214" t="s">
        <v>589</v>
      </c>
      <c r="D315" s="215">
        <v>44967</v>
      </c>
      <c r="E315" s="192" t="s">
        <v>2089</v>
      </c>
      <c r="F315" s="192" t="s">
        <v>3</v>
      </c>
      <c r="G315" s="192">
        <v>2091573</v>
      </c>
      <c r="H315" s="68"/>
      <c r="I315" s="198" t="s">
        <v>2415</v>
      </c>
      <c r="J315" s="68"/>
      <c r="K315" s="68"/>
      <c r="L315" s="68"/>
      <c r="M315" s="68"/>
      <c r="N315" s="363"/>
      <c r="O315" s="363"/>
      <c r="P315" s="216">
        <v>0</v>
      </c>
      <c r="Q315" s="216">
        <v>800</v>
      </c>
      <c r="R315" s="68" t="s">
        <v>638</v>
      </c>
      <c r="S315" s="365"/>
      <c r="T315" s="278"/>
    </row>
    <row r="316" spans="1:20" ht="51">
      <c r="A316" s="192" t="s">
        <v>550</v>
      </c>
      <c r="B316" s="68"/>
      <c r="C316" s="214" t="s">
        <v>589</v>
      </c>
      <c r="D316" s="215">
        <v>44967</v>
      </c>
      <c r="E316" s="192" t="s">
        <v>2090</v>
      </c>
      <c r="F316" s="192" t="s">
        <v>3</v>
      </c>
      <c r="G316" s="192">
        <v>2091626</v>
      </c>
      <c r="H316" s="68"/>
      <c r="I316" s="198" t="s">
        <v>2416</v>
      </c>
      <c r="J316" s="68"/>
      <c r="K316" s="68"/>
      <c r="L316" s="68"/>
      <c r="M316" s="68"/>
      <c r="N316" s="363"/>
      <c r="O316" s="363"/>
      <c r="P316" s="216">
        <v>0</v>
      </c>
      <c r="Q316" s="216">
        <v>2467.81</v>
      </c>
      <c r="R316" s="68" t="s">
        <v>638</v>
      </c>
      <c r="S316" s="365"/>
      <c r="T316" s="278"/>
    </row>
    <row r="317" spans="1:20" ht="38.25">
      <c r="A317" s="192" t="s">
        <v>550</v>
      </c>
      <c r="B317" s="68"/>
      <c r="C317" s="214" t="s">
        <v>589</v>
      </c>
      <c r="D317" s="215">
        <v>44967</v>
      </c>
      <c r="E317" s="192" t="s">
        <v>2091</v>
      </c>
      <c r="F317" s="192" t="s">
        <v>3</v>
      </c>
      <c r="G317" s="192">
        <v>2091660</v>
      </c>
      <c r="H317" s="68"/>
      <c r="I317" s="198" t="s">
        <v>2417</v>
      </c>
      <c r="J317" s="68"/>
      <c r="K317" s="68"/>
      <c r="L317" s="68"/>
      <c r="M317" s="68"/>
      <c r="N317" s="363"/>
      <c r="O317" s="363"/>
      <c r="P317" s="216">
        <v>0</v>
      </c>
      <c r="Q317" s="216">
        <v>607.47</v>
      </c>
      <c r="R317" s="68" t="s">
        <v>638</v>
      </c>
      <c r="S317" s="365"/>
      <c r="T317" s="278"/>
    </row>
    <row r="318" spans="1:20" ht="51">
      <c r="A318" s="192">
        <v>35</v>
      </c>
      <c r="B318" s="68"/>
      <c r="C318" s="214" t="s">
        <v>43</v>
      </c>
      <c r="D318" s="215">
        <v>44967</v>
      </c>
      <c r="E318" s="192" t="s">
        <v>2092</v>
      </c>
      <c r="F318" s="192" t="s">
        <v>3</v>
      </c>
      <c r="G318" s="192">
        <v>2091693</v>
      </c>
      <c r="H318" s="68"/>
      <c r="I318" s="198" t="s">
        <v>2418</v>
      </c>
      <c r="J318" s="68"/>
      <c r="K318" s="68"/>
      <c r="L318" s="68"/>
      <c r="M318" s="68"/>
      <c r="N318" s="363"/>
      <c r="O318" s="363"/>
      <c r="P318" s="216">
        <v>0</v>
      </c>
      <c r="Q318" s="216">
        <v>3649.58</v>
      </c>
      <c r="R318" s="68" t="s">
        <v>638</v>
      </c>
      <c r="S318" s="365"/>
      <c r="T318" s="278"/>
    </row>
    <row r="319" spans="1:20" ht="51">
      <c r="A319" s="192" t="s">
        <v>550</v>
      </c>
      <c r="B319" s="68"/>
      <c r="C319" s="214" t="s">
        <v>589</v>
      </c>
      <c r="D319" s="215">
        <v>44967</v>
      </c>
      <c r="E319" s="192" t="s">
        <v>2093</v>
      </c>
      <c r="F319" s="192" t="s">
        <v>3</v>
      </c>
      <c r="G319" s="192">
        <v>2091593</v>
      </c>
      <c r="H319" s="68"/>
      <c r="I319" s="198" t="s">
        <v>2419</v>
      </c>
      <c r="J319" s="68"/>
      <c r="K319" s="68"/>
      <c r="L319" s="68"/>
      <c r="M319" s="68"/>
      <c r="N319" s="363"/>
      <c r="O319" s="363"/>
      <c r="P319" s="216">
        <v>0</v>
      </c>
      <c r="Q319" s="216">
        <v>2252.5</v>
      </c>
      <c r="R319" s="68" t="s">
        <v>638</v>
      </c>
      <c r="S319" s="365"/>
      <c r="T319" s="278"/>
    </row>
    <row r="320" spans="1:20" ht="38.25">
      <c r="A320" s="192" t="s">
        <v>550</v>
      </c>
      <c r="B320" s="68"/>
      <c r="C320" s="214" t="s">
        <v>589</v>
      </c>
      <c r="D320" s="215">
        <v>44970</v>
      </c>
      <c r="E320" s="192" t="s">
        <v>2094</v>
      </c>
      <c r="F320" s="192" t="s">
        <v>3</v>
      </c>
      <c r="G320" s="192">
        <v>2091884</v>
      </c>
      <c r="H320" s="68"/>
      <c r="I320" s="198" t="s">
        <v>2420</v>
      </c>
      <c r="J320" s="68"/>
      <c r="K320" s="68"/>
      <c r="L320" s="68"/>
      <c r="M320" s="68"/>
      <c r="N320" s="363"/>
      <c r="O320" s="363"/>
      <c r="P320" s="216">
        <v>0</v>
      </c>
      <c r="Q320" s="216">
        <v>5600</v>
      </c>
      <c r="R320" s="68" t="s">
        <v>638</v>
      </c>
      <c r="S320" s="365"/>
      <c r="T320" s="278"/>
    </row>
    <row r="321" spans="1:20" ht="51">
      <c r="A321" s="192" t="s">
        <v>550</v>
      </c>
      <c r="B321" s="68"/>
      <c r="C321" s="214" t="s">
        <v>589</v>
      </c>
      <c r="D321" s="215">
        <v>44970</v>
      </c>
      <c r="E321" s="192" t="s">
        <v>2095</v>
      </c>
      <c r="F321" s="192" t="s">
        <v>3</v>
      </c>
      <c r="G321" s="192">
        <v>2091931</v>
      </c>
      <c r="H321" s="68"/>
      <c r="I321" s="198" t="s">
        <v>1828</v>
      </c>
      <c r="J321" s="68"/>
      <c r="K321" s="68"/>
      <c r="L321" s="68"/>
      <c r="M321" s="68"/>
      <c r="N321" s="363"/>
      <c r="O321" s="363"/>
      <c r="P321" s="216">
        <v>0</v>
      </c>
      <c r="Q321" s="216">
        <v>700</v>
      </c>
      <c r="R321" s="68" t="s">
        <v>638</v>
      </c>
      <c r="S321" s="365"/>
      <c r="T321" s="278"/>
    </row>
    <row r="322" spans="1:20" ht="51">
      <c r="A322" s="192">
        <v>520</v>
      </c>
      <c r="B322" s="68"/>
      <c r="C322" s="214" t="s">
        <v>1285</v>
      </c>
      <c r="D322" s="215">
        <v>44970</v>
      </c>
      <c r="E322" s="192" t="s">
        <v>2096</v>
      </c>
      <c r="F322" s="192" t="s">
        <v>3</v>
      </c>
      <c r="G322" s="192">
        <v>2091969</v>
      </c>
      <c r="H322" s="68"/>
      <c r="I322" s="198" t="s">
        <v>2421</v>
      </c>
      <c r="J322" s="68"/>
      <c r="K322" s="68"/>
      <c r="L322" s="68"/>
      <c r="M322" s="68"/>
      <c r="N322" s="363"/>
      <c r="O322" s="363"/>
      <c r="P322" s="216">
        <v>0</v>
      </c>
      <c r="Q322" s="216">
        <v>100</v>
      </c>
      <c r="R322" s="68" t="s">
        <v>638</v>
      </c>
      <c r="S322" s="365"/>
      <c r="T322" s="278"/>
    </row>
    <row r="323" spans="1:20" ht="38.25">
      <c r="A323" s="192" t="s">
        <v>550</v>
      </c>
      <c r="B323" s="68"/>
      <c r="C323" s="214" t="s">
        <v>589</v>
      </c>
      <c r="D323" s="215">
        <v>44970</v>
      </c>
      <c r="E323" s="192" t="s">
        <v>2097</v>
      </c>
      <c r="F323" s="192" t="s">
        <v>3</v>
      </c>
      <c r="G323" s="192">
        <v>2091986</v>
      </c>
      <c r="H323" s="68"/>
      <c r="I323" s="198" t="s">
        <v>2402</v>
      </c>
      <c r="J323" s="68"/>
      <c r="K323" s="68"/>
      <c r="L323" s="68"/>
      <c r="M323" s="68"/>
      <c r="N323" s="363"/>
      <c r="O323" s="363"/>
      <c r="P323" s="216">
        <v>0</v>
      </c>
      <c r="Q323" s="216">
        <v>0.02</v>
      </c>
      <c r="R323" s="68" t="s">
        <v>638</v>
      </c>
      <c r="S323" s="365"/>
      <c r="T323" s="278"/>
    </row>
    <row r="324" spans="1:20" ht="51">
      <c r="A324" s="192">
        <v>249</v>
      </c>
      <c r="B324" s="68"/>
      <c r="C324" s="214" t="s">
        <v>102</v>
      </c>
      <c r="D324" s="215">
        <v>44970</v>
      </c>
      <c r="E324" s="192" t="s">
        <v>2098</v>
      </c>
      <c r="F324" s="192" t="s">
        <v>3</v>
      </c>
      <c r="G324" s="192">
        <v>2091989</v>
      </c>
      <c r="H324" s="68"/>
      <c r="I324" s="198" t="s">
        <v>2422</v>
      </c>
      <c r="J324" s="68"/>
      <c r="K324" s="68"/>
      <c r="L324" s="68"/>
      <c r="M324" s="68"/>
      <c r="N324" s="363"/>
      <c r="O324" s="363"/>
      <c r="P324" s="216">
        <v>0</v>
      </c>
      <c r="Q324" s="216">
        <v>54</v>
      </c>
      <c r="R324" s="68" t="s">
        <v>638</v>
      </c>
      <c r="S324" s="365"/>
      <c r="T324" s="278"/>
    </row>
    <row r="325" spans="1:20" ht="51">
      <c r="A325" s="192">
        <v>249</v>
      </c>
      <c r="B325" s="68"/>
      <c r="C325" s="214" t="s">
        <v>102</v>
      </c>
      <c r="D325" s="215">
        <v>44970</v>
      </c>
      <c r="E325" s="192" t="s">
        <v>2099</v>
      </c>
      <c r="F325" s="192" t="s">
        <v>3</v>
      </c>
      <c r="G325" s="192">
        <v>2091990</v>
      </c>
      <c r="H325" s="68"/>
      <c r="I325" s="198" t="s">
        <v>2423</v>
      </c>
      <c r="J325" s="68"/>
      <c r="K325" s="68"/>
      <c r="L325" s="68"/>
      <c r="M325" s="68"/>
      <c r="N325" s="363"/>
      <c r="O325" s="363"/>
      <c r="P325" s="216">
        <v>0</v>
      </c>
      <c r="Q325" s="216">
        <v>30</v>
      </c>
      <c r="R325" s="68" t="s">
        <v>638</v>
      </c>
      <c r="S325" s="365"/>
      <c r="T325" s="278"/>
    </row>
    <row r="326" spans="1:20" ht="51">
      <c r="A326" s="192" t="s">
        <v>550</v>
      </c>
      <c r="B326" s="68"/>
      <c r="C326" s="214" t="s">
        <v>589</v>
      </c>
      <c r="D326" s="215">
        <v>44970</v>
      </c>
      <c r="E326" s="192" t="s">
        <v>2100</v>
      </c>
      <c r="F326" s="192" t="s">
        <v>3</v>
      </c>
      <c r="G326" s="192">
        <v>2091992</v>
      </c>
      <c r="H326" s="68"/>
      <c r="I326" s="198" t="s">
        <v>2424</v>
      </c>
      <c r="J326" s="68"/>
      <c r="K326" s="68"/>
      <c r="L326" s="68"/>
      <c r="M326" s="68"/>
      <c r="N326" s="363"/>
      <c r="O326" s="363"/>
      <c r="P326" s="216">
        <v>0</v>
      </c>
      <c r="Q326" s="216">
        <v>500</v>
      </c>
      <c r="R326" s="68" t="s">
        <v>638</v>
      </c>
      <c r="S326" s="365"/>
      <c r="T326" s="278"/>
    </row>
    <row r="327" spans="1:20" ht="63.75">
      <c r="A327" s="192">
        <v>212</v>
      </c>
      <c r="B327" s="68"/>
      <c r="C327" s="214" t="s">
        <v>90</v>
      </c>
      <c r="D327" s="215">
        <v>44970</v>
      </c>
      <c r="E327" s="192" t="s">
        <v>2101</v>
      </c>
      <c r="F327" s="192" t="s">
        <v>3</v>
      </c>
      <c r="G327" s="192">
        <v>2092048</v>
      </c>
      <c r="H327" s="68"/>
      <c r="I327" s="198" t="s">
        <v>2425</v>
      </c>
      <c r="J327" s="68"/>
      <c r="K327" s="68"/>
      <c r="L327" s="68"/>
      <c r="M327" s="68"/>
      <c r="N327" s="363"/>
      <c r="O327" s="363"/>
      <c r="P327" s="216">
        <v>0</v>
      </c>
      <c r="Q327" s="216">
        <v>6073</v>
      </c>
      <c r="R327" s="68" t="s">
        <v>638</v>
      </c>
      <c r="S327" s="365"/>
      <c r="T327" s="278"/>
    </row>
    <row r="328" spans="1:20" ht="76.5">
      <c r="A328" s="192">
        <v>905</v>
      </c>
      <c r="B328" s="68"/>
      <c r="C328" s="214" t="s">
        <v>194</v>
      </c>
      <c r="D328" s="215">
        <v>44970</v>
      </c>
      <c r="E328" s="192" t="s">
        <v>2102</v>
      </c>
      <c r="F328" s="192" t="s">
        <v>3</v>
      </c>
      <c r="G328" s="192">
        <v>2091936</v>
      </c>
      <c r="H328" s="68"/>
      <c r="I328" s="198" t="s">
        <v>2426</v>
      </c>
      <c r="J328" s="68"/>
      <c r="K328" s="68"/>
      <c r="L328" s="68"/>
      <c r="M328" s="68"/>
      <c r="N328" s="363"/>
      <c r="O328" s="363"/>
      <c r="P328" s="216">
        <v>0</v>
      </c>
      <c r="Q328" s="216">
        <v>6755.25</v>
      </c>
      <c r="R328" s="68" t="s">
        <v>1480</v>
      </c>
      <c r="S328" s="365"/>
      <c r="T328" s="278"/>
    </row>
    <row r="329" spans="1:20" ht="76.5">
      <c r="A329" s="192">
        <v>905</v>
      </c>
      <c r="B329" s="68"/>
      <c r="C329" s="214" t="s">
        <v>194</v>
      </c>
      <c r="D329" s="215">
        <v>44970</v>
      </c>
      <c r="E329" s="192" t="s">
        <v>2102</v>
      </c>
      <c r="F329" s="192" t="s">
        <v>3</v>
      </c>
      <c r="G329" s="192">
        <v>2091936</v>
      </c>
      <c r="H329" s="68"/>
      <c r="I329" s="198" t="s">
        <v>2426</v>
      </c>
      <c r="J329" s="68"/>
      <c r="K329" s="68"/>
      <c r="L329" s="68"/>
      <c r="M329" s="68"/>
      <c r="N329" s="363"/>
      <c r="O329" s="363"/>
      <c r="P329" s="216">
        <v>0</v>
      </c>
      <c r="Q329" s="216">
        <v>1438.5</v>
      </c>
      <c r="R329" s="68" t="s">
        <v>1480</v>
      </c>
      <c r="S329" s="365"/>
      <c r="T329" s="278"/>
    </row>
    <row r="330" spans="1:20" ht="76.5">
      <c r="A330" s="192">
        <v>15</v>
      </c>
      <c r="B330" s="68"/>
      <c r="C330" s="214" t="s">
        <v>39</v>
      </c>
      <c r="D330" s="215">
        <v>44970</v>
      </c>
      <c r="E330" s="192" t="s">
        <v>2103</v>
      </c>
      <c r="F330" s="192" t="s">
        <v>3</v>
      </c>
      <c r="G330" s="192">
        <v>2091938</v>
      </c>
      <c r="H330" s="68"/>
      <c r="I330" s="198" t="s">
        <v>2427</v>
      </c>
      <c r="J330" s="68"/>
      <c r="K330" s="68"/>
      <c r="L330" s="68"/>
      <c r="M330" s="68"/>
      <c r="N330" s="363"/>
      <c r="O330" s="363"/>
      <c r="P330" s="216">
        <v>0</v>
      </c>
      <c r="Q330" s="216">
        <v>9726.9600000000028</v>
      </c>
      <c r="R330" s="68" t="s">
        <v>1480</v>
      </c>
      <c r="S330" s="365"/>
      <c r="T330" s="278"/>
    </row>
    <row r="331" spans="1:20" ht="76.5">
      <c r="A331" s="192">
        <v>41</v>
      </c>
      <c r="B331" s="68"/>
      <c r="C331" s="214" t="s">
        <v>44</v>
      </c>
      <c r="D331" s="215">
        <v>44970</v>
      </c>
      <c r="E331" s="192" t="s">
        <v>2103</v>
      </c>
      <c r="F331" s="192" t="s">
        <v>3</v>
      </c>
      <c r="G331" s="192">
        <v>2091938</v>
      </c>
      <c r="H331" s="68"/>
      <c r="I331" s="198" t="s">
        <v>2427</v>
      </c>
      <c r="J331" s="68"/>
      <c r="K331" s="68"/>
      <c r="L331" s="68"/>
      <c r="M331" s="68"/>
      <c r="N331" s="363"/>
      <c r="O331" s="363"/>
      <c r="P331" s="216">
        <v>0</v>
      </c>
      <c r="Q331" s="216">
        <v>16661.54</v>
      </c>
      <c r="R331" s="68" t="s">
        <v>1480</v>
      </c>
      <c r="S331" s="365"/>
      <c r="T331" s="278"/>
    </row>
    <row r="332" spans="1:20" ht="76.5">
      <c r="A332" s="192">
        <v>15</v>
      </c>
      <c r="B332" s="68"/>
      <c r="C332" s="214" t="s">
        <v>39</v>
      </c>
      <c r="D332" s="215">
        <v>44970</v>
      </c>
      <c r="E332" s="192" t="s">
        <v>2103</v>
      </c>
      <c r="F332" s="192" t="s">
        <v>3</v>
      </c>
      <c r="G332" s="192">
        <v>2091938</v>
      </c>
      <c r="H332" s="68"/>
      <c r="I332" s="198" t="s">
        <v>2427</v>
      </c>
      <c r="J332" s="68"/>
      <c r="K332" s="68"/>
      <c r="L332" s="68"/>
      <c r="M332" s="68"/>
      <c r="N332" s="363"/>
      <c r="O332" s="363"/>
      <c r="P332" s="216">
        <v>0</v>
      </c>
      <c r="Q332" s="216">
        <v>20643.68</v>
      </c>
      <c r="R332" s="68" t="s">
        <v>1480</v>
      </c>
      <c r="S332" s="365"/>
      <c r="T332" s="278"/>
    </row>
    <row r="333" spans="1:20" ht="76.5">
      <c r="A333" s="192">
        <v>153</v>
      </c>
      <c r="B333" s="68"/>
      <c r="C333" s="214" t="s">
        <v>73</v>
      </c>
      <c r="D333" s="215">
        <v>44970</v>
      </c>
      <c r="E333" s="192" t="s">
        <v>2103</v>
      </c>
      <c r="F333" s="192" t="s">
        <v>3</v>
      </c>
      <c r="G333" s="192">
        <v>2091938</v>
      </c>
      <c r="H333" s="68"/>
      <c r="I333" s="198" t="s">
        <v>2427</v>
      </c>
      <c r="J333" s="68"/>
      <c r="K333" s="68"/>
      <c r="L333" s="68"/>
      <c r="M333" s="68"/>
      <c r="N333" s="363"/>
      <c r="O333" s="363"/>
      <c r="P333" s="216">
        <v>0</v>
      </c>
      <c r="Q333" s="216">
        <v>2058.56</v>
      </c>
      <c r="R333" s="68" t="s">
        <v>1480</v>
      </c>
      <c r="S333" s="365"/>
      <c r="T333" s="278"/>
    </row>
    <row r="334" spans="1:20" ht="76.5">
      <c r="A334" s="192">
        <v>15</v>
      </c>
      <c r="B334" s="68"/>
      <c r="C334" s="214" t="s">
        <v>39</v>
      </c>
      <c r="D334" s="215">
        <v>44970</v>
      </c>
      <c r="E334" s="192" t="s">
        <v>2103</v>
      </c>
      <c r="F334" s="192" t="s">
        <v>3</v>
      </c>
      <c r="G334" s="192">
        <v>2091938</v>
      </c>
      <c r="H334" s="68"/>
      <c r="I334" s="198" t="s">
        <v>2427</v>
      </c>
      <c r="J334" s="68"/>
      <c r="K334" s="68"/>
      <c r="L334" s="68"/>
      <c r="M334" s="68"/>
      <c r="N334" s="363"/>
      <c r="O334" s="363"/>
      <c r="P334" s="216">
        <v>0</v>
      </c>
      <c r="Q334" s="216">
        <v>5281.34</v>
      </c>
      <c r="R334" s="68" t="s">
        <v>1480</v>
      </c>
      <c r="S334" s="365"/>
      <c r="T334" s="278"/>
    </row>
    <row r="335" spans="1:20" ht="76.5">
      <c r="A335" s="192">
        <v>41</v>
      </c>
      <c r="B335" s="68"/>
      <c r="C335" s="214" t="s">
        <v>44</v>
      </c>
      <c r="D335" s="215">
        <v>44970</v>
      </c>
      <c r="E335" s="192" t="s">
        <v>2103</v>
      </c>
      <c r="F335" s="192" t="s">
        <v>3</v>
      </c>
      <c r="G335" s="192">
        <v>2091938</v>
      </c>
      <c r="H335" s="68"/>
      <c r="I335" s="198" t="s">
        <v>2427</v>
      </c>
      <c r="J335" s="68"/>
      <c r="K335" s="68"/>
      <c r="L335" s="68"/>
      <c r="M335" s="68"/>
      <c r="N335" s="363"/>
      <c r="O335" s="363"/>
      <c r="P335" s="216">
        <v>0</v>
      </c>
      <c r="Q335" s="216">
        <v>7325.87</v>
      </c>
      <c r="R335" s="68" t="s">
        <v>1480</v>
      </c>
      <c r="S335" s="365"/>
      <c r="T335" s="278"/>
    </row>
    <row r="336" spans="1:20" ht="76.5">
      <c r="A336" s="192">
        <v>15</v>
      </c>
      <c r="B336" s="68"/>
      <c r="C336" s="214" t="s">
        <v>39</v>
      </c>
      <c r="D336" s="215">
        <v>44970</v>
      </c>
      <c r="E336" s="192" t="s">
        <v>2103</v>
      </c>
      <c r="F336" s="192" t="s">
        <v>3</v>
      </c>
      <c r="G336" s="192">
        <v>2091938</v>
      </c>
      <c r="H336" s="68"/>
      <c r="I336" s="198" t="s">
        <v>2427</v>
      </c>
      <c r="J336" s="68"/>
      <c r="K336" s="68"/>
      <c r="L336" s="68"/>
      <c r="M336" s="68"/>
      <c r="N336" s="363"/>
      <c r="O336" s="363"/>
      <c r="P336" s="216">
        <v>0</v>
      </c>
      <c r="Q336" s="216">
        <v>48305.39</v>
      </c>
      <c r="R336" s="68" t="s">
        <v>1480</v>
      </c>
      <c r="S336" s="365"/>
      <c r="T336" s="278"/>
    </row>
    <row r="337" spans="1:20" ht="76.5">
      <c r="A337" s="192">
        <v>512</v>
      </c>
      <c r="B337" s="68"/>
      <c r="C337" s="214" t="s">
        <v>693</v>
      </c>
      <c r="D337" s="215">
        <v>44970</v>
      </c>
      <c r="E337" s="192" t="s">
        <v>2104</v>
      </c>
      <c r="F337" s="192" t="s">
        <v>3</v>
      </c>
      <c r="G337" s="192">
        <v>2091941</v>
      </c>
      <c r="H337" s="68"/>
      <c r="I337" s="198" t="s">
        <v>2428</v>
      </c>
      <c r="J337" s="68"/>
      <c r="K337" s="68"/>
      <c r="L337" s="68"/>
      <c r="M337" s="68"/>
      <c r="N337" s="363"/>
      <c r="O337" s="363"/>
      <c r="P337" s="216">
        <v>0</v>
      </c>
      <c r="Q337" s="216">
        <v>22499.53</v>
      </c>
      <c r="R337" s="68" t="s">
        <v>1480</v>
      </c>
      <c r="S337" s="365"/>
      <c r="T337" s="278"/>
    </row>
    <row r="338" spans="1:20" ht="76.5">
      <c r="A338" s="192">
        <v>512</v>
      </c>
      <c r="B338" s="68"/>
      <c r="C338" s="214" t="s">
        <v>693</v>
      </c>
      <c r="D338" s="215">
        <v>44970</v>
      </c>
      <c r="E338" s="192" t="s">
        <v>2104</v>
      </c>
      <c r="F338" s="192" t="s">
        <v>3</v>
      </c>
      <c r="G338" s="192">
        <v>2091941</v>
      </c>
      <c r="H338" s="68"/>
      <c r="I338" s="198" t="s">
        <v>2428</v>
      </c>
      <c r="J338" s="68"/>
      <c r="K338" s="68"/>
      <c r="L338" s="68"/>
      <c r="M338" s="68"/>
      <c r="N338" s="363"/>
      <c r="O338" s="363"/>
      <c r="P338" s="216">
        <v>0</v>
      </c>
      <c r="Q338" s="216">
        <v>13651.8</v>
      </c>
      <c r="R338" s="68" t="s">
        <v>1480</v>
      </c>
      <c r="S338" s="365"/>
      <c r="T338" s="278"/>
    </row>
    <row r="339" spans="1:20" ht="63.75">
      <c r="A339" s="192">
        <v>382</v>
      </c>
      <c r="B339" s="68"/>
      <c r="C339" s="214" t="s">
        <v>1245</v>
      </c>
      <c r="D339" s="215">
        <v>44971</v>
      </c>
      <c r="E339" s="192" t="s">
        <v>2105</v>
      </c>
      <c r="F339" s="192" t="s">
        <v>3</v>
      </c>
      <c r="G339" s="192">
        <v>2092326</v>
      </c>
      <c r="H339" s="68"/>
      <c r="I339" s="198" t="s">
        <v>2429</v>
      </c>
      <c r="J339" s="68"/>
      <c r="K339" s="68"/>
      <c r="L339" s="68"/>
      <c r="M339" s="68"/>
      <c r="N339" s="363"/>
      <c r="O339" s="363"/>
      <c r="P339" s="216">
        <v>0</v>
      </c>
      <c r="Q339" s="216">
        <v>60</v>
      </c>
      <c r="R339" s="68" t="s">
        <v>638</v>
      </c>
      <c r="S339" s="365"/>
      <c r="T339" s="278"/>
    </row>
    <row r="340" spans="1:20" ht="51">
      <c r="A340" s="192">
        <v>595</v>
      </c>
      <c r="B340" s="68"/>
      <c r="C340" s="214" t="s">
        <v>611</v>
      </c>
      <c r="D340" s="215">
        <v>44971</v>
      </c>
      <c r="E340" s="192" t="s">
        <v>2106</v>
      </c>
      <c r="F340" s="192" t="s">
        <v>3</v>
      </c>
      <c r="G340" s="192">
        <v>2092346</v>
      </c>
      <c r="H340" s="68"/>
      <c r="I340" s="198" t="s">
        <v>2430</v>
      </c>
      <c r="J340" s="68"/>
      <c r="K340" s="68"/>
      <c r="L340" s="68"/>
      <c r="M340" s="68"/>
      <c r="N340" s="363"/>
      <c r="O340" s="363"/>
      <c r="P340" s="216">
        <v>0</v>
      </c>
      <c r="Q340" s="216">
        <v>232.5</v>
      </c>
      <c r="R340" s="68" t="s">
        <v>638</v>
      </c>
      <c r="S340" s="365"/>
      <c r="T340" s="278"/>
    </row>
    <row r="341" spans="1:20" ht="51">
      <c r="A341" s="192">
        <v>595</v>
      </c>
      <c r="B341" s="68"/>
      <c r="C341" s="214" t="s">
        <v>611</v>
      </c>
      <c r="D341" s="215">
        <v>44971</v>
      </c>
      <c r="E341" s="192" t="s">
        <v>2107</v>
      </c>
      <c r="F341" s="192" t="s">
        <v>3</v>
      </c>
      <c r="G341" s="192">
        <v>2092348</v>
      </c>
      <c r="H341" s="68"/>
      <c r="I341" s="198" t="s">
        <v>2431</v>
      </c>
      <c r="J341" s="68"/>
      <c r="K341" s="68"/>
      <c r="L341" s="68"/>
      <c r="M341" s="68"/>
      <c r="N341" s="363"/>
      <c r="O341" s="363"/>
      <c r="P341" s="216">
        <v>0</v>
      </c>
      <c r="Q341" s="216">
        <v>232.5</v>
      </c>
      <c r="R341" s="68" t="s">
        <v>638</v>
      </c>
      <c r="S341" s="365"/>
      <c r="T341" s="278"/>
    </row>
    <row r="342" spans="1:20" ht="51">
      <c r="A342" s="192" t="s">
        <v>550</v>
      </c>
      <c r="B342" s="68"/>
      <c r="C342" s="214" t="s">
        <v>589</v>
      </c>
      <c r="D342" s="215">
        <v>44971</v>
      </c>
      <c r="E342" s="192" t="s">
        <v>2108</v>
      </c>
      <c r="F342" s="192" t="s">
        <v>3</v>
      </c>
      <c r="G342" s="192">
        <v>2092299</v>
      </c>
      <c r="H342" s="68"/>
      <c r="I342" s="198" t="s">
        <v>2432</v>
      </c>
      <c r="J342" s="68"/>
      <c r="K342" s="68"/>
      <c r="L342" s="68"/>
      <c r="M342" s="68"/>
      <c r="N342" s="363"/>
      <c r="O342" s="363"/>
      <c r="P342" s="216">
        <v>0</v>
      </c>
      <c r="Q342" s="216">
        <v>5531</v>
      </c>
      <c r="R342" s="68" t="s">
        <v>638</v>
      </c>
      <c r="S342" s="365"/>
      <c r="T342" s="278"/>
    </row>
    <row r="343" spans="1:20" ht="51">
      <c r="A343" s="192" t="s">
        <v>550</v>
      </c>
      <c r="B343" s="68"/>
      <c r="C343" s="214" t="s">
        <v>589</v>
      </c>
      <c r="D343" s="215">
        <v>44972</v>
      </c>
      <c r="E343" s="192" t="s">
        <v>2109</v>
      </c>
      <c r="F343" s="192" t="s">
        <v>3</v>
      </c>
      <c r="G343" s="192">
        <v>2092682</v>
      </c>
      <c r="H343" s="68"/>
      <c r="I343" s="198" t="s">
        <v>2433</v>
      </c>
      <c r="J343" s="68"/>
      <c r="K343" s="68"/>
      <c r="L343" s="68"/>
      <c r="M343" s="68"/>
      <c r="N343" s="363"/>
      <c r="O343" s="363"/>
      <c r="P343" s="216">
        <v>0</v>
      </c>
      <c r="Q343" s="216">
        <v>48314.87</v>
      </c>
      <c r="R343" s="68" t="s">
        <v>638</v>
      </c>
      <c r="S343" s="365"/>
      <c r="T343" s="278"/>
    </row>
    <row r="344" spans="1:20" ht="38.25">
      <c r="A344" s="192">
        <v>46</v>
      </c>
      <c r="B344" s="68"/>
      <c r="C344" s="214" t="s">
        <v>1380</v>
      </c>
      <c r="D344" s="215">
        <v>44972</v>
      </c>
      <c r="E344" s="192" t="s">
        <v>2110</v>
      </c>
      <c r="F344" s="192" t="s">
        <v>3</v>
      </c>
      <c r="G344" s="192">
        <v>2092708</v>
      </c>
      <c r="H344" s="68"/>
      <c r="I344" s="198" t="s">
        <v>2434</v>
      </c>
      <c r="J344" s="68"/>
      <c r="K344" s="68"/>
      <c r="L344" s="68"/>
      <c r="M344" s="68"/>
      <c r="N344" s="363"/>
      <c r="O344" s="363"/>
      <c r="P344" s="216">
        <v>0</v>
      </c>
      <c r="Q344" s="216">
        <v>1965.2</v>
      </c>
      <c r="R344" s="68" t="s">
        <v>638</v>
      </c>
      <c r="S344" s="365"/>
      <c r="T344" s="278"/>
    </row>
    <row r="345" spans="1:20" ht="51">
      <c r="A345" s="192" t="s">
        <v>550</v>
      </c>
      <c r="B345" s="68"/>
      <c r="C345" s="214" t="s">
        <v>589</v>
      </c>
      <c r="D345" s="215">
        <v>44972</v>
      </c>
      <c r="E345" s="192" t="s">
        <v>2111</v>
      </c>
      <c r="F345" s="192" t="s">
        <v>3</v>
      </c>
      <c r="G345" s="192">
        <v>2092730</v>
      </c>
      <c r="H345" s="68"/>
      <c r="I345" s="198" t="s">
        <v>2435</v>
      </c>
      <c r="J345" s="68"/>
      <c r="K345" s="68"/>
      <c r="L345" s="68"/>
      <c r="M345" s="68"/>
      <c r="N345" s="363"/>
      <c r="O345" s="363"/>
      <c r="P345" s="216">
        <v>0</v>
      </c>
      <c r="Q345" s="216">
        <v>189</v>
      </c>
      <c r="R345" s="68" t="s">
        <v>638</v>
      </c>
      <c r="S345" s="365"/>
      <c r="T345" s="278"/>
    </row>
    <row r="346" spans="1:20" ht="51">
      <c r="A346" s="192" t="s">
        <v>550</v>
      </c>
      <c r="B346" s="68"/>
      <c r="C346" s="214" t="s">
        <v>589</v>
      </c>
      <c r="D346" s="215">
        <v>44972</v>
      </c>
      <c r="E346" s="192" t="s">
        <v>2112</v>
      </c>
      <c r="F346" s="192" t="s">
        <v>3</v>
      </c>
      <c r="G346" s="192">
        <v>2092766</v>
      </c>
      <c r="H346" s="68"/>
      <c r="I346" s="198" t="s">
        <v>2436</v>
      </c>
      <c r="J346" s="68"/>
      <c r="K346" s="68"/>
      <c r="L346" s="68"/>
      <c r="M346" s="68"/>
      <c r="N346" s="363"/>
      <c r="O346" s="363"/>
      <c r="P346" s="216">
        <v>0</v>
      </c>
      <c r="Q346" s="216">
        <v>2589.23</v>
      </c>
      <c r="R346" s="68" t="s">
        <v>638</v>
      </c>
      <c r="S346" s="365"/>
      <c r="T346" s="278"/>
    </row>
    <row r="347" spans="1:20" ht="63.75">
      <c r="A347" s="192">
        <v>597</v>
      </c>
      <c r="B347" s="68"/>
      <c r="C347" s="214" t="s">
        <v>677</v>
      </c>
      <c r="D347" s="215">
        <v>44972</v>
      </c>
      <c r="E347" s="192" t="s">
        <v>2113</v>
      </c>
      <c r="F347" s="192" t="s">
        <v>3</v>
      </c>
      <c r="G347" s="192">
        <v>2092871</v>
      </c>
      <c r="H347" s="68"/>
      <c r="I347" s="198" t="s">
        <v>2437</v>
      </c>
      <c r="J347" s="68"/>
      <c r="K347" s="68"/>
      <c r="L347" s="68"/>
      <c r="M347" s="68"/>
      <c r="N347" s="363"/>
      <c r="O347" s="363"/>
      <c r="P347" s="216">
        <v>0</v>
      </c>
      <c r="Q347" s="216">
        <v>1257.81</v>
      </c>
      <c r="R347" s="68" t="s">
        <v>638</v>
      </c>
      <c r="S347" s="365"/>
      <c r="T347" s="278"/>
    </row>
    <row r="348" spans="1:20" ht="63.75">
      <c r="A348" s="192">
        <v>382</v>
      </c>
      <c r="B348" s="68"/>
      <c r="C348" s="214" t="s">
        <v>1245</v>
      </c>
      <c r="D348" s="215">
        <v>44972</v>
      </c>
      <c r="E348" s="192" t="s">
        <v>2114</v>
      </c>
      <c r="F348" s="192" t="s">
        <v>3</v>
      </c>
      <c r="G348" s="192">
        <v>2092889</v>
      </c>
      <c r="H348" s="68"/>
      <c r="I348" s="198" t="s">
        <v>2438</v>
      </c>
      <c r="J348" s="68"/>
      <c r="K348" s="68"/>
      <c r="L348" s="68"/>
      <c r="M348" s="68"/>
      <c r="N348" s="363"/>
      <c r="O348" s="363"/>
      <c r="P348" s="216">
        <v>0</v>
      </c>
      <c r="Q348" s="216">
        <v>304</v>
      </c>
      <c r="R348" s="68" t="s">
        <v>638</v>
      </c>
      <c r="S348" s="365"/>
      <c r="T348" s="278"/>
    </row>
    <row r="349" spans="1:20" ht="63.75">
      <c r="A349" s="192" t="s">
        <v>550</v>
      </c>
      <c r="B349" s="68"/>
      <c r="C349" s="214" t="s">
        <v>589</v>
      </c>
      <c r="D349" s="215">
        <v>44972</v>
      </c>
      <c r="E349" s="192" t="s">
        <v>2115</v>
      </c>
      <c r="F349" s="192" t="s">
        <v>3</v>
      </c>
      <c r="G349" s="192">
        <v>2092907</v>
      </c>
      <c r="H349" s="68"/>
      <c r="I349" s="198" t="s">
        <v>2439</v>
      </c>
      <c r="J349" s="68"/>
      <c r="K349" s="68"/>
      <c r="L349" s="68"/>
      <c r="M349" s="68"/>
      <c r="N349" s="363"/>
      <c r="O349" s="363"/>
      <c r="P349" s="216">
        <v>0</v>
      </c>
      <c r="Q349" s="216">
        <v>8660</v>
      </c>
      <c r="R349" s="68" t="s">
        <v>638</v>
      </c>
      <c r="S349" s="365"/>
      <c r="T349" s="278"/>
    </row>
    <row r="350" spans="1:20" ht="51">
      <c r="A350" s="192" t="s">
        <v>550</v>
      </c>
      <c r="B350" s="68"/>
      <c r="C350" s="214" t="s">
        <v>589</v>
      </c>
      <c r="D350" s="215">
        <v>44972</v>
      </c>
      <c r="E350" s="192" t="s">
        <v>2116</v>
      </c>
      <c r="F350" s="192" t="s">
        <v>3</v>
      </c>
      <c r="G350" s="192">
        <v>2092725</v>
      </c>
      <c r="H350" s="68"/>
      <c r="I350" s="198" t="s">
        <v>2440</v>
      </c>
      <c r="J350" s="68"/>
      <c r="K350" s="68"/>
      <c r="L350" s="68"/>
      <c r="M350" s="68"/>
      <c r="N350" s="363"/>
      <c r="O350" s="363"/>
      <c r="P350" s="216">
        <v>0</v>
      </c>
      <c r="Q350" s="216">
        <v>9045.0400000000009</v>
      </c>
      <c r="R350" s="68" t="s">
        <v>638</v>
      </c>
      <c r="S350" s="365"/>
      <c r="T350" s="278"/>
    </row>
    <row r="351" spans="1:20" ht="51">
      <c r="A351" s="192">
        <v>294</v>
      </c>
      <c r="B351" s="68"/>
      <c r="C351" s="214" t="s">
        <v>122</v>
      </c>
      <c r="D351" s="215">
        <v>44973</v>
      </c>
      <c r="E351" s="192" t="s">
        <v>2117</v>
      </c>
      <c r="F351" s="192" t="s">
        <v>3</v>
      </c>
      <c r="G351" s="192">
        <v>2093162</v>
      </c>
      <c r="H351" s="68"/>
      <c r="I351" s="198" t="s">
        <v>2441</v>
      </c>
      <c r="J351" s="68"/>
      <c r="K351" s="68"/>
      <c r="L351" s="68"/>
      <c r="M351" s="68"/>
      <c r="N351" s="363"/>
      <c r="O351" s="363"/>
      <c r="P351" s="216">
        <v>0</v>
      </c>
      <c r="Q351" s="216">
        <v>31647</v>
      </c>
      <c r="R351" s="68" t="s">
        <v>638</v>
      </c>
      <c r="S351" s="365"/>
      <c r="T351" s="278"/>
    </row>
    <row r="352" spans="1:20" ht="63.75">
      <c r="A352" s="192">
        <v>382</v>
      </c>
      <c r="B352" s="68"/>
      <c r="C352" s="214" t="s">
        <v>1245</v>
      </c>
      <c r="D352" s="215">
        <v>44973</v>
      </c>
      <c r="E352" s="192" t="s">
        <v>2118</v>
      </c>
      <c r="F352" s="192" t="s">
        <v>3</v>
      </c>
      <c r="G352" s="192">
        <v>2093176</v>
      </c>
      <c r="H352" s="68"/>
      <c r="I352" s="198" t="s">
        <v>2442</v>
      </c>
      <c r="J352" s="68"/>
      <c r="K352" s="68"/>
      <c r="L352" s="68"/>
      <c r="M352" s="68"/>
      <c r="N352" s="363"/>
      <c r="O352" s="363"/>
      <c r="P352" s="216">
        <v>0</v>
      </c>
      <c r="Q352" s="216">
        <v>257</v>
      </c>
      <c r="R352" s="68" t="s">
        <v>638</v>
      </c>
      <c r="S352" s="365"/>
      <c r="T352" s="278"/>
    </row>
    <row r="353" spans="1:20" ht="63.75">
      <c r="A353" s="192">
        <v>382</v>
      </c>
      <c r="B353" s="68"/>
      <c r="C353" s="214" t="s">
        <v>1245</v>
      </c>
      <c r="D353" s="215">
        <v>44973</v>
      </c>
      <c r="E353" s="192" t="s">
        <v>2119</v>
      </c>
      <c r="F353" s="192" t="s">
        <v>3</v>
      </c>
      <c r="G353" s="192">
        <v>2093177</v>
      </c>
      <c r="H353" s="68"/>
      <c r="I353" s="198" t="s">
        <v>2442</v>
      </c>
      <c r="J353" s="68"/>
      <c r="K353" s="68"/>
      <c r="L353" s="68"/>
      <c r="M353" s="68"/>
      <c r="N353" s="363"/>
      <c r="O353" s="363"/>
      <c r="P353" s="216">
        <v>0</v>
      </c>
      <c r="Q353" s="216">
        <v>348</v>
      </c>
      <c r="R353" s="68" t="s">
        <v>638</v>
      </c>
      <c r="S353" s="365"/>
      <c r="T353" s="278"/>
    </row>
    <row r="354" spans="1:20" ht="38.25">
      <c r="A354" s="192">
        <v>15</v>
      </c>
      <c r="B354" s="68"/>
      <c r="C354" s="214" t="s">
        <v>39</v>
      </c>
      <c r="D354" s="215">
        <v>44973</v>
      </c>
      <c r="E354" s="192" t="s">
        <v>2120</v>
      </c>
      <c r="F354" s="192" t="s">
        <v>3</v>
      </c>
      <c r="G354" s="192">
        <v>2093180</v>
      </c>
      <c r="H354" s="68"/>
      <c r="I354" s="198" t="s">
        <v>2443</v>
      </c>
      <c r="J354" s="68"/>
      <c r="K354" s="68"/>
      <c r="L354" s="68"/>
      <c r="M354" s="68"/>
      <c r="N354" s="363"/>
      <c r="O354" s="363"/>
      <c r="P354" s="216">
        <v>0</v>
      </c>
      <c r="Q354" s="216">
        <v>267.49</v>
      </c>
      <c r="R354" s="68" t="s">
        <v>638</v>
      </c>
      <c r="S354" s="365"/>
      <c r="T354" s="278"/>
    </row>
    <row r="355" spans="1:20" ht="51">
      <c r="A355" s="192">
        <v>35</v>
      </c>
      <c r="B355" s="68"/>
      <c r="C355" s="214" t="s">
        <v>43</v>
      </c>
      <c r="D355" s="215">
        <v>44973</v>
      </c>
      <c r="E355" s="192" t="s">
        <v>2121</v>
      </c>
      <c r="F355" s="192" t="s">
        <v>3</v>
      </c>
      <c r="G355" s="192">
        <v>2093225</v>
      </c>
      <c r="H355" s="68"/>
      <c r="I355" s="198" t="s">
        <v>2444</v>
      </c>
      <c r="J355" s="68"/>
      <c r="K355" s="68"/>
      <c r="L355" s="68"/>
      <c r="M355" s="68"/>
      <c r="N355" s="363"/>
      <c r="O355" s="363"/>
      <c r="P355" s="216">
        <v>0</v>
      </c>
      <c r="Q355" s="216">
        <v>369.59</v>
      </c>
      <c r="R355" s="68" t="s">
        <v>638</v>
      </c>
      <c r="S355" s="365"/>
      <c r="T355" s="278"/>
    </row>
    <row r="356" spans="1:20" ht="63.75">
      <c r="A356" s="192" t="s">
        <v>550</v>
      </c>
      <c r="B356" s="68"/>
      <c r="C356" s="214" t="s">
        <v>589</v>
      </c>
      <c r="D356" s="215">
        <v>44973</v>
      </c>
      <c r="E356" s="192" t="s">
        <v>2122</v>
      </c>
      <c r="F356" s="192" t="s">
        <v>3</v>
      </c>
      <c r="G356" s="192">
        <v>2093084</v>
      </c>
      <c r="H356" s="68"/>
      <c r="I356" s="198" t="s">
        <v>2445</v>
      </c>
      <c r="J356" s="68"/>
      <c r="K356" s="68"/>
      <c r="L356" s="68"/>
      <c r="M356" s="68"/>
      <c r="N356" s="363"/>
      <c r="O356" s="363"/>
      <c r="P356" s="216">
        <v>0</v>
      </c>
      <c r="Q356" s="216">
        <v>11629.46</v>
      </c>
      <c r="R356" s="68" t="s">
        <v>638</v>
      </c>
      <c r="S356" s="365"/>
      <c r="T356" s="278"/>
    </row>
    <row r="357" spans="1:20" ht="63.75">
      <c r="A357" s="192" t="s">
        <v>541</v>
      </c>
      <c r="B357" s="68"/>
      <c r="C357" s="214" t="s">
        <v>590</v>
      </c>
      <c r="D357" s="215">
        <v>44973</v>
      </c>
      <c r="E357" s="192" t="s">
        <v>2123</v>
      </c>
      <c r="F357" s="192" t="s">
        <v>3</v>
      </c>
      <c r="G357" s="192">
        <v>2093117</v>
      </c>
      <c r="H357" s="68"/>
      <c r="I357" s="198" t="s">
        <v>2446</v>
      </c>
      <c r="J357" s="68"/>
      <c r="K357" s="68"/>
      <c r="L357" s="68"/>
      <c r="M357" s="68"/>
      <c r="N357" s="363"/>
      <c r="O357" s="363"/>
      <c r="P357" s="216">
        <v>0</v>
      </c>
      <c r="Q357" s="216">
        <v>496.16</v>
      </c>
      <c r="R357" s="68" t="s">
        <v>638</v>
      </c>
      <c r="S357" s="365"/>
      <c r="T357" s="278"/>
    </row>
    <row r="358" spans="1:20" ht="51">
      <c r="A358" s="192" t="s">
        <v>541</v>
      </c>
      <c r="B358" s="68"/>
      <c r="C358" s="214" t="s">
        <v>590</v>
      </c>
      <c r="D358" s="215">
        <v>44973</v>
      </c>
      <c r="E358" s="192" t="s">
        <v>2124</v>
      </c>
      <c r="F358" s="192" t="s">
        <v>3</v>
      </c>
      <c r="G358" s="192">
        <v>2093121</v>
      </c>
      <c r="H358" s="68"/>
      <c r="I358" s="198" t="s">
        <v>2447</v>
      </c>
      <c r="J358" s="68"/>
      <c r="K358" s="68"/>
      <c r="L358" s="68"/>
      <c r="M358" s="68"/>
      <c r="N358" s="363"/>
      <c r="O358" s="363"/>
      <c r="P358" s="216">
        <v>0</v>
      </c>
      <c r="Q358" s="216">
        <v>1973.3</v>
      </c>
      <c r="R358" s="68" t="s">
        <v>638</v>
      </c>
      <c r="S358" s="365"/>
      <c r="T358" s="278"/>
    </row>
    <row r="359" spans="1:20" ht="51">
      <c r="A359" s="192" t="s">
        <v>550</v>
      </c>
      <c r="B359" s="68"/>
      <c r="C359" s="214" t="s">
        <v>589</v>
      </c>
      <c r="D359" s="215">
        <v>44973</v>
      </c>
      <c r="E359" s="192" t="s">
        <v>2125</v>
      </c>
      <c r="F359" s="192" t="s">
        <v>3</v>
      </c>
      <c r="G359" s="192">
        <v>2093178</v>
      </c>
      <c r="H359" s="68"/>
      <c r="I359" s="198" t="s">
        <v>2448</v>
      </c>
      <c r="J359" s="68"/>
      <c r="K359" s="68"/>
      <c r="L359" s="68"/>
      <c r="M359" s="68"/>
      <c r="N359" s="363"/>
      <c r="O359" s="363"/>
      <c r="P359" s="216">
        <v>0</v>
      </c>
      <c r="Q359" s="216">
        <v>30000</v>
      </c>
      <c r="R359" s="68" t="s">
        <v>638</v>
      </c>
      <c r="S359" s="365"/>
      <c r="T359" s="278"/>
    </row>
    <row r="360" spans="1:20" ht="51">
      <c r="A360" s="192">
        <v>46</v>
      </c>
      <c r="B360" s="68"/>
      <c r="C360" s="214" t="s">
        <v>1380</v>
      </c>
      <c r="D360" s="215">
        <v>44973</v>
      </c>
      <c r="E360" s="192" t="s">
        <v>2126</v>
      </c>
      <c r="F360" s="192" t="s">
        <v>3</v>
      </c>
      <c r="G360" s="192">
        <v>2093179</v>
      </c>
      <c r="H360" s="68"/>
      <c r="I360" s="198" t="s">
        <v>2449</v>
      </c>
      <c r="J360" s="68"/>
      <c r="K360" s="68"/>
      <c r="L360" s="68"/>
      <c r="M360" s="68"/>
      <c r="N360" s="363"/>
      <c r="O360" s="363"/>
      <c r="P360" s="216">
        <v>0</v>
      </c>
      <c r="Q360" s="216">
        <v>661.82</v>
      </c>
      <c r="R360" s="68" t="s">
        <v>638</v>
      </c>
      <c r="S360" s="365"/>
      <c r="T360" s="278"/>
    </row>
    <row r="361" spans="1:20" ht="51">
      <c r="A361" s="192" t="s">
        <v>550</v>
      </c>
      <c r="B361" s="68"/>
      <c r="C361" s="214" t="s">
        <v>589</v>
      </c>
      <c r="D361" s="215">
        <v>44973</v>
      </c>
      <c r="E361" s="192" t="s">
        <v>2127</v>
      </c>
      <c r="F361" s="192" t="s">
        <v>3</v>
      </c>
      <c r="G361" s="192">
        <v>2093184</v>
      </c>
      <c r="H361" s="68"/>
      <c r="I361" s="198" t="s">
        <v>2450</v>
      </c>
      <c r="J361" s="68"/>
      <c r="K361" s="68"/>
      <c r="L361" s="68"/>
      <c r="M361" s="68"/>
      <c r="N361" s="363"/>
      <c r="O361" s="363"/>
      <c r="P361" s="216">
        <v>0</v>
      </c>
      <c r="Q361" s="216">
        <v>568.66</v>
      </c>
      <c r="R361" s="68" t="s">
        <v>638</v>
      </c>
      <c r="S361" s="365"/>
      <c r="T361" s="278"/>
    </row>
    <row r="362" spans="1:20" ht="51">
      <c r="A362" s="192" t="s">
        <v>550</v>
      </c>
      <c r="B362" s="68"/>
      <c r="C362" s="214" t="s">
        <v>589</v>
      </c>
      <c r="D362" s="215">
        <v>44974</v>
      </c>
      <c r="E362" s="192" t="s">
        <v>2128</v>
      </c>
      <c r="F362" s="192" t="s">
        <v>3</v>
      </c>
      <c r="G362" s="192">
        <v>2093461</v>
      </c>
      <c r="H362" s="68"/>
      <c r="I362" s="198" t="s">
        <v>2451</v>
      </c>
      <c r="J362" s="68"/>
      <c r="K362" s="68"/>
      <c r="L362" s="68"/>
      <c r="M362" s="68"/>
      <c r="N362" s="363"/>
      <c r="O362" s="363"/>
      <c r="P362" s="216">
        <v>0</v>
      </c>
      <c r="Q362" s="216">
        <v>3083.56</v>
      </c>
      <c r="R362" s="68" t="s">
        <v>638</v>
      </c>
      <c r="S362" s="365"/>
      <c r="T362" s="278"/>
    </row>
    <row r="363" spans="1:20" ht="63.75">
      <c r="A363" s="192">
        <v>597</v>
      </c>
      <c r="B363" s="68"/>
      <c r="C363" s="214" t="s">
        <v>677</v>
      </c>
      <c r="D363" s="215">
        <v>44974</v>
      </c>
      <c r="E363" s="192" t="s">
        <v>2129</v>
      </c>
      <c r="F363" s="192" t="s">
        <v>3</v>
      </c>
      <c r="G363" s="192">
        <v>2093523</v>
      </c>
      <c r="H363" s="68"/>
      <c r="I363" s="198" t="s">
        <v>2452</v>
      </c>
      <c r="J363" s="68"/>
      <c r="K363" s="68"/>
      <c r="L363" s="68"/>
      <c r="M363" s="68"/>
      <c r="N363" s="363"/>
      <c r="O363" s="363"/>
      <c r="P363" s="216">
        <v>0</v>
      </c>
      <c r="Q363" s="216">
        <v>658.26</v>
      </c>
      <c r="R363" s="68" t="s">
        <v>638</v>
      </c>
      <c r="S363" s="365"/>
      <c r="T363" s="278"/>
    </row>
    <row r="364" spans="1:20" ht="51">
      <c r="A364" s="192" t="s">
        <v>550</v>
      </c>
      <c r="B364" s="68"/>
      <c r="C364" s="214" t="s">
        <v>589</v>
      </c>
      <c r="D364" s="215">
        <v>44974</v>
      </c>
      <c r="E364" s="192" t="s">
        <v>2130</v>
      </c>
      <c r="F364" s="192" t="s">
        <v>3</v>
      </c>
      <c r="G364" s="192">
        <v>2093535</v>
      </c>
      <c r="H364" s="68"/>
      <c r="I364" s="198" t="s">
        <v>2453</v>
      </c>
      <c r="J364" s="68"/>
      <c r="K364" s="68"/>
      <c r="L364" s="68"/>
      <c r="M364" s="68"/>
      <c r="N364" s="363"/>
      <c r="O364" s="363"/>
      <c r="P364" s="216">
        <v>0</v>
      </c>
      <c r="Q364" s="216">
        <v>274.3</v>
      </c>
      <c r="R364" s="68" t="s">
        <v>638</v>
      </c>
      <c r="S364" s="365"/>
      <c r="T364" s="278"/>
    </row>
    <row r="365" spans="1:20" ht="51">
      <c r="A365" s="192">
        <v>423</v>
      </c>
      <c r="B365" s="68"/>
      <c r="C365" s="214" t="s">
        <v>150</v>
      </c>
      <c r="D365" s="215">
        <v>44974</v>
      </c>
      <c r="E365" s="192" t="s">
        <v>2131</v>
      </c>
      <c r="F365" s="192" t="s">
        <v>3</v>
      </c>
      <c r="G365" s="192">
        <v>2093608</v>
      </c>
      <c r="H365" s="68"/>
      <c r="I365" s="198" t="s">
        <v>2454</v>
      </c>
      <c r="J365" s="68"/>
      <c r="K365" s="68"/>
      <c r="L365" s="68"/>
      <c r="M365" s="68"/>
      <c r="N365" s="363"/>
      <c r="O365" s="363"/>
      <c r="P365" s="216">
        <v>0</v>
      </c>
      <c r="Q365" s="216">
        <v>0.99</v>
      </c>
      <c r="R365" s="68" t="s">
        <v>1480</v>
      </c>
      <c r="S365" s="365"/>
      <c r="T365" s="278"/>
    </row>
    <row r="366" spans="1:20" ht="63.75">
      <c r="A366" s="192">
        <v>597</v>
      </c>
      <c r="B366" s="68"/>
      <c r="C366" s="214" t="s">
        <v>677</v>
      </c>
      <c r="D366" s="215">
        <v>44974</v>
      </c>
      <c r="E366" s="192" t="s">
        <v>2132</v>
      </c>
      <c r="F366" s="192" t="s">
        <v>3</v>
      </c>
      <c r="G366" s="192">
        <v>2093637</v>
      </c>
      <c r="H366" s="68"/>
      <c r="I366" s="198" t="s">
        <v>2455</v>
      </c>
      <c r="J366" s="68"/>
      <c r="K366" s="68"/>
      <c r="L366" s="68"/>
      <c r="M366" s="68"/>
      <c r="N366" s="363"/>
      <c r="O366" s="363"/>
      <c r="P366" s="216">
        <v>0</v>
      </c>
      <c r="Q366" s="216">
        <v>72</v>
      </c>
      <c r="R366" s="68" t="s">
        <v>638</v>
      </c>
      <c r="S366" s="365"/>
      <c r="T366" s="278"/>
    </row>
    <row r="367" spans="1:20" ht="51">
      <c r="A367" s="192" t="s">
        <v>541</v>
      </c>
      <c r="B367" s="68"/>
      <c r="C367" s="214" t="s">
        <v>590</v>
      </c>
      <c r="D367" s="215">
        <v>44974</v>
      </c>
      <c r="E367" s="192" t="s">
        <v>2133</v>
      </c>
      <c r="F367" s="192" t="s">
        <v>3</v>
      </c>
      <c r="G367" s="192">
        <v>2093468</v>
      </c>
      <c r="H367" s="68"/>
      <c r="I367" s="198" t="s">
        <v>2456</v>
      </c>
      <c r="J367" s="68"/>
      <c r="K367" s="68"/>
      <c r="L367" s="68"/>
      <c r="M367" s="68"/>
      <c r="N367" s="363"/>
      <c r="O367" s="363"/>
      <c r="P367" s="216">
        <v>0</v>
      </c>
      <c r="Q367" s="216">
        <v>12091.45</v>
      </c>
      <c r="R367" s="68" t="s">
        <v>638</v>
      </c>
      <c r="S367" s="365"/>
      <c r="T367" s="278"/>
    </row>
    <row r="368" spans="1:20" ht="51">
      <c r="A368" s="192" t="s">
        <v>541</v>
      </c>
      <c r="B368" s="68"/>
      <c r="C368" s="214" t="s">
        <v>590</v>
      </c>
      <c r="D368" s="215">
        <v>44974</v>
      </c>
      <c r="E368" s="192" t="s">
        <v>2134</v>
      </c>
      <c r="F368" s="192" t="s">
        <v>3</v>
      </c>
      <c r="G368" s="192">
        <v>2093470</v>
      </c>
      <c r="H368" s="68"/>
      <c r="I368" s="198" t="s">
        <v>2457</v>
      </c>
      <c r="J368" s="68"/>
      <c r="K368" s="68"/>
      <c r="L368" s="68"/>
      <c r="M368" s="68"/>
      <c r="N368" s="363"/>
      <c r="O368" s="363"/>
      <c r="P368" s="216">
        <v>0</v>
      </c>
      <c r="Q368" s="216">
        <v>402043.43</v>
      </c>
      <c r="R368" s="68" t="s">
        <v>638</v>
      </c>
      <c r="S368" s="365"/>
      <c r="T368" s="278"/>
    </row>
    <row r="369" spans="1:20" ht="38.25">
      <c r="A369" s="192" t="s">
        <v>550</v>
      </c>
      <c r="B369" s="68"/>
      <c r="C369" s="214" t="s">
        <v>589</v>
      </c>
      <c r="D369" s="215">
        <v>44979</v>
      </c>
      <c r="E369" s="192" t="s">
        <v>2135</v>
      </c>
      <c r="F369" s="192" t="s">
        <v>3</v>
      </c>
      <c r="G369" s="192">
        <v>2093851</v>
      </c>
      <c r="H369" s="68"/>
      <c r="I369" s="198" t="s">
        <v>2458</v>
      </c>
      <c r="J369" s="68"/>
      <c r="K369" s="68"/>
      <c r="L369" s="68"/>
      <c r="M369" s="68"/>
      <c r="N369" s="363"/>
      <c r="O369" s="363"/>
      <c r="P369" s="216">
        <v>0</v>
      </c>
      <c r="Q369" s="216">
        <v>500</v>
      </c>
      <c r="R369" s="68" t="s">
        <v>638</v>
      </c>
      <c r="S369" s="365"/>
      <c r="T369" s="278"/>
    </row>
    <row r="370" spans="1:20" ht="51">
      <c r="A370" s="192" t="s">
        <v>550</v>
      </c>
      <c r="B370" s="68"/>
      <c r="C370" s="214" t="s">
        <v>589</v>
      </c>
      <c r="D370" s="215">
        <v>44979</v>
      </c>
      <c r="E370" s="192" t="s">
        <v>2136</v>
      </c>
      <c r="F370" s="192" t="s">
        <v>3</v>
      </c>
      <c r="G370" s="192">
        <v>2093864</v>
      </c>
      <c r="H370" s="68"/>
      <c r="I370" s="198" t="s">
        <v>2459</v>
      </c>
      <c r="J370" s="68"/>
      <c r="K370" s="68"/>
      <c r="L370" s="68"/>
      <c r="M370" s="68"/>
      <c r="N370" s="363"/>
      <c r="O370" s="363"/>
      <c r="P370" s="216">
        <v>0</v>
      </c>
      <c r="Q370" s="216">
        <v>950</v>
      </c>
      <c r="R370" s="68" t="s">
        <v>638</v>
      </c>
      <c r="S370" s="365"/>
      <c r="T370" s="278"/>
    </row>
    <row r="371" spans="1:20" ht="51">
      <c r="A371" s="192">
        <v>389</v>
      </c>
      <c r="B371" s="68"/>
      <c r="C371" s="214" t="s">
        <v>1424</v>
      </c>
      <c r="D371" s="215">
        <v>44979</v>
      </c>
      <c r="E371" s="192" t="s">
        <v>2137</v>
      </c>
      <c r="F371" s="192" t="s">
        <v>3</v>
      </c>
      <c r="G371" s="192">
        <v>2093975</v>
      </c>
      <c r="H371" s="68"/>
      <c r="I371" s="198" t="s">
        <v>2460</v>
      </c>
      <c r="J371" s="68"/>
      <c r="K371" s="68"/>
      <c r="L371" s="68"/>
      <c r="M371" s="68"/>
      <c r="N371" s="363"/>
      <c r="O371" s="363"/>
      <c r="P371" s="216">
        <v>0</v>
      </c>
      <c r="Q371" s="216">
        <v>31</v>
      </c>
      <c r="R371" s="68" t="s">
        <v>638</v>
      </c>
      <c r="S371" s="365"/>
      <c r="T371" s="278"/>
    </row>
    <row r="372" spans="1:20" ht="63.75">
      <c r="A372" s="192">
        <v>192</v>
      </c>
      <c r="B372" s="68"/>
      <c r="C372" s="214" t="s">
        <v>83</v>
      </c>
      <c r="D372" s="215">
        <v>44979</v>
      </c>
      <c r="E372" s="192" t="s">
        <v>2138</v>
      </c>
      <c r="F372" s="192" t="s">
        <v>3</v>
      </c>
      <c r="G372" s="192">
        <v>2094006</v>
      </c>
      <c r="H372" s="68"/>
      <c r="I372" s="198" t="s">
        <v>2461</v>
      </c>
      <c r="J372" s="68"/>
      <c r="K372" s="68"/>
      <c r="L372" s="68"/>
      <c r="M372" s="68"/>
      <c r="N372" s="363"/>
      <c r="O372" s="363"/>
      <c r="P372" s="216">
        <v>0</v>
      </c>
      <c r="Q372" s="216">
        <v>50</v>
      </c>
      <c r="R372" s="68" t="s">
        <v>638</v>
      </c>
      <c r="S372" s="365"/>
      <c r="T372" s="278"/>
    </row>
    <row r="373" spans="1:20" ht="51">
      <c r="A373" s="192" t="s">
        <v>550</v>
      </c>
      <c r="B373" s="68"/>
      <c r="C373" s="214" t="s">
        <v>589</v>
      </c>
      <c r="D373" s="215">
        <v>44979</v>
      </c>
      <c r="E373" s="192" t="s">
        <v>2139</v>
      </c>
      <c r="F373" s="192" t="s">
        <v>3</v>
      </c>
      <c r="G373" s="192">
        <v>2093852</v>
      </c>
      <c r="H373" s="68"/>
      <c r="I373" s="198" t="s">
        <v>2462</v>
      </c>
      <c r="J373" s="68"/>
      <c r="K373" s="68"/>
      <c r="L373" s="68"/>
      <c r="M373" s="68"/>
      <c r="N373" s="363"/>
      <c r="O373" s="363"/>
      <c r="P373" s="216">
        <v>0</v>
      </c>
      <c r="Q373" s="216">
        <v>577.65</v>
      </c>
      <c r="R373" s="68" t="s">
        <v>638</v>
      </c>
      <c r="S373" s="365"/>
      <c r="T373" s="278"/>
    </row>
    <row r="374" spans="1:20" ht="51">
      <c r="A374" s="192" t="s">
        <v>550</v>
      </c>
      <c r="B374" s="68"/>
      <c r="C374" s="214" t="s">
        <v>589</v>
      </c>
      <c r="D374" s="215">
        <v>44980</v>
      </c>
      <c r="E374" s="192" t="s">
        <v>2140</v>
      </c>
      <c r="F374" s="192" t="s">
        <v>3</v>
      </c>
      <c r="G374" s="192">
        <v>2094275</v>
      </c>
      <c r="H374" s="68"/>
      <c r="I374" s="198" t="s">
        <v>1427</v>
      </c>
      <c r="J374" s="68"/>
      <c r="K374" s="68"/>
      <c r="L374" s="68"/>
      <c r="M374" s="68"/>
      <c r="N374" s="363"/>
      <c r="O374" s="363"/>
      <c r="P374" s="216">
        <v>0</v>
      </c>
      <c r="Q374" s="216">
        <v>200</v>
      </c>
      <c r="R374" s="68" t="s">
        <v>638</v>
      </c>
      <c r="S374" s="365"/>
      <c r="T374" s="278"/>
    </row>
    <row r="375" spans="1:20" ht="51">
      <c r="A375" s="192">
        <v>951</v>
      </c>
      <c r="B375" s="68"/>
      <c r="C375" s="214" t="s">
        <v>199</v>
      </c>
      <c r="D375" s="215">
        <v>44980</v>
      </c>
      <c r="E375" s="192" t="s">
        <v>2141</v>
      </c>
      <c r="F375" s="192" t="s">
        <v>3</v>
      </c>
      <c r="G375" s="192">
        <v>2094393</v>
      </c>
      <c r="H375" s="68"/>
      <c r="I375" s="198" t="s">
        <v>2463</v>
      </c>
      <c r="J375" s="68"/>
      <c r="K375" s="68"/>
      <c r="L375" s="68"/>
      <c r="M375" s="68"/>
      <c r="N375" s="363"/>
      <c r="O375" s="363"/>
      <c r="P375" s="216">
        <v>0</v>
      </c>
      <c r="Q375" s="216">
        <v>18</v>
      </c>
      <c r="R375" s="68" t="s">
        <v>638</v>
      </c>
      <c r="S375" s="365"/>
      <c r="T375" s="278"/>
    </row>
    <row r="376" spans="1:20" ht="51">
      <c r="A376" s="192">
        <v>951</v>
      </c>
      <c r="B376" s="68"/>
      <c r="C376" s="214" t="s">
        <v>199</v>
      </c>
      <c r="D376" s="215">
        <v>44980</v>
      </c>
      <c r="E376" s="192" t="s">
        <v>2142</v>
      </c>
      <c r="F376" s="192" t="s">
        <v>3</v>
      </c>
      <c r="G376" s="192">
        <v>2094395</v>
      </c>
      <c r="H376" s="68"/>
      <c r="I376" s="198" t="s">
        <v>2464</v>
      </c>
      <c r="J376" s="68"/>
      <c r="K376" s="68"/>
      <c r="L376" s="68"/>
      <c r="M376" s="68"/>
      <c r="N376" s="363"/>
      <c r="O376" s="363"/>
      <c r="P376" s="216">
        <v>0</v>
      </c>
      <c r="Q376" s="216">
        <v>153.19999999999999</v>
      </c>
      <c r="R376" s="68" t="s">
        <v>638</v>
      </c>
      <c r="S376" s="365"/>
      <c r="T376" s="278"/>
    </row>
    <row r="377" spans="1:20" ht="51">
      <c r="A377" s="192">
        <v>417</v>
      </c>
      <c r="B377" s="68"/>
      <c r="C377" s="214" t="s">
        <v>147</v>
      </c>
      <c r="D377" s="215">
        <v>44980</v>
      </c>
      <c r="E377" s="192" t="s">
        <v>2143</v>
      </c>
      <c r="F377" s="192" t="s">
        <v>3</v>
      </c>
      <c r="G377" s="192">
        <v>2094184</v>
      </c>
      <c r="H377" s="68"/>
      <c r="I377" s="198" t="s">
        <v>2465</v>
      </c>
      <c r="J377" s="68"/>
      <c r="K377" s="68"/>
      <c r="L377" s="68"/>
      <c r="M377" s="68"/>
      <c r="N377" s="363"/>
      <c r="O377" s="363"/>
      <c r="P377" s="216">
        <v>0</v>
      </c>
      <c r="Q377" s="216">
        <v>12790.75</v>
      </c>
      <c r="R377" s="68" t="s">
        <v>638</v>
      </c>
      <c r="S377" s="365"/>
      <c r="T377" s="278"/>
    </row>
    <row r="378" spans="1:20" ht="38.25">
      <c r="A378" s="192">
        <v>15</v>
      </c>
      <c r="B378" s="68"/>
      <c r="C378" s="214" t="s">
        <v>39</v>
      </c>
      <c r="D378" s="215">
        <v>44981</v>
      </c>
      <c r="E378" s="192" t="s">
        <v>2144</v>
      </c>
      <c r="F378" s="192" t="s">
        <v>3</v>
      </c>
      <c r="G378" s="192">
        <v>2094565</v>
      </c>
      <c r="H378" s="68"/>
      <c r="I378" s="198" t="s">
        <v>2466</v>
      </c>
      <c r="J378" s="68"/>
      <c r="K378" s="68"/>
      <c r="L378" s="68"/>
      <c r="M378" s="68"/>
      <c r="N378" s="363"/>
      <c r="O378" s="363"/>
      <c r="P378" s="216">
        <v>0</v>
      </c>
      <c r="Q378" s="216">
        <v>773.78</v>
      </c>
      <c r="R378" s="68" t="s">
        <v>638</v>
      </c>
      <c r="S378" s="365"/>
      <c r="T378" s="278"/>
    </row>
    <row r="379" spans="1:20" ht="38.25">
      <c r="A379" s="192" t="s">
        <v>550</v>
      </c>
      <c r="B379" s="68"/>
      <c r="C379" s="214" t="s">
        <v>589</v>
      </c>
      <c r="D379" s="215">
        <v>44981</v>
      </c>
      <c r="E379" s="192" t="s">
        <v>2145</v>
      </c>
      <c r="F379" s="192" t="s">
        <v>3</v>
      </c>
      <c r="G379" s="192">
        <v>2094595</v>
      </c>
      <c r="H379" s="68"/>
      <c r="I379" s="198" t="s">
        <v>2467</v>
      </c>
      <c r="J379" s="68"/>
      <c r="K379" s="68"/>
      <c r="L379" s="68"/>
      <c r="M379" s="68"/>
      <c r="N379" s="363"/>
      <c r="O379" s="363"/>
      <c r="P379" s="216">
        <v>0</v>
      </c>
      <c r="Q379" s="216">
        <v>1500</v>
      </c>
      <c r="R379" s="68" t="s">
        <v>638</v>
      </c>
      <c r="S379" s="365"/>
      <c r="T379" s="278"/>
    </row>
    <row r="380" spans="1:20" ht="51">
      <c r="A380" s="192" t="s">
        <v>550</v>
      </c>
      <c r="B380" s="68"/>
      <c r="C380" s="214" t="s">
        <v>589</v>
      </c>
      <c r="D380" s="215">
        <v>44981</v>
      </c>
      <c r="E380" s="192" t="s">
        <v>2146</v>
      </c>
      <c r="F380" s="192" t="s">
        <v>3</v>
      </c>
      <c r="G380" s="192">
        <v>2094655</v>
      </c>
      <c r="H380" s="68"/>
      <c r="I380" s="198" t="s">
        <v>2468</v>
      </c>
      <c r="J380" s="68"/>
      <c r="K380" s="68"/>
      <c r="L380" s="68"/>
      <c r="M380" s="68"/>
      <c r="N380" s="363"/>
      <c r="O380" s="363"/>
      <c r="P380" s="216">
        <v>0</v>
      </c>
      <c r="Q380" s="216">
        <v>3101.29</v>
      </c>
      <c r="R380" s="68" t="s">
        <v>638</v>
      </c>
      <c r="S380" s="365"/>
      <c r="T380" s="278"/>
    </row>
    <row r="381" spans="1:20" ht="51">
      <c r="A381" s="192" t="s">
        <v>550</v>
      </c>
      <c r="B381" s="68"/>
      <c r="C381" s="214" t="s">
        <v>589</v>
      </c>
      <c r="D381" s="215">
        <v>44981</v>
      </c>
      <c r="E381" s="192" t="s">
        <v>2147</v>
      </c>
      <c r="F381" s="192" t="s">
        <v>3</v>
      </c>
      <c r="G381" s="192">
        <v>2094704</v>
      </c>
      <c r="H381" s="68"/>
      <c r="I381" s="198" t="s">
        <v>2469</v>
      </c>
      <c r="J381" s="68"/>
      <c r="K381" s="68"/>
      <c r="L381" s="68"/>
      <c r="M381" s="68"/>
      <c r="N381" s="363"/>
      <c r="O381" s="363"/>
      <c r="P381" s="216">
        <v>0</v>
      </c>
      <c r="Q381" s="216">
        <v>5261.73</v>
      </c>
      <c r="R381" s="68" t="s">
        <v>638</v>
      </c>
      <c r="S381" s="365"/>
      <c r="T381" s="278"/>
    </row>
    <row r="382" spans="1:20" ht="51">
      <c r="A382" s="192" t="s">
        <v>550</v>
      </c>
      <c r="B382" s="68"/>
      <c r="C382" s="214" t="s">
        <v>589</v>
      </c>
      <c r="D382" s="215">
        <v>44981</v>
      </c>
      <c r="E382" s="192" t="s">
        <v>2148</v>
      </c>
      <c r="F382" s="192" t="s">
        <v>3</v>
      </c>
      <c r="G382" s="192">
        <v>2094738</v>
      </c>
      <c r="H382" s="68"/>
      <c r="I382" s="198" t="s">
        <v>2470</v>
      </c>
      <c r="J382" s="68"/>
      <c r="K382" s="68"/>
      <c r="L382" s="68"/>
      <c r="M382" s="68"/>
      <c r="N382" s="363"/>
      <c r="O382" s="363"/>
      <c r="P382" s="216">
        <v>0</v>
      </c>
      <c r="Q382" s="216">
        <v>100000</v>
      </c>
      <c r="R382" s="68" t="s">
        <v>638</v>
      </c>
      <c r="S382" s="365"/>
      <c r="T382" s="278"/>
    </row>
    <row r="383" spans="1:20" ht="38.25">
      <c r="A383" s="192">
        <v>15</v>
      </c>
      <c r="B383" s="68"/>
      <c r="C383" s="214" t="s">
        <v>39</v>
      </c>
      <c r="D383" s="215">
        <v>44981</v>
      </c>
      <c r="E383" s="192" t="s">
        <v>2149</v>
      </c>
      <c r="F383" s="192" t="s">
        <v>3</v>
      </c>
      <c r="G383" s="192">
        <v>2094756</v>
      </c>
      <c r="H383" s="68"/>
      <c r="I383" s="198" t="s">
        <v>2471</v>
      </c>
      <c r="J383" s="68"/>
      <c r="K383" s="68"/>
      <c r="L383" s="68"/>
      <c r="M383" s="68"/>
      <c r="N383" s="363"/>
      <c r="O383" s="363"/>
      <c r="P383" s="216">
        <v>0</v>
      </c>
      <c r="Q383" s="216">
        <v>2000</v>
      </c>
      <c r="R383" s="68" t="s">
        <v>638</v>
      </c>
      <c r="S383" s="365"/>
      <c r="T383" s="278"/>
    </row>
    <row r="384" spans="1:20" ht="51">
      <c r="A384" s="192" t="s">
        <v>550</v>
      </c>
      <c r="B384" s="68"/>
      <c r="C384" s="214" t="s">
        <v>589</v>
      </c>
      <c r="D384" s="215">
        <v>44984</v>
      </c>
      <c r="E384" s="192" t="s">
        <v>2150</v>
      </c>
      <c r="F384" s="192" t="s">
        <v>3</v>
      </c>
      <c r="G384" s="192">
        <v>2094971</v>
      </c>
      <c r="H384" s="68"/>
      <c r="I384" s="198" t="s">
        <v>2472</v>
      </c>
      <c r="J384" s="68"/>
      <c r="K384" s="68"/>
      <c r="L384" s="68"/>
      <c r="M384" s="68"/>
      <c r="N384" s="363"/>
      <c r="O384" s="363"/>
      <c r="P384" s="216">
        <v>0</v>
      </c>
      <c r="Q384" s="216">
        <v>2.78</v>
      </c>
      <c r="R384" s="68" t="s">
        <v>638</v>
      </c>
      <c r="S384" s="365"/>
      <c r="T384" s="278"/>
    </row>
    <row r="385" spans="1:20" ht="51">
      <c r="A385" s="192">
        <v>15</v>
      </c>
      <c r="B385" s="68"/>
      <c r="C385" s="214" t="s">
        <v>39</v>
      </c>
      <c r="D385" s="215">
        <v>44984</v>
      </c>
      <c r="E385" s="192" t="s">
        <v>2151</v>
      </c>
      <c r="F385" s="192" t="s">
        <v>3</v>
      </c>
      <c r="G385" s="192">
        <v>2094973</v>
      </c>
      <c r="H385" s="68"/>
      <c r="I385" s="198" t="s">
        <v>2473</v>
      </c>
      <c r="J385" s="68"/>
      <c r="K385" s="68"/>
      <c r="L385" s="68"/>
      <c r="M385" s="68"/>
      <c r="N385" s="363"/>
      <c r="O385" s="363"/>
      <c r="P385" s="216">
        <v>0</v>
      </c>
      <c r="Q385" s="216">
        <v>4480</v>
      </c>
      <c r="R385" s="68" t="s">
        <v>638</v>
      </c>
      <c r="S385" s="365"/>
      <c r="T385" s="278"/>
    </row>
    <row r="386" spans="1:20" ht="51">
      <c r="A386" s="192">
        <v>15</v>
      </c>
      <c r="B386" s="68"/>
      <c r="C386" s="214" t="s">
        <v>39</v>
      </c>
      <c r="D386" s="215">
        <v>44984</v>
      </c>
      <c r="E386" s="192" t="s">
        <v>2152</v>
      </c>
      <c r="F386" s="192" t="s">
        <v>3</v>
      </c>
      <c r="G386" s="192">
        <v>2094976</v>
      </c>
      <c r="H386" s="68"/>
      <c r="I386" s="198" t="s">
        <v>2474</v>
      </c>
      <c r="J386" s="68"/>
      <c r="K386" s="68"/>
      <c r="L386" s="68"/>
      <c r="M386" s="68"/>
      <c r="N386" s="363"/>
      <c r="O386" s="363"/>
      <c r="P386" s="216">
        <v>0</v>
      </c>
      <c r="Q386" s="216">
        <v>4480</v>
      </c>
      <c r="R386" s="68" t="s">
        <v>638</v>
      </c>
      <c r="S386" s="365"/>
      <c r="T386" s="278"/>
    </row>
    <row r="387" spans="1:20" ht="51">
      <c r="A387" s="192">
        <v>15</v>
      </c>
      <c r="B387" s="68"/>
      <c r="C387" s="214" t="s">
        <v>39</v>
      </c>
      <c r="D387" s="215">
        <v>44984</v>
      </c>
      <c r="E387" s="192" t="s">
        <v>2153</v>
      </c>
      <c r="F387" s="192" t="s">
        <v>3</v>
      </c>
      <c r="G387" s="192">
        <v>2094978</v>
      </c>
      <c r="H387" s="68"/>
      <c r="I387" s="198" t="s">
        <v>2475</v>
      </c>
      <c r="J387" s="68"/>
      <c r="K387" s="68"/>
      <c r="L387" s="68"/>
      <c r="M387" s="68"/>
      <c r="N387" s="363"/>
      <c r="O387" s="363"/>
      <c r="P387" s="216">
        <v>0</v>
      </c>
      <c r="Q387" s="216">
        <v>4480</v>
      </c>
      <c r="R387" s="68" t="s">
        <v>638</v>
      </c>
      <c r="S387" s="365"/>
      <c r="T387" s="278"/>
    </row>
    <row r="388" spans="1:20" ht="51">
      <c r="A388" s="192">
        <v>15</v>
      </c>
      <c r="B388" s="68"/>
      <c r="C388" s="214" t="s">
        <v>39</v>
      </c>
      <c r="D388" s="215">
        <v>44984</v>
      </c>
      <c r="E388" s="192" t="s">
        <v>2154</v>
      </c>
      <c r="F388" s="192" t="s">
        <v>3</v>
      </c>
      <c r="G388" s="192">
        <v>2094980</v>
      </c>
      <c r="H388" s="68"/>
      <c r="I388" s="198" t="s">
        <v>2476</v>
      </c>
      <c r="J388" s="68"/>
      <c r="K388" s="68"/>
      <c r="L388" s="68"/>
      <c r="M388" s="68"/>
      <c r="N388" s="363"/>
      <c r="O388" s="363"/>
      <c r="P388" s="216">
        <v>0</v>
      </c>
      <c r="Q388" s="216">
        <v>4480</v>
      </c>
      <c r="R388" s="68" t="s">
        <v>638</v>
      </c>
      <c r="S388" s="365"/>
      <c r="T388" s="278"/>
    </row>
    <row r="389" spans="1:20" ht="51">
      <c r="A389" s="192">
        <v>46</v>
      </c>
      <c r="B389" s="68"/>
      <c r="C389" s="214" t="s">
        <v>1380</v>
      </c>
      <c r="D389" s="215">
        <v>44984</v>
      </c>
      <c r="E389" s="192" t="s">
        <v>2155</v>
      </c>
      <c r="F389" s="192" t="s">
        <v>3</v>
      </c>
      <c r="G389" s="192">
        <v>2095107</v>
      </c>
      <c r="H389" s="68"/>
      <c r="I389" s="198" t="s">
        <v>2477</v>
      </c>
      <c r="J389" s="68"/>
      <c r="K389" s="68"/>
      <c r="L389" s="68"/>
      <c r="M389" s="68"/>
      <c r="N389" s="363"/>
      <c r="O389" s="363"/>
      <c r="P389" s="216">
        <v>0</v>
      </c>
      <c r="Q389" s="216">
        <v>120</v>
      </c>
      <c r="R389" s="68" t="s">
        <v>638</v>
      </c>
      <c r="S389" s="365"/>
      <c r="T389" s="278"/>
    </row>
    <row r="390" spans="1:20" ht="51">
      <c r="A390" s="192">
        <v>46</v>
      </c>
      <c r="B390" s="68"/>
      <c r="C390" s="214" t="s">
        <v>1380</v>
      </c>
      <c r="D390" s="215">
        <v>44984</v>
      </c>
      <c r="E390" s="192" t="s">
        <v>2156</v>
      </c>
      <c r="F390" s="192" t="s">
        <v>3</v>
      </c>
      <c r="G390" s="192">
        <v>2095112</v>
      </c>
      <c r="H390" s="68"/>
      <c r="I390" s="198" t="s">
        <v>2477</v>
      </c>
      <c r="J390" s="68"/>
      <c r="K390" s="68"/>
      <c r="L390" s="68"/>
      <c r="M390" s="68"/>
      <c r="N390" s="363"/>
      <c r="O390" s="363"/>
      <c r="P390" s="216">
        <v>0</v>
      </c>
      <c r="Q390" s="216">
        <v>173.93</v>
      </c>
      <c r="R390" s="68" t="s">
        <v>638</v>
      </c>
      <c r="S390" s="365"/>
      <c r="T390" s="278"/>
    </row>
    <row r="391" spans="1:20" ht="51">
      <c r="A391" s="192">
        <v>46</v>
      </c>
      <c r="B391" s="68"/>
      <c r="C391" s="214" t="s">
        <v>1380</v>
      </c>
      <c r="D391" s="215">
        <v>44984</v>
      </c>
      <c r="E391" s="192" t="s">
        <v>2157</v>
      </c>
      <c r="F391" s="192" t="s">
        <v>3</v>
      </c>
      <c r="G391" s="192">
        <v>2095128</v>
      </c>
      <c r="H391" s="68"/>
      <c r="I391" s="198" t="s">
        <v>2477</v>
      </c>
      <c r="J391" s="68"/>
      <c r="K391" s="68"/>
      <c r="L391" s="68"/>
      <c r="M391" s="68"/>
      <c r="N391" s="363"/>
      <c r="O391" s="363"/>
      <c r="P391" s="216">
        <v>0</v>
      </c>
      <c r="Q391" s="216">
        <v>128.88</v>
      </c>
      <c r="R391" s="68" t="s">
        <v>638</v>
      </c>
      <c r="S391" s="365"/>
      <c r="T391" s="278"/>
    </row>
    <row r="392" spans="1:20" ht="51">
      <c r="A392" s="192">
        <v>46</v>
      </c>
      <c r="B392" s="68"/>
      <c r="C392" s="214" t="s">
        <v>1380</v>
      </c>
      <c r="D392" s="215">
        <v>44984</v>
      </c>
      <c r="E392" s="192" t="s">
        <v>2158</v>
      </c>
      <c r="F392" s="192" t="s">
        <v>3</v>
      </c>
      <c r="G392" s="192">
        <v>2095137</v>
      </c>
      <c r="H392" s="68"/>
      <c r="I392" s="198" t="s">
        <v>2477</v>
      </c>
      <c r="J392" s="68"/>
      <c r="K392" s="68"/>
      <c r="L392" s="68"/>
      <c r="M392" s="68"/>
      <c r="N392" s="363"/>
      <c r="O392" s="363"/>
      <c r="P392" s="216">
        <v>0</v>
      </c>
      <c r="Q392" s="216">
        <v>1095.8399999999999</v>
      </c>
      <c r="R392" s="68" t="s">
        <v>638</v>
      </c>
      <c r="S392" s="365"/>
      <c r="T392" s="278"/>
    </row>
    <row r="393" spans="1:20" ht="51">
      <c r="A393" s="192">
        <v>46</v>
      </c>
      <c r="B393" s="68"/>
      <c r="C393" s="214" t="s">
        <v>1380</v>
      </c>
      <c r="D393" s="215">
        <v>44984</v>
      </c>
      <c r="E393" s="192" t="s">
        <v>2159</v>
      </c>
      <c r="F393" s="192" t="s">
        <v>3</v>
      </c>
      <c r="G393" s="192">
        <v>2095157</v>
      </c>
      <c r="H393" s="68"/>
      <c r="I393" s="198" t="s">
        <v>2477</v>
      </c>
      <c r="J393" s="68"/>
      <c r="K393" s="68"/>
      <c r="L393" s="68"/>
      <c r="M393" s="68"/>
      <c r="N393" s="363"/>
      <c r="O393" s="363"/>
      <c r="P393" s="216">
        <v>0</v>
      </c>
      <c r="Q393" s="216">
        <v>23.5</v>
      </c>
      <c r="R393" s="68" t="s">
        <v>638</v>
      </c>
      <c r="S393" s="365"/>
      <c r="T393" s="278"/>
    </row>
    <row r="394" spans="1:20" ht="51">
      <c r="A394" s="192">
        <v>46</v>
      </c>
      <c r="B394" s="68"/>
      <c r="C394" s="214" t="s">
        <v>1380</v>
      </c>
      <c r="D394" s="215">
        <v>44984</v>
      </c>
      <c r="E394" s="192" t="s">
        <v>2160</v>
      </c>
      <c r="F394" s="192" t="s">
        <v>3</v>
      </c>
      <c r="G394" s="192">
        <v>2094968</v>
      </c>
      <c r="H394" s="68"/>
      <c r="I394" s="198" t="s">
        <v>2477</v>
      </c>
      <c r="J394" s="68"/>
      <c r="K394" s="68"/>
      <c r="L394" s="68"/>
      <c r="M394" s="68"/>
      <c r="N394" s="363"/>
      <c r="O394" s="363"/>
      <c r="P394" s="216">
        <v>0</v>
      </c>
      <c r="Q394" s="216">
        <v>535772.86</v>
      </c>
      <c r="R394" s="68" t="s">
        <v>638</v>
      </c>
      <c r="S394" s="365"/>
      <c r="T394" s="278"/>
    </row>
    <row r="395" spans="1:20" ht="51">
      <c r="A395" s="192">
        <v>46</v>
      </c>
      <c r="B395" s="68"/>
      <c r="C395" s="214" t="s">
        <v>1380</v>
      </c>
      <c r="D395" s="215">
        <v>44984</v>
      </c>
      <c r="E395" s="192" t="s">
        <v>2161</v>
      </c>
      <c r="F395" s="192" t="s">
        <v>3</v>
      </c>
      <c r="G395" s="192">
        <v>2095061</v>
      </c>
      <c r="H395" s="68"/>
      <c r="I395" s="198" t="s">
        <v>2477</v>
      </c>
      <c r="J395" s="68"/>
      <c r="K395" s="68"/>
      <c r="L395" s="68"/>
      <c r="M395" s="68"/>
      <c r="N395" s="363"/>
      <c r="O395" s="363"/>
      <c r="P395" s="216">
        <v>0</v>
      </c>
      <c r="Q395" s="216">
        <v>5705</v>
      </c>
      <c r="R395" s="68" t="s">
        <v>638</v>
      </c>
      <c r="S395" s="365"/>
      <c r="T395" s="278"/>
    </row>
    <row r="396" spans="1:20" ht="51">
      <c r="A396" s="192">
        <v>46</v>
      </c>
      <c r="B396" s="68"/>
      <c r="C396" s="214" t="s">
        <v>1380</v>
      </c>
      <c r="D396" s="215">
        <v>44984</v>
      </c>
      <c r="E396" s="192" t="s">
        <v>2162</v>
      </c>
      <c r="F396" s="192" t="s">
        <v>3</v>
      </c>
      <c r="G396" s="192">
        <v>2095066</v>
      </c>
      <c r="H396" s="68"/>
      <c r="I396" s="198" t="s">
        <v>2477</v>
      </c>
      <c r="J396" s="68"/>
      <c r="K396" s="68"/>
      <c r="L396" s="68"/>
      <c r="M396" s="68"/>
      <c r="N396" s="363"/>
      <c r="O396" s="363"/>
      <c r="P396" s="216">
        <v>0</v>
      </c>
      <c r="Q396" s="216">
        <v>2202</v>
      </c>
      <c r="R396" s="68" t="s">
        <v>638</v>
      </c>
      <c r="S396" s="365"/>
      <c r="T396" s="278"/>
    </row>
    <row r="397" spans="1:20" ht="51">
      <c r="A397" s="192">
        <v>46</v>
      </c>
      <c r="B397" s="68"/>
      <c r="C397" s="214" t="s">
        <v>1380</v>
      </c>
      <c r="D397" s="215">
        <v>44984</v>
      </c>
      <c r="E397" s="192" t="s">
        <v>2163</v>
      </c>
      <c r="F397" s="192" t="s">
        <v>3</v>
      </c>
      <c r="G397" s="192">
        <v>2095075</v>
      </c>
      <c r="H397" s="68"/>
      <c r="I397" s="198" t="s">
        <v>2477</v>
      </c>
      <c r="J397" s="68"/>
      <c r="K397" s="68"/>
      <c r="L397" s="68"/>
      <c r="M397" s="68"/>
      <c r="N397" s="363"/>
      <c r="O397" s="363"/>
      <c r="P397" s="216">
        <v>0</v>
      </c>
      <c r="Q397" s="216">
        <v>4692</v>
      </c>
      <c r="R397" s="68" t="s">
        <v>638</v>
      </c>
      <c r="S397" s="365"/>
      <c r="T397" s="278"/>
    </row>
    <row r="398" spans="1:20" ht="51">
      <c r="A398" s="192">
        <v>15</v>
      </c>
      <c r="B398" s="68"/>
      <c r="C398" s="214" t="s">
        <v>39</v>
      </c>
      <c r="D398" s="215">
        <v>44985</v>
      </c>
      <c r="E398" s="192" t="s">
        <v>2164</v>
      </c>
      <c r="F398" s="192" t="s">
        <v>3</v>
      </c>
      <c r="G398" s="192">
        <v>2095413</v>
      </c>
      <c r="H398" s="68"/>
      <c r="I398" s="198" t="s">
        <v>3056</v>
      </c>
      <c r="J398" s="68"/>
      <c r="K398" s="68"/>
      <c r="L398" s="68"/>
      <c r="M398" s="68"/>
      <c r="N398" s="363"/>
      <c r="O398" s="363"/>
      <c r="P398" s="216">
        <v>0</v>
      </c>
      <c r="Q398" s="216">
        <v>2000</v>
      </c>
      <c r="R398" s="68" t="s">
        <v>638</v>
      </c>
      <c r="S398" s="365"/>
      <c r="T398" s="278"/>
    </row>
    <row r="399" spans="1:20" ht="51">
      <c r="A399" s="192" t="s">
        <v>550</v>
      </c>
      <c r="B399" s="68"/>
      <c r="C399" s="214" t="s">
        <v>589</v>
      </c>
      <c r="D399" s="215">
        <v>44985</v>
      </c>
      <c r="E399" s="192" t="s">
        <v>2165</v>
      </c>
      <c r="F399" s="192" t="s">
        <v>3</v>
      </c>
      <c r="G399" s="192">
        <v>2095415</v>
      </c>
      <c r="H399" s="68"/>
      <c r="I399" s="198" t="s">
        <v>3057</v>
      </c>
      <c r="J399" s="68"/>
      <c r="K399" s="68"/>
      <c r="L399" s="68"/>
      <c r="M399" s="68"/>
      <c r="N399" s="363"/>
      <c r="O399" s="363"/>
      <c r="P399" s="216">
        <v>0</v>
      </c>
      <c r="Q399" s="216">
        <v>3432</v>
      </c>
      <c r="R399" s="68" t="s">
        <v>638</v>
      </c>
      <c r="S399" s="365"/>
      <c r="T399" s="278"/>
    </row>
    <row r="400" spans="1:20" ht="51">
      <c r="A400" s="192">
        <v>526</v>
      </c>
      <c r="B400" s="68"/>
      <c r="C400" s="214" t="s">
        <v>1267</v>
      </c>
      <c r="D400" s="215">
        <v>44985</v>
      </c>
      <c r="E400" s="192" t="s">
        <v>2166</v>
      </c>
      <c r="F400" s="192" t="s">
        <v>3</v>
      </c>
      <c r="G400" s="192">
        <v>2095420</v>
      </c>
      <c r="H400" s="68"/>
      <c r="I400" s="198" t="s">
        <v>3058</v>
      </c>
      <c r="J400" s="68"/>
      <c r="K400" s="68"/>
      <c r="L400" s="68"/>
      <c r="M400" s="68"/>
      <c r="N400" s="363"/>
      <c r="O400" s="363"/>
      <c r="P400" s="216">
        <v>0</v>
      </c>
      <c r="Q400" s="216">
        <v>82.19</v>
      </c>
      <c r="R400" s="68" t="s">
        <v>1480</v>
      </c>
      <c r="S400" s="365"/>
      <c r="T400" s="278"/>
    </row>
    <row r="401" spans="1:20" ht="63.75">
      <c r="A401" s="192" t="s">
        <v>541</v>
      </c>
      <c r="B401" s="68"/>
      <c r="C401" s="214" t="s">
        <v>590</v>
      </c>
      <c r="D401" s="215">
        <v>44985</v>
      </c>
      <c r="E401" s="192" t="s">
        <v>2167</v>
      </c>
      <c r="F401" s="192" t="s">
        <v>3</v>
      </c>
      <c r="G401" s="192">
        <v>2095421</v>
      </c>
      <c r="H401" s="68"/>
      <c r="I401" s="198" t="s">
        <v>3059</v>
      </c>
      <c r="J401" s="68"/>
      <c r="K401" s="68"/>
      <c r="L401" s="68"/>
      <c r="M401" s="68"/>
      <c r="N401" s="363"/>
      <c r="O401" s="363"/>
      <c r="P401" s="216">
        <v>0</v>
      </c>
      <c r="Q401" s="216">
        <v>3000</v>
      </c>
      <c r="R401" s="68" t="s">
        <v>638</v>
      </c>
      <c r="S401" s="365"/>
      <c r="T401" s="278"/>
    </row>
    <row r="402" spans="1:20" ht="51">
      <c r="A402" s="192" t="s">
        <v>550</v>
      </c>
      <c r="B402" s="68"/>
      <c r="C402" s="214" t="s">
        <v>589</v>
      </c>
      <c r="D402" s="215">
        <v>44985</v>
      </c>
      <c r="E402" s="192" t="s">
        <v>2168</v>
      </c>
      <c r="F402" s="192" t="s">
        <v>3</v>
      </c>
      <c r="G402" s="192">
        <v>2095492</v>
      </c>
      <c r="H402" s="68"/>
      <c r="I402" s="198" t="s">
        <v>3060</v>
      </c>
      <c r="J402" s="68"/>
      <c r="K402" s="68"/>
      <c r="L402" s="68"/>
      <c r="M402" s="68"/>
      <c r="N402" s="363"/>
      <c r="O402" s="363"/>
      <c r="P402" s="216">
        <v>0</v>
      </c>
      <c r="Q402" s="216">
        <v>672.72</v>
      </c>
      <c r="R402" s="68" t="s">
        <v>638</v>
      </c>
      <c r="S402" s="365"/>
      <c r="T402" s="278"/>
    </row>
    <row r="403" spans="1:20" ht="76.5">
      <c r="A403" s="192">
        <v>374</v>
      </c>
      <c r="B403" s="68"/>
      <c r="C403" s="214" t="s">
        <v>608</v>
      </c>
      <c r="D403" s="215">
        <v>44985</v>
      </c>
      <c r="E403" s="192" t="s">
        <v>2169</v>
      </c>
      <c r="F403" s="192" t="s">
        <v>3</v>
      </c>
      <c r="G403" s="192">
        <v>2095493</v>
      </c>
      <c r="H403" s="68"/>
      <c r="I403" s="198" t="s">
        <v>3061</v>
      </c>
      <c r="J403" s="68"/>
      <c r="K403" s="68"/>
      <c r="L403" s="68"/>
      <c r="M403" s="68"/>
      <c r="N403" s="363"/>
      <c r="O403" s="363"/>
      <c r="P403" s="216">
        <v>0</v>
      </c>
      <c r="Q403" s="216">
        <v>54</v>
      </c>
      <c r="R403" s="68" t="s">
        <v>638</v>
      </c>
      <c r="S403" s="365"/>
      <c r="T403" s="278"/>
    </row>
    <row r="404" spans="1:20" ht="38.25">
      <c r="A404" s="192" t="s">
        <v>550</v>
      </c>
      <c r="B404" s="68"/>
      <c r="C404" s="214" t="s">
        <v>589</v>
      </c>
      <c r="D404" s="215">
        <v>44985</v>
      </c>
      <c r="E404" s="192" t="s">
        <v>2170</v>
      </c>
      <c r="F404" s="192" t="s">
        <v>3</v>
      </c>
      <c r="G404" s="192">
        <v>2095505</v>
      </c>
      <c r="H404" s="68"/>
      <c r="I404" s="198" t="s">
        <v>3062</v>
      </c>
      <c r="J404" s="68"/>
      <c r="K404" s="68"/>
      <c r="L404" s="68"/>
      <c r="M404" s="68"/>
      <c r="N404" s="363"/>
      <c r="O404" s="363"/>
      <c r="P404" s="216">
        <v>0</v>
      </c>
      <c r="Q404" s="216">
        <v>81303.460000000006</v>
      </c>
      <c r="R404" s="68" t="s">
        <v>638</v>
      </c>
      <c r="S404" s="365"/>
      <c r="T404" s="278"/>
    </row>
    <row r="405" spans="1:20" ht="63.75">
      <c r="A405" s="192" t="s">
        <v>542</v>
      </c>
      <c r="B405" s="68"/>
      <c r="C405" s="214" t="s">
        <v>691</v>
      </c>
      <c r="D405" s="215">
        <v>44963</v>
      </c>
      <c r="E405" s="192" t="s">
        <v>2172</v>
      </c>
      <c r="F405" s="192" t="s">
        <v>639</v>
      </c>
      <c r="G405" s="192">
        <v>5142421</v>
      </c>
      <c r="H405" s="68"/>
      <c r="I405" s="198" t="s">
        <v>2479</v>
      </c>
      <c r="J405" s="68"/>
      <c r="K405" s="68"/>
      <c r="L405" s="68"/>
      <c r="M405" s="68"/>
      <c r="N405" s="363"/>
      <c r="O405" s="363"/>
      <c r="P405" s="216">
        <v>0</v>
      </c>
      <c r="Q405" s="216">
        <v>2168701.7400000002</v>
      </c>
      <c r="R405" s="68" t="s">
        <v>638</v>
      </c>
      <c r="S405" s="365"/>
      <c r="T405" s="278"/>
    </row>
    <row r="406" spans="1:20" ht="63.75">
      <c r="A406" s="192" t="s">
        <v>542</v>
      </c>
      <c r="B406" s="68"/>
      <c r="C406" s="214" t="s">
        <v>691</v>
      </c>
      <c r="D406" s="215">
        <v>44963</v>
      </c>
      <c r="E406" s="192" t="s">
        <v>2172</v>
      </c>
      <c r="F406" s="192" t="s">
        <v>639</v>
      </c>
      <c r="G406" s="192">
        <v>5142417</v>
      </c>
      <c r="H406" s="68"/>
      <c r="I406" s="198" t="s">
        <v>2480</v>
      </c>
      <c r="J406" s="68"/>
      <c r="K406" s="68"/>
      <c r="L406" s="68"/>
      <c r="M406" s="68"/>
      <c r="N406" s="363"/>
      <c r="O406" s="363"/>
      <c r="P406" s="216">
        <v>0</v>
      </c>
      <c r="Q406" s="216">
        <v>12677198.060000001</v>
      </c>
      <c r="R406" s="68" t="s">
        <v>638</v>
      </c>
      <c r="S406" s="365"/>
      <c r="T406" s="278"/>
    </row>
    <row r="407" spans="1:20" ht="63.75">
      <c r="A407" s="192" t="s">
        <v>542</v>
      </c>
      <c r="B407" s="68"/>
      <c r="C407" s="214" t="s">
        <v>691</v>
      </c>
      <c r="D407" s="215">
        <v>44963</v>
      </c>
      <c r="E407" s="192" t="s">
        <v>2172</v>
      </c>
      <c r="F407" s="192" t="s">
        <v>639</v>
      </c>
      <c r="G407" s="192">
        <v>5142414</v>
      </c>
      <c r="H407" s="68"/>
      <c r="I407" s="198" t="s">
        <v>1932</v>
      </c>
      <c r="J407" s="68"/>
      <c r="K407" s="68"/>
      <c r="L407" s="68"/>
      <c r="M407" s="68"/>
      <c r="N407" s="363"/>
      <c r="O407" s="363"/>
      <c r="P407" s="216">
        <v>0</v>
      </c>
      <c r="Q407" s="216">
        <v>11045363.6</v>
      </c>
      <c r="R407" s="68" t="s">
        <v>638</v>
      </c>
      <c r="S407" s="365"/>
      <c r="T407" s="278"/>
    </row>
    <row r="408" spans="1:20" ht="89.25">
      <c r="A408" s="192">
        <v>293</v>
      </c>
      <c r="B408" s="68"/>
      <c r="C408" s="214" t="s">
        <v>121</v>
      </c>
      <c r="D408" s="215">
        <v>44963</v>
      </c>
      <c r="E408" s="192" t="s">
        <v>2173</v>
      </c>
      <c r="F408" s="192" t="s">
        <v>6</v>
      </c>
      <c r="G408" s="192">
        <v>1053787</v>
      </c>
      <c r="H408" s="68"/>
      <c r="I408" s="198" t="s">
        <v>2481</v>
      </c>
      <c r="J408" s="68"/>
      <c r="K408" s="68"/>
      <c r="L408" s="68"/>
      <c r="M408" s="68"/>
      <c r="N408" s="363"/>
      <c r="O408" s="363"/>
      <c r="P408" s="216">
        <v>0</v>
      </c>
      <c r="Q408" s="216">
        <v>8154618.4500000002</v>
      </c>
      <c r="R408" s="68" t="s">
        <v>638</v>
      </c>
      <c r="S408" s="365"/>
      <c r="T408" s="278"/>
    </row>
    <row r="409" spans="1:20" ht="76.5">
      <c r="A409" s="192" t="s">
        <v>542</v>
      </c>
      <c r="B409" s="68"/>
      <c r="C409" s="214" t="s">
        <v>691</v>
      </c>
      <c r="D409" s="215">
        <v>44963</v>
      </c>
      <c r="E409" s="192" t="s">
        <v>2174</v>
      </c>
      <c r="F409" s="192" t="s">
        <v>10</v>
      </c>
      <c r="G409" s="192">
        <v>1053789</v>
      </c>
      <c r="H409" s="68"/>
      <c r="I409" s="198" t="s">
        <v>2482</v>
      </c>
      <c r="J409" s="68"/>
      <c r="K409" s="68"/>
      <c r="L409" s="68"/>
      <c r="M409" s="68"/>
      <c r="N409" s="363"/>
      <c r="O409" s="363"/>
      <c r="P409" s="216">
        <v>427.99</v>
      </c>
      <c r="Q409" s="216">
        <v>0</v>
      </c>
      <c r="R409" s="68" t="s">
        <v>638</v>
      </c>
      <c r="S409" s="365"/>
      <c r="T409" s="278"/>
    </row>
    <row r="410" spans="1:20" ht="76.5">
      <c r="A410" s="192" t="s">
        <v>542</v>
      </c>
      <c r="B410" s="68"/>
      <c r="C410" s="214" t="s">
        <v>691</v>
      </c>
      <c r="D410" s="215">
        <v>44963</v>
      </c>
      <c r="E410" s="192" t="s">
        <v>2175</v>
      </c>
      <c r="F410" s="192" t="s">
        <v>10</v>
      </c>
      <c r="G410" s="192">
        <v>1053797</v>
      </c>
      <c r="H410" s="68"/>
      <c r="I410" s="198" t="s">
        <v>2483</v>
      </c>
      <c r="J410" s="68"/>
      <c r="K410" s="68"/>
      <c r="L410" s="68"/>
      <c r="M410" s="68"/>
      <c r="N410" s="363"/>
      <c r="O410" s="363"/>
      <c r="P410" s="216">
        <v>433.27</v>
      </c>
      <c r="Q410" s="216">
        <v>0</v>
      </c>
      <c r="R410" s="68" t="s">
        <v>638</v>
      </c>
      <c r="S410" s="365"/>
      <c r="T410" s="278"/>
    </row>
    <row r="411" spans="1:20" ht="63.75">
      <c r="A411" s="192" t="s">
        <v>544</v>
      </c>
      <c r="B411" s="68"/>
      <c r="C411" s="214" t="s">
        <v>683</v>
      </c>
      <c r="D411" s="215">
        <v>44964</v>
      </c>
      <c r="E411" s="192" t="s">
        <v>2176</v>
      </c>
      <c r="F411" s="192" t="s">
        <v>6</v>
      </c>
      <c r="G411" s="192">
        <v>1759355</v>
      </c>
      <c r="H411" s="68"/>
      <c r="I411" s="198" t="s">
        <v>2484</v>
      </c>
      <c r="J411" s="68"/>
      <c r="K411" s="68"/>
      <c r="L411" s="68"/>
      <c r="M411" s="68"/>
      <c r="N411" s="363"/>
      <c r="O411" s="363"/>
      <c r="P411" s="216">
        <v>0</v>
      </c>
      <c r="Q411" s="216">
        <v>63327.31</v>
      </c>
      <c r="R411" s="68" t="s">
        <v>638</v>
      </c>
      <c r="S411" s="365"/>
      <c r="T411" s="278"/>
    </row>
    <row r="412" spans="1:20" ht="63.75">
      <c r="A412" s="192">
        <v>597</v>
      </c>
      <c r="B412" s="68"/>
      <c r="C412" s="214" t="s">
        <v>677</v>
      </c>
      <c r="D412" s="215">
        <v>44964</v>
      </c>
      <c r="E412" s="192" t="s">
        <v>2177</v>
      </c>
      <c r="F412" s="192" t="s">
        <v>6</v>
      </c>
      <c r="G412" s="192">
        <v>2163986</v>
      </c>
      <c r="H412" s="68"/>
      <c r="I412" s="198" t="s">
        <v>2485</v>
      </c>
      <c r="J412" s="68"/>
      <c r="K412" s="68"/>
      <c r="L412" s="68"/>
      <c r="M412" s="68"/>
      <c r="N412" s="363"/>
      <c r="O412" s="363"/>
      <c r="P412" s="216">
        <v>0</v>
      </c>
      <c r="Q412" s="216">
        <v>502152</v>
      </c>
      <c r="R412" s="68" t="s">
        <v>638</v>
      </c>
      <c r="S412" s="365"/>
      <c r="T412" s="278"/>
    </row>
    <row r="413" spans="1:20" ht="63.75">
      <c r="A413" s="192">
        <v>597</v>
      </c>
      <c r="B413" s="68"/>
      <c r="C413" s="214" t="s">
        <v>677</v>
      </c>
      <c r="D413" s="215">
        <v>44964</v>
      </c>
      <c r="E413" s="192" t="s">
        <v>2178</v>
      </c>
      <c r="F413" s="192" t="s">
        <v>6</v>
      </c>
      <c r="G413" s="192">
        <v>2163988</v>
      </c>
      <c r="H413" s="68"/>
      <c r="I413" s="198" t="s">
        <v>2486</v>
      </c>
      <c r="J413" s="68"/>
      <c r="K413" s="68"/>
      <c r="L413" s="68"/>
      <c r="M413" s="68"/>
      <c r="N413" s="363"/>
      <c r="O413" s="363"/>
      <c r="P413" s="216">
        <v>0</v>
      </c>
      <c r="Q413" s="216">
        <v>1988028</v>
      </c>
      <c r="R413" s="68" t="s">
        <v>638</v>
      </c>
      <c r="S413" s="365"/>
      <c r="T413" s="278"/>
    </row>
    <row r="414" spans="1:20" ht="63.75">
      <c r="A414" s="192">
        <v>597</v>
      </c>
      <c r="B414" s="68"/>
      <c r="C414" s="214" t="s">
        <v>677</v>
      </c>
      <c r="D414" s="215">
        <v>44964</v>
      </c>
      <c r="E414" s="192" t="s">
        <v>2179</v>
      </c>
      <c r="F414" s="192" t="s">
        <v>6</v>
      </c>
      <c r="G414" s="192">
        <v>2163991</v>
      </c>
      <c r="H414" s="68"/>
      <c r="I414" s="198" t="s">
        <v>2487</v>
      </c>
      <c r="J414" s="68"/>
      <c r="K414" s="68"/>
      <c r="L414" s="68"/>
      <c r="M414" s="68"/>
      <c r="N414" s="363"/>
      <c r="O414" s="363"/>
      <c r="P414" s="216">
        <v>0</v>
      </c>
      <c r="Q414" s="216">
        <v>576240</v>
      </c>
      <c r="R414" s="68" t="s">
        <v>638</v>
      </c>
      <c r="S414" s="365"/>
      <c r="T414" s="278"/>
    </row>
    <row r="415" spans="1:20" ht="76.5">
      <c r="A415" s="192">
        <v>597</v>
      </c>
      <c r="B415" s="68"/>
      <c r="C415" s="214" t="s">
        <v>677</v>
      </c>
      <c r="D415" s="215">
        <v>44964</v>
      </c>
      <c r="E415" s="192" t="s">
        <v>2180</v>
      </c>
      <c r="F415" s="192" t="s">
        <v>6</v>
      </c>
      <c r="G415" s="192">
        <v>2163993</v>
      </c>
      <c r="H415" s="68"/>
      <c r="I415" s="198" t="s">
        <v>2488</v>
      </c>
      <c r="J415" s="68"/>
      <c r="K415" s="68"/>
      <c r="L415" s="68"/>
      <c r="M415" s="68"/>
      <c r="N415" s="363"/>
      <c r="O415" s="363"/>
      <c r="P415" s="216">
        <v>0</v>
      </c>
      <c r="Q415" s="216">
        <v>60405.73</v>
      </c>
      <c r="R415" s="68" t="s">
        <v>638</v>
      </c>
      <c r="S415" s="365"/>
      <c r="T415" s="278"/>
    </row>
    <row r="416" spans="1:20" ht="76.5">
      <c r="A416" s="192">
        <v>597</v>
      </c>
      <c r="B416" s="68"/>
      <c r="C416" s="214" t="s">
        <v>677</v>
      </c>
      <c r="D416" s="215">
        <v>44964</v>
      </c>
      <c r="E416" s="192" t="s">
        <v>2181</v>
      </c>
      <c r="F416" s="192" t="s">
        <v>6</v>
      </c>
      <c r="G416" s="192">
        <v>2163995</v>
      </c>
      <c r="H416" s="68"/>
      <c r="I416" s="198" t="s">
        <v>2489</v>
      </c>
      <c r="J416" s="68"/>
      <c r="K416" s="68"/>
      <c r="L416" s="68"/>
      <c r="M416" s="68"/>
      <c r="N416" s="363"/>
      <c r="O416" s="363"/>
      <c r="P416" s="216">
        <v>0</v>
      </c>
      <c r="Q416" s="216">
        <v>1083842.27</v>
      </c>
      <c r="R416" s="68" t="s">
        <v>638</v>
      </c>
      <c r="S416" s="365"/>
      <c r="T416" s="278"/>
    </row>
    <row r="417" spans="1:20" ht="63.75">
      <c r="A417" s="192">
        <v>597</v>
      </c>
      <c r="B417" s="68"/>
      <c r="C417" s="214" t="s">
        <v>677</v>
      </c>
      <c r="D417" s="215">
        <v>44964</v>
      </c>
      <c r="E417" s="192" t="s">
        <v>2182</v>
      </c>
      <c r="F417" s="192" t="s">
        <v>6</v>
      </c>
      <c r="G417" s="192">
        <v>2163997</v>
      </c>
      <c r="H417" s="68"/>
      <c r="I417" s="198" t="s">
        <v>2490</v>
      </c>
      <c r="J417" s="68"/>
      <c r="K417" s="68"/>
      <c r="L417" s="68"/>
      <c r="M417" s="68"/>
      <c r="N417" s="363"/>
      <c r="O417" s="363"/>
      <c r="P417" s="216">
        <v>0</v>
      </c>
      <c r="Q417" s="216">
        <v>64641.78</v>
      </c>
      <c r="R417" s="68" t="s">
        <v>638</v>
      </c>
      <c r="S417" s="365"/>
      <c r="T417" s="278"/>
    </row>
    <row r="418" spans="1:20" ht="63.75">
      <c r="A418" s="192">
        <v>597</v>
      </c>
      <c r="B418" s="68"/>
      <c r="C418" s="214" t="s">
        <v>677</v>
      </c>
      <c r="D418" s="215">
        <v>44964</v>
      </c>
      <c r="E418" s="192" t="s">
        <v>2183</v>
      </c>
      <c r="F418" s="192" t="s">
        <v>14</v>
      </c>
      <c r="G418" s="192">
        <v>2163987</v>
      </c>
      <c r="H418" s="68"/>
      <c r="I418" s="198" t="s">
        <v>2491</v>
      </c>
      <c r="J418" s="68"/>
      <c r="K418" s="68"/>
      <c r="L418" s="68"/>
      <c r="M418" s="68"/>
      <c r="N418" s="363"/>
      <c r="O418" s="363"/>
      <c r="P418" s="216">
        <v>50</v>
      </c>
      <c r="Q418" s="216">
        <v>0</v>
      </c>
      <c r="R418" s="68" t="s">
        <v>638</v>
      </c>
      <c r="S418" s="365"/>
      <c r="T418" s="278"/>
    </row>
    <row r="419" spans="1:20" ht="63.75">
      <c r="A419" s="192">
        <v>597</v>
      </c>
      <c r="B419" s="68"/>
      <c r="C419" s="214" t="s">
        <v>677</v>
      </c>
      <c r="D419" s="215">
        <v>44964</v>
      </c>
      <c r="E419" s="192" t="s">
        <v>2184</v>
      </c>
      <c r="F419" s="192" t="s">
        <v>14</v>
      </c>
      <c r="G419" s="192">
        <v>2163989</v>
      </c>
      <c r="H419" s="68"/>
      <c r="I419" s="198" t="s">
        <v>2492</v>
      </c>
      <c r="J419" s="68"/>
      <c r="K419" s="68"/>
      <c r="L419" s="68"/>
      <c r="M419" s="68"/>
      <c r="N419" s="363"/>
      <c r="O419" s="363"/>
      <c r="P419" s="216">
        <v>50</v>
      </c>
      <c r="Q419" s="216">
        <v>0</v>
      </c>
      <c r="R419" s="68" t="s">
        <v>638</v>
      </c>
      <c r="S419" s="365"/>
      <c r="T419" s="278"/>
    </row>
    <row r="420" spans="1:20" ht="63.75">
      <c r="A420" s="192">
        <v>597</v>
      </c>
      <c r="B420" s="68"/>
      <c r="C420" s="214" t="s">
        <v>677</v>
      </c>
      <c r="D420" s="215">
        <v>44964</v>
      </c>
      <c r="E420" s="192" t="s">
        <v>2185</v>
      </c>
      <c r="F420" s="192" t="s">
        <v>14</v>
      </c>
      <c r="G420" s="192">
        <v>2163992</v>
      </c>
      <c r="H420" s="68"/>
      <c r="I420" s="198" t="s">
        <v>2493</v>
      </c>
      <c r="J420" s="68"/>
      <c r="K420" s="68"/>
      <c r="L420" s="68"/>
      <c r="M420" s="68"/>
      <c r="N420" s="363"/>
      <c r="O420" s="363"/>
      <c r="P420" s="216">
        <v>50</v>
      </c>
      <c r="Q420" s="216">
        <v>0</v>
      </c>
      <c r="R420" s="68" t="s">
        <v>638</v>
      </c>
      <c r="S420" s="365"/>
      <c r="T420" s="278"/>
    </row>
    <row r="421" spans="1:20" ht="63.75">
      <c r="A421" s="192">
        <v>597</v>
      </c>
      <c r="B421" s="68"/>
      <c r="C421" s="214" t="s">
        <v>677</v>
      </c>
      <c r="D421" s="215">
        <v>44964</v>
      </c>
      <c r="E421" s="192" t="s">
        <v>2186</v>
      </c>
      <c r="F421" s="192" t="s">
        <v>14</v>
      </c>
      <c r="G421" s="192">
        <v>2163994</v>
      </c>
      <c r="H421" s="68"/>
      <c r="I421" s="198" t="s">
        <v>2494</v>
      </c>
      <c r="J421" s="68"/>
      <c r="K421" s="68"/>
      <c r="L421" s="68"/>
      <c r="M421" s="68"/>
      <c r="N421" s="363"/>
      <c r="O421" s="363"/>
      <c r="P421" s="216">
        <v>50</v>
      </c>
      <c r="Q421" s="216">
        <v>0</v>
      </c>
      <c r="R421" s="68" t="s">
        <v>638</v>
      </c>
      <c r="S421" s="365"/>
      <c r="T421" s="278"/>
    </row>
    <row r="422" spans="1:20" ht="63.75">
      <c r="A422" s="192">
        <v>597</v>
      </c>
      <c r="B422" s="68"/>
      <c r="C422" s="214" t="s">
        <v>677</v>
      </c>
      <c r="D422" s="215">
        <v>44964</v>
      </c>
      <c r="E422" s="192" t="s">
        <v>2187</v>
      </c>
      <c r="F422" s="192" t="s">
        <v>14</v>
      </c>
      <c r="G422" s="192">
        <v>2163996</v>
      </c>
      <c r="H422" s="68"/>
      <c r="I422" s="198" t="s">
        <v>2495</v>
      </c>
      <c r="J422" s="68"/>
      <c r="K422" s="68"/>
      <c r="L422" s="68"/>
      <c r="M422" s="68"/>
      <c r="N422" s="363"/>
      <c r="O422" s="363"/>
      <c r="P422" s="216">
        <v>50</v>
      </c>
      <c r="Q422" s="216">
        <v>0</v>
      </c>
      <c r="R422" s="68" t="s">
        <v>638</v>
      </c>
      <c r="S422" s="365"/>
      <c r="T422" s="278"/>
    </row>
    <row r="423" spans="1:20" ht="63.75">
      <c r="A423" s="192">
        <v>597</v>
      </c>
      <c r="B423" s="68"/>
      <c r="C423" s="214" t="s">
        <v>677</v>
      </c>
      <c r="D423" s="215">
        <v>44964</v>
      </c>
      <c r="E423" s="192" t="s">
        <v>2188</v>
      </c>
      <c r="F423" s="192" t="s">
        <v>14</v>
      </c>
      <c r="G423" s="192">
        <v>2163998</v>
      </c>
      <c r="H423" s="68"/>
      <c r="I423" s="198" t="s">
        <v>2496</v>
      </c>
      <c r="J423" s="68"/>
      <c r="K423" s="68"/>
      <c r="L423" s="68"/>
      <c r="M423" s="68"/>
      <c r="N423" s="363"/>
      <c r="O423" s="363"/>
      <c r="P423" s="216">
        <v>50</v>
      </c>
      <c r="Q423" s="216">
        <v>0</v>
      </c>
      <c r="R423" s="68" t="s">
        <v>638</v>
      </c>
      <c r="S423" s="365"/>
      <c r="T423" s="278"/>
    </row>
    <row r="424" spans="1:20" ht="63.75">
      <c r="A424" s="192" t="s">
        <v>544</v>
      </c>
      <c r="B424" s="68"/>
      <c r="C424" s="214" t="s">
        <v>683</v>
      </c>
      <c r="D424" s="215">
        <v>44965</v>
      </c>
      <c r="E424" s="192" t="s">
        <v>2189</v>
      </c>
      <c r="F424" s="192" t="s">
        <v>6</v>
      </c>
      <c r="G424" s="192">
        <v>1759971</v>
      </c>
      <c r="H424" s="68"/>
      <c r="I424" s="198" t="s">
        <v>2497</v>
      </c>
      <c r="J424" s="68"/>
      <c r="K424" s="68"/>
      <c r="L424" s="68"/>
      <c r="M424" s="68"/>
      <c r="N424" s="363"/>
      <c r="O424" s="363"/>
      <c r="P424" s="216">
        <v>0</v>
      </c>
      <c r="Q424" s="216">
        <v>6448</v>
      </c>
      <c r="R424" s="68" t="s">
        <v>638</v>
      </c>
      <c r="S424" s="365"/>
      <c r="T424" s="278"/>
    </row>
    <row r="425" spans="1:20" ht="51">
      <c r="A425" s="192" t="s">
        <v>541</v>
      </c>
      <c r="B425" s="68"/>
      <c r="C425" s="214" t="s">
        <v>590</v>
      </c>
      <c r="D425" s="215">
        <v>44967</v>
      </c>
      <c r="E425" s="192" t="s">
        <v>2190</v>
      </c>
      <c r="F425" s="192" t="s">
        <v>639</v>
      </c>
      <c r="G425" s="192">
        <v>5175198</v>
      </c>
      <c r="H425" s="68"/>
      <c r="I425" s="198" t="s">
        <v>2498</v>
      </c>
      <c r="J425" s="68"/>
      <c r="K425" s="68"/>
      <c r="L425" s="68"/>
      <c r="M425" s="68"/>
      <c r="N425" s="363"/>
      <c r="O425" s="363"/>
      <c r="P425" s="216">
        <v>0</v>
      </c>
      <c r="Q425" s="216">
        <v>1074956.48</v>
      </c>
      <c r="R425" s="68" t="s">
        <v>638</v>
      </c>
      <c r="S425" s="365"/>
      <c r="T425" s="278"/>
    </row>
    <row r="426" spans="1:20" ht="63.75">
      <c r="A426" s="192" t="s">
        <v>542</v>
      </c>
      <c r="B426" s="68"/>
      <c r="C426" s="214" t="s">
        <v>691</v>
      </c>
      <c r="D426" s="215">
        <v>44972</v>
      </c>
      <c r="E426" s="192" t="s">
        <v>2191</v>
      </c>
      <c r="F426" s="192" t="s">
        <v>10</v>
      </c>
      <c r="G426" s="192">
        <v>16984</v>
      </c>
      <c r="H426" s="68"/>
      <c r="I426" s="198" t="s">
        <v>2499</v>
      </c>
      <c r="J426" s="68"/>
      <c r="K426" s="68"/>
      <c r="L426" s="68"/>
      <c r="M426" s="68"/>
      <c r="N426" s="363"/>
      <c r="O426" s="363"/>
      <c r="P426" s="216">
        <v>5779.61</v>
      </c>
      <c r="Q426" s="216">
        <v>0</v>
      </c>
      <c r="R426" s="68" t="s">
        <v>638</v>
      </c>
      <c r="S426" s="365"/>
      <c r="T426" s="278"/>
    </row>
    <row r="427" spans="1:20" ht="51">
      <c r="A427" s="192" t="s">
        <v>542</v>
      </c>
      <c r="B427" s="68"/>
      <c r="C427" s="214" t="s">
        <v>691</v>
      </c>
      <c r="D427" s="215">
        <v>44972</v>
      </c>
      <c r="E427" s="192" t="s">
        <v>2192</v>
      </c>
      <c r="F427" s="192" t="s">
        <v>10</v>
      </c>
      <c r="G427" s="192">
        <v>16981</v>
      </c>
      <c r="H427" s="68"/>
      <c r="I427" s="198" t="s">
        <v>2500</v>
      </c>
      <c r="J427" s="68"/>
      <c r="K427" s="68"/>
      <c r="L427" s="68"/>
      <c r="M427" s="68"/>
      <c r="N427" s="363"/>
      <c r="O427" s="363"/>
      <c r="P427" s="216">
        <v>4565.8</v>
      </c>
      <c r="Q427" s="216">
        <v>0</v>
      </c>
      <c r="R427" s="68" t="s">
        <v>638</v>
      </c>
      <c r="S427" s="365"/>
      <c r="T427" s="278"/>
    </row>
    <row r="428" spans="1:20" ht="51">
      <c r="A428" s="192" t="s">
        <v>542</v>
      </c>
      <c r="B428" s="68"/>
      <c r="C428" s="214" t="s">
        <v>691</v>
      </c>
      <c r="D428" s="215">
        <v>44972</v>
      </c>
      <c r="E428" s="192" t="s">
        <v>2193</v>
      </c>
      <c r="F428" s="192" t="s">
        <v>10</v>
      </c>
      <c r="G428" s="192">
        <v>16982</v>
      </c>
      <c r="H428" s="68"/>
      <c r="I428" s="198" t="s">
        <v>2501</v>
      </c>
      <c r="J428" s="68"/>
      <c r="K428" s="68"/>
      <c r="L428" s="68"/>
      <c r="M428" s="68"/>
      <c r="N428" s="363"/>
      <c r="O428" s="363"/>
      <c r="P428" s="216">
        <v>628.44000000000005</v>
      </c>
      <c r="Q428" s="216">
        <v>0</v>
      </c>
      <c r="R428" s="68" t="s">
        <v>638</v>
      </c>
      <c r="S428" s="365"/>
      <c r="T428" s="278"/>
    </row>
    <row r="429" spans="1:20" ht="51">
      <c r="A429" s="192" t="s">
        <v>542</v>
      </c>
      <c r="B429" s="68"/>
      <c r="C429" s="214" t="s">
        <v>691</v>
      </c>
      <c r="D429" s="215">
        <v>44972</v>
      </c>
      <c r="E429" s="192" t="s">
        <v>2194</v>
      </c>
      <c r="F429" s="192" t="s">
        <v>10</v>
      </c>
      <c r="G429" s="192">
        <v>16983</v>
      </c>
      <c r="H429" s="68"/>
      <c r="I429" s="198" t="s">
        <v>2502</v>
      </c>
      <c r="J429" s="68"/>
      <c r="K429" s="68"/>
      <c r="L429" s="68"/>
      <c r="M429" s="68"/>
      <c r="N429" s="363"/>
      <c r="O429" s="363"/>
      <c r="P429" s="216">
        <v>2345.0100000000002</v>
      </c>
      <c r="Q429" s="216">
        <v>0</v>
      </c>
      <c r="R429" s="68" t="s">
        <v>638</v>
      </c>
      <c r="S429" s="365"/>
      <c r="T429" s="278"/>
    </row>
    <row r="430" spans="1:20" ht="51">
      <c r="A430" s="192" t="s">
        <v>541</v>
      </c>
      <c r="B430" s="68"/>
      <c r="C430" s="214" t="s">
        <v>590</v>
      </c>
      <c r="D430" s="215">
        <v>44972</v>
      </c>
      <c r="E430" s="192" t="s">
        <v>2195</v>
      </c>
      <c r="F430" s="192" t="s">
        <v>6</v>
      </c>
      <c r="G430" s="192">
        <v>1763671</v>
      </c>
      <c r="H430" s="68"/>
      <c r="I430" s="198" t="s">
        <v>2503</v>
      </c>
      <c r="J430" s="68"/>
      <c r="K430" s="68"/>
      <c r="L430" s="68"/>
      <c r="M430" s="68"/>
      <c r="N430" s="363"/>
      <c r="O430" s="363"/>
      <c r="P430" s="216">
        <v>0</v>
      </c>
      <c r="Q430" s="216">
        <v>189745.18</v>
      </c>
      <c r="R430" s="68" t="s">
        <v>638</v>
      </c>
      <c r="S430" s="365"/>
      <c r="T430" s="278"/>
    </row>
    <row r="431" spans="1:20" ht="76.5">
      <c r="A431" s="192">
        <v>597</v>
      </c>
      <c r="B431" s="68"/>
      <c r="C431" s="214" t="s">
        <v>677</v>
      </c>
      <c r="D431" s="215">
        <v>44972</v>
      </c>
      <c r="E431" s="192" t="s">
        <v>2196</v>
      </c>
      <c r="F431" s="192" t="s">
        <v>6</v>
      </c>
      <c r="G431" s="192">
        <v>2173929</v>
      </c>
      <c r="H431" s="68"/>
      <c r="I431" s="198" t="s">
        <v>2504</v>
      </c>
      <c r="J431" s="68"/>
      <c r="K431" s="68"/>
      <c r="L431" s="68"/>
      <c r="M431" s="68"/>
      <c r="N431" s="363"/>
      <c r="O431" s="363"/>
      <c r="P431" s="216">
        <v>0</v>
      </c>
      <c r="Q431" s="216">
        <v>1824.76</v>
      </c>
      <c r="R431" s="68" t="s">
        <v>638</v>
      </c>
      <c r="S431" s="365"/>
      <c r="T431" s="278"/>
    </row>
    <row r="432" spans="1:20" ht="63.75">
      <c r="A432" s="192">
        <v>597</v>
      </c>
      <c r="B432" s="68"/>
      <c r="C432" s="214" t="s">
        <v>677</v>
      </c>
      <c r="D432" s="215">
        <v>44972</v>
      </c>
      <c r="E432" s="192" t="s">
        <v>2197</v>
      </c>
      <c r="F432" s="192" t="s">
        <v>6</v>
      </c>
      <c r="G432" s="192">
        <v>2173931</v>
      </c>
      <c r="H432" s="68"/>
      <c r="I432" s="198" t="s">
        <v>2505</v>
      </c>
      <c r="J432" s="68"/>
      <c r="K432" s="68"/>
      <c r="L432" s="68"/>
      <c r="M432" s="68"/>
      <c r="N432" s="363"/>
      <c r="O432" s="363"/>
      <c r="P432" s="216">
        <v>0</v>
      </c>
      <c r="Q432" s="216">
        <v>610540</v>
      </c>
      <c r="R432" s="68" t="s">
        <v>638</v>
      </c>
      <c r="S432" s="365"/>
      <c r="T432" s="278"/>
    </row>
    <row r="433" spans="1:20" ht="51">
      <c r="A433" s="192" t="s">
        <v>544</v>
      </c>
      <c r="B433" s="68"/>
      <c r="C433" s="214" t="s">
        <v>683</v>
      </c>
      <c r="D433" s="215">
        <v>44972</v>
      </c>
      <c r="E433" s="192" t="s">
        <v>2198</v>
      </c>
      <c r="F433" s="192" t="s">
        <v>6</v>
      </c>
      <c r="G433" s="192">
        <v>1763778</v>
      </c>
      <c r="H433" s="68"/>
      <c r="I433" s="198" t="s">
        <v>2506</v>
      </c>
      <c r="J433" s="68"/>
      <c r="K433" s="68"/>
      <c r="L433" s="68"/>
      <c r="M433" s="68"/>
      <c r="N433" s="363"/>
      <c r="O433" s="363"/>
      <c r="P433" s="216">
        <v>0</v>
      </c>
      <c r="Q433" s="216">
        <v>329254.59999999998</v>
      </c>
      <c r="R433" s="68" t="s">
        <v>638</v>
      </c>
      <c r="S433" s="365"/>
      <c r="T433" s="278"/>
    </row>
    <row r="434" spans="1:20" ht="51">
      <c r="A434" s="192" t="s">
        <v>542</v>
      </c>
      <c r="B434" s="68"/>
      <c r="C434" s="214" t="s">
        <v>691</v>
      </c>
      <c r="D434" s="215">
        <v>44972</v>
      </c>
      <c r="E434" s="192" t="s">
        <v>2199</v>
      </c>
      <c r="F434" s="192" t="s">
        <v>10</v>
      </c>
      <c r="G434" s="192">
        <v>17098</v>
      </c>
      <c r="H434" s="68"/>
      <c r="I434" s="198" t="s">
        <v>2507</v>
      </c>
      <c r="J434" s="68"/>
      <c r="K434" s="68"/>
      <c r="L434" s="68"/>
      <c r="M434" s="68"/>
      <c r="N434" s="363"/>
      <c r="O434" s="363"/>
      <c r="P434" s="216">
        <v>657.18</v>
      </c>
      <c r="Q434" s="216">
        <v>0</v>
      </c>
      <c r="R434" s="68" t="s">
        <v>638</v>
      </c>
      <c r="S434" s="365"/>
      <c r="T434" s="278"/>
    </row>
    <row r="435" spans="1:20" ht="89.25">
      <c r="A435" s="192">
        <v>513</v>
      </c>
      <c r="B435" s="68"/>
      <c r="C435" s="214" t="s">
        <v>160</v>
      </c>
      <c r="D435" s="215">
        <v>44972</v>
      </c>
      <c r="E435" s="192" t="s">
        <v>2200</v>
      </c>
      <c r="F435" s="192" t="s">
        <v>10</v>
      </c>
      <c r="G435" s="192">
        <v>1054621</v>
      </c>
      <c r="H435" s="68"/>
      <c r="I435" s="198" t="s">
        <v>2508</v>
      </c>
      <c r="J435" s="68"/>
      <c r="K435" s="68"/>
      <c r="L435" s="68"/>
      <c r="M435" s="68"/>
      <c r="N435" s="363"/>
      <c r="O435" s="363"/>
      <c r="P435" s="216">
        <v>1232.46</v>
      </c>
      <c r="Q435" s="216">
        <v>0</v>
      </c>
      <c r="R435" s="68" t="s">
        <v>638</v>
      </c>
      <c r="S435" s="365"/>
      <c r="T435" s="278"/>
    </row>
    <row r="436" spans="1:20" ht="63.75">
      <c r="A436" s="192">
        <v>597</v>
      </c>
      <c r="B436" s="68"/>
      <c r="C436" s="214" t="s">
        <v>677</v>
      </c>
      <c r="D436" s="215">
        <v>44972</v>
      </c>
      <c r="E436" s="192" t="s">
        <v>2201</v>
      </c>
      <c r="F436" s="192" t="s">
        <v>14</v>
      </c>
      <c r="G436" s="192">
        <v>2173930</v>
      </c>
      <c r="H436" s="68"/>
      <c r="I436" s="198" t="s">
        <v>2509</v>
      </c>
      <c r="J436" s="68"/>
      <c r="K436" s="68"/>
      <c r="L436" s="68"/>
      <c r="M436" s="68"/>
      <c r="N436" s="363"/>
      <c r="O436" s="363"/>
      <c r="P436" s="216">
        <v>50</v>
      </c>
      <c r="Q436" s="216">
        <v>0</v>
      </c>
      <c r="R436" s="68" t="s">
        <v>638</v>
      </c>
      <c r="S436" s="365"/>
      <c r="T436" s="278"/>
    </row>
    <row r="437" spans="1:20" ht="63.75">
      <c r="A437" s="192">
        <v>597</v>
      </c>
      <c r="B437" s="68"/>
      <c r="C437" s="214" t="s">
        <v>677</v>
      </c>
      <c r="D437" s="215">
        <v>44972</v>
      </c>
      <c r="E437" s="192" t="s">
        <v>2202</v>
      </c>
      <c r="F437" s="192" t="s">
        <v>14</v>
      </c>
      <c r="G437" s="192">
        <v>2173932</v>
      </c>
      <c r="H437" s="68"/>
      <c r="I437" s="198" t="s">
        <v>2510</v>
      </c>
      <c r="J437" s="68"/>
      <c r="K437" s="68"/>
      <c r="L437" s="68"/>
      <c r="M437" s="68"/>
      <c r="N437" s="363"/>
      <c r="O437" s="363"/>
      <c r="P437" s="216">
        <v>50</v>
      </c>
      <c r="Q437" s="216">
        <v>0</v>
      </c>
      <c r="R437" s="68" t="s">
        <v>638</v>
      </c>
      <c r="S437" s="365"/>
      <c r="T437" s="278"/>
    </row>
    <row r="438" spans="1:20" ht="63.75">
      <c r="A438" s="192" t="s">
        <v>542</v>
      </c>
      <c r="B438" s="68"/>
      <c r="C438" s="214" t="s">
        <v>691</v>
      </c>
      <c r="D438" s="215">
        <v>44979</v>
      </c>
      <c r="E438" s="192" t="s">
        <v>2203</v>
      </c>
      <c r="F438" s="192" t="s">
        <v>639</v>
      </c>
      <c r="G438" s="192">
        <v>5194488</v>
      </c>
      <c r="H438" s="68"/>
      <c r="I438" s="198" t="s">
        <v>2511</v>
      </c>
      <c r="J438" s="68"/>
      <c r="K438" s="68"/>
      <c r="L438" s="68"/>
      <c r="M438" s="68"/>
      <c r="N438" s="363"/>
      <c r="O438" s="363"/>
      <c r="P438" s="216">
        <v>0</v>
      </c>
      <c r="Q438" s="216">
        <v>691.31</v>
      </c>
      <c r="R438" s="68" t="s">
        <v>638</v>
      </c>
      <c r="S438" s="365"/>
      <c r="T438" s="278"/>
    </row>
    <row r="439" spans="1:20" ht="63.75">
      <c r="A439" s="192">
        <v>597</v>
      </c>
      <c r="B439" s="68"/>
      <c r="C439" s="214" t="s">
        <v>677</v>
      </c>
      <c r="D439" s="215">
        <v>44979</v>
      </c>
      <c r="E439" s="192" t="s">
        <v>2204</v>
      </c>
      <c r="F439" s="192" t="s">
        <v>6</v>
      </c>
      <c r="G439" s="192">
        <v>2178240</v>
      </c>
      <c r="H439" s="68"/>
      <c r="I439" s="198" t="s">
        <v>2512</v>
      </c>
      <c r="J439" s="68"/>
      <c r="K439" s="68"/>
      <c r="L439" s="68"/>
      <c r="M439" s="68"/>
      <c r="N439" s="363"/>
      <c r="O439" s="363"/>
      <c r="P439" s="216">
        <v>0</v>
      </c>
      <c r="Q439" s="216">
        <v>14289.38</v>
      </c>
      <c r="R439" s="68" t="s">
        <v>638</v>
      </c>
      <c r="S439" s="365"/>
      <c r="T439" s="278"/>
    </row>
    <row r="440" spans="1:20" ht="63.75">
      <c r="A440" s="192">
        <v>597</v>
      </c>
      <c r="B440" s="68"/>
      <c r="C440" s="214" t="s">
        <v>677</v>
      </c>
      <c r="D440" s="215">
        <v>44979</v>
      </c>
      <c r="E440" s="192" t="s">
        <v>2205</v>
      </c>
      <c r="F440" s="192" t="s">
        <v>14</v>
      </c>
      <c r="G440" s="192">
        <v>2178241</v>
      </c>
      <c r="H440" s="68"/>
      <c r="I440" s="198" t="s">
        <v>2513</v>
      </c>
      <c r="J440" s="68"/>
      <c r="K440" s="68"/>
      <c r="L440" s="68"/>
      <c r="M440" s="68"/>
      <c r="N440" s="363"/>
      <c r="O440" s="363"/>
      <c r="P440" s="216">
        <v>50</v>
      </c>
      <c r="Q440" s="216">
        <v>0</v>
      </c>
      <c r="R440" s="68" t="s">
        <v>638</v>
      </c>
      <c r="S440" s="365"/>
      <c r="T440" s="278"/>
    </row>
    <row r="441" spans="1:20" ht="76.5">
      <c r="A441" s="192">
        <v>598</v>
      </c>
      <c r="B441" s="68"/>
      <c r="C441" s="214" t="s">
        <v>672</v>
      </c>
      <c r="D441" s="215">
        <v>44979</v>
      </c>
      <c r="E441" s="192" t="s">
        <v>2206</v>
      </c>
      <c r="F441" s="192" t="s">
        <v>10</v>
      </c>
      <c r="G441" s="192">
        <v>1054818</v>
      </c>
      <c r="H441" s="68"/>
      <c r="I441" s="198" t="s">
        <v>2514</v>
      </c>
      <c r="J441" s="68"/>
      <c r="K441" s="68"/>
      <c r="L441" s="68"/>
      <c r="M441" s="68"/>
      <c r="N441" s="363"/>
      <c r="O441" s="363"/>
      <c r="P441" s="216">
        <v>50</v>
      </c>
      <c r="Q441" s="216">
        <v>0</v>
      </c>
      <c r="R441" s="68" t="s">
        <v>638</v>
      </c>
      <c r="S441" s="365"/>
      <c r="T441" s="278"/>
    </row>
    <row r="442" spans="1:20" ht="63.75">
      <c r="A442" s="192">
        <v>597</v>
      </c>
      <c r="B442" s="68"/>
      <c r="C442" s="214" t="s">
        <v>677</v>
      </c>
      <c r="D442" s="215">
        <v>44979</v>
      </c>
      <c r="E442" s="192" t="s">
        <v>2207</v>
      </c>
      <c r="F442" s="192" t="s">
        <v>6</v>
      </c>
      <c r="G442" s="192">
        <v>2178397</v>
      </c>
      <c r="H442" s="68"/>
      <c r="I442" s="198" t="s">
        <v>2515</v>
      </c>
      <c r="J442" s="68"/>
      <c r="K442" s="68"/>
      <c r="L442" s="68"/>
      <c r="M442" s="68"/>
      <c r="N442" s="363"/>
      <c r="O442" s="363"/>
      <c r="P442" s="216">
        <v>0</v>
      </c>
      <c r="Q442" s="216">
        <v>1166.2</v>
      </c>
      <c r="R442" s="68" t="s">
        <v>638</v>
      </c>
      <c r="S442" s="365"/>
      <c r="T442" s="278"/>
    </row>
    <row r="443" spans="1:20" ht="63.75">
      <c r="A443" s="192">
        <v>597</v>
      </c>
      <c r="B443" s="68"/>
      <c r="C443" s="214" t="s">
        <v>677</v>
      </c>
      <c r="D443" s="215">
        <v>44979</v>
      </c>
      <c r="E443" s="192" t="s">
        <v>2208</v>
      </c>
      <c r="F443" s="192" t="s">
        <v>6</v>
      </c>
      <c r="G443" s="192">
        <v>2178399</v>
      </c>
      <c r="H443" s="68"/>
      <c r="I443" s="198" t="s">
        <v>2516</v>
      </c>
      <c r="J443" s="68"/>
      <c r="K443" s="68"/>
      <c r="L443" s="68"/>
      <c r="M443" s="68"/>
      <c r="N443" s="363"/>
      <c r="O443" s="363"/>
      <c r="P443" s="216">
        <v>0</v>
      </c>
      <c r="Q443" s="216">
        <v>1330.84</v>
      </c>
      <c r="R443" s="68" t="s">
        <v>638</v>
      </c>
      <c r="S443" s="365"/>
      <c r="T443" s="278"/>
    </row>
    <row r="444" spans="1:20" ht="63.75">
      <c r="A444" s="192">
        <v>597</v>
      </c>
      <c r="B444" s="68"/>
      <c r="C444" s="214" t="s">
        <v>677</v>
      </c>
      <c r="D444" s="215">
        <v>44979</v>
      </c>
      <c r="E444" s="192" t="s">
        <v>2209</v>
      </c>
      <c r="F444" s="192" t="s">
        <v>14</v>
      </c>
      <c r="G444" s="192">
        <v>2178398</v>
      </c>
      <c r="H444" s="68"/>
      <c r="I444" s="198" t="s">
        <v>2517</v>
      </c>
      <c r="J444" s="68"/>
      <c r="K444" s="68"/>
      <c r="L444" s="68"/>
      <c r="M444" s="68"/>
      <c r="N444" s="363"/>
      <c r="O444" s="363"/>
      <c r="P444" s="216">
        <v>50</v>
      </c>
      <c r="Q444" s="216">
        <v>0</v>
      </c>
      <c r="R444" s="68" t="s">
        <v>638</v>
      </c>
      <c r="S444" s="365"/>
      <c r="T444" s="278"/>
    </row>
    <row r="445" spans="1:20" ht="63.75">
      <c r="A445" s="192">
        <v>597</v>
      </c>
      <c r="B445" s="68"/>
      <c r="C445" s="214" t="s">
        <v>677</v>
      </c>
      <c r="D445" s="215">
        <v>44979</v>
      </c>
      <c r="E445" s="192" t="s">
        <v>2210</v>
      </c>
      <c r="F445" s="192" t="s">
        <v>14</v>
      </c>
      <c r="G445" s="192">
        <v>2178400</v>
      </c>
      <c r="H445" s="68"/>
      <c r="I445" s="198" t="s">
        <v>2518</v>
      </c>
      <c r="J445" s="68"/>
      <c r="K445" s="68"/>
      <c r="L445" s="68"/>
      <c r="M445" s="68"/>
      <c r="N445" s="363"/>
      <c r="O445" s="363"/>
      <c r="P445" s="216">
        <v>50</v>
      </c>
      <c r="Q445" s="216">
        <v>0</v>
      </c>
      <c r="R445" s="68" t="s">
        <v>638</v>
      </c>
      <c r="S445" s="365"/>
      <c r="T445" s="278"/>
    </row>
    <row r="446" spans="1:20" ht="89.25">
      <c r="A446" s="192" t="s">
        <v>542</v>
      </c>
      <c r="B446" s="68"/>
      <c r="C446" s="214" t="s">
        <v>691</v>
      </c>
      <c r="D446" s="215">
        <v>44979</v>
      </c>
      <c r="E446" s="192" t="s">
        <v>2211</v>
      </c>
      <c r="F446" s="192" t="s">
        <v>10</v>
      </c>
      <c r="G446" s="192">
        <v>1054840</v>
      </c>
      <c r="H446" s="68"/>
      <c r="I446" s="198" t="s">
        <v>2519</v>
      </c>
      <c r="J446" s="68"/>
      <c r="K446" s="68"/>
      <c r="L446" s="68"/>
      <c r="M446" s="68"/>
      <c r="N446" s="363"/>
      <c r="O446" s="363"/>
      <c r="P446" s="216">
        <v>2991.43</v>
      </c>
      <c r="Q446" s="216">
        <v>0</v>
      </c>
      <c r="R446" s="68" t="s">
        <v>638</v>
      </c>
      <c r="S446" s="365"/>
      <c r="T446" s="278"/>
    </row>
    <row r="447" spans="1:20" ht="102">
      <c r="A447" s="192" t="s">
        <v>542</v>
      </c>
      <c r="B447" s="68"/>
      <c r="C447" s="214" t="s">
        <v>691</v>
      </c>
      <c r="D447" s="215">
        <v>44979</v>
      </c>
      <c r="E447" s="192" t="s">
        <v>2212</v>
      </c>
      <c r="F447" s="192" t="s">
        <v>19</v>
      </c>
      <c r="G447" s="192">
        <v>1054840</v>
      </c>
      <c r="H447" s="68"/>
      <c r="I447" s="198" t="s">
        <v>2520</v>
      </c>
      <c r="J447" s="68"/>
      <c r="K447" s="68"/>
      <c r="L447" s="68"/>
      <c r="M447" s="68"/>
      <c r="N447" s="363"/>
      <c r="O447" s="363"/>
      <c r="P447" s="216">
        <v>3944618.98</v>
      </c>
      <c r="Q447" s="216">
        <v>0</v>
      </c>
      <c r="R447" s="68" t="s">
        <v>638</v>
      </c>
      <c r="S447" s="365"/>
      <c r="T447" s="278"/>
    </row>
    <row r="448" spans="1:20" ht="63.75">
      <c r="A448" s="192" t="s">
        <v>542</v>
      </c>
      <c r="B448" s="68"/>
      <c r="C448" s="214" t="s">
        <v>691</v>
      </c>
      <c r="D448" s="215">
        <v>44979</v>
      </c>
      <c r="E448" s="192" t="s">
        <v>2213</v>
      </c>
      <c r="F448" s="192" t="s">
        <v>10</v>
      </c>
      <c r="G448" s="192">
        <v>1054839</v>
      </c>
      <c r="H448" s="68"/>
      <c r="I448" s="198" t="s">
        <v>2521</v>
      </c>
      <c r="J448" s="68"/>
      <c r="K448" s="68"/>
      <c r="L448" s="68"/>
      <c r="M448" s="68"/>
      <c r="N448" s="363"/>
      <c r="O448" s="363"/>
      <c r="P448" s="216">
        <v>26470.26</v>
      </c>
      <c r="Q448" s="216">
        <v>0</v>
      </c>
      <c r="R448" s="68" t="s">
        <v>638</v>
      </c>
      <c r="S448" s="365"/>
      <c r="T448" s="278"/>
    </row>
    <row r="449" spans="1:20" ht="63.75">
      <c r="A449" s="192" t="s">
        <v>542</v>
      </c>
      <c r="B449" s="68"/>
      <c r="C449" s="214" t="s">
        <v>691</v>
      </c>
      <c r="D449" s="215">
        <v>44979</v>
      </c>
      <c r="E449" s="192" t="s">
        <v>2214</v>
      </c>
      <c r="F449" s="192" t="s">
        <v>19</v>
      </c>
      <c r="G449" s="192">
        <v>1054839</v>
      </c>
      <c r="H449" s="68"/>
      <c r="I449" s="198" t="s">
        <v>2522</v>
      </c>
      <c r="J449" s="68"/>
      <c r="K449" s="68"/>
      <c r="L449" s="68"/>
      <c r="M449" s="68"/>
      <c r="N449" s="363"/>
      <c r="O449" s="363"/>
      <c r="P449" s="216">
        <v>37974596.939999998</v>
      </c>
      <c r="Q449" s="216">
        <v>0</v>
      </c>
      <c r="R449" s="68" t="s">
        <v>638</v>
      </c>
      <c r="S449" s="365"/>
      <c r="T449" s="278"/>
    </row>
    <row r="450" spans="1:20" ht="63.75">
      <c r="A450" s="192" t="s">
        <v>542</v>
      </c>
      <c r="B450" s="68"/>
      <c r="C450" s="214" t="s">
        <v>691</v>
      </c>
      <c r="D450" s="215">
        <v>44979</v>
      </c>
      <c r="E450" s="192" t="s">
        <v>2215</v>
      </c>
      <c r="F450" s="192" t="s">
        <v>10</v>
      </c>
      <c r="G450" s="192">
        <v>1054838</v>
      </c>
      <c r="H450" s="68"/>
      <c r="I450" s="198" t="s">
        <v>2523</v>
      </c>
      <c r="J450" s="68"/>
      <c r="K450" s="68"/>
      <c r="L450" s="68"/>
      <c r="M450" s="68"/>
      <c r="N450" s="363"/>
      <c r="O450" s="363"/>
      <c r="P450" s="216">
        <v>34436.300000000003</v>
      </c>
      <c r="Q450" s="216">
        <v>0</v>
      </c>
      <c r="R450" s="68" t="s">
        <v>638</v>
      </c>
      <c r="S450" s="365"/>
      <c r="T450" s="278"/>
    </row>
    <row r="451" spans="1:20" ht="63.75">
      <c r="A451" s="192" t="s">
        <v>542</v>
      </c>
      <c r="B451" s="68"/>
      <c r="C451" s="214" t="s">
        <v>691</v>
      </c>
      <c r="D451" s="215">
        <v>44979</v>
      </c>
      <c r="E451" s="192" t="s">
        <v>2216</v>
      </c>
      <c r="F451" s="192" t="s">
        <v>19</v>
      </c>
      <c r="G451" s="192">
        <v>1054838</v>
      </c>
      <c r="H451" s="68"/>
      <c r="I451" s="198" t="s">
        <v>2524</v>
      </c>
      <c r="J451" s="68"/>
      <c r="K451" s="68"/>
      <c r="L451" s="68"/>
      <c r="M451" s="68"/>
      <c r="N451" s="363"/>
      <c r="O451" s="363"/>
      <c r="P451" s="216">
        <v>49520538.640000001</v>
      </c>
      <c r="Q451" s="216">
        <v>0</v>
      </c>
      <c r="R451" s="68" t="s">
        <v>638</v>
      </c>
      <c r="S451" s="365"/>
      <c r="T451" s="278"/>
    </row>
    <row r="452" spans="1:20" ht="63.75">
      <c r="A452" s="192">
        <v>597</v>
      </c>
      <c r="B452" s="68"/>
      <c r="C452" s="214" t="s">
        <v>677</v>
      </c>
      <c r="D452" s="215">
        <v>44980</v>
      </c>
      <c r="E452" s="192" t="s">
        <v>2217</v>
      </c>
      <c r="F452" s="192" t="s">
        <v>6</v>
      </c>
      <c r="G452" s="192">
        <v>2179680</v>
      </c>
      <c r="H452" s="68"/>
      <c r="I452" s="198" t="s">
        <v>2525</v>
      </c>
      <c r="J452" s="68"/>
      <c r="K452" s="68"/>
      <c r="L452" s="68"/>
      <c r="M452" s="68"/>
      <c r="N452" s="363"/>
      <c r="O452" s="363"/>
      <c r="P452" s="216">
        <v>0</v>
      </c>
      <c r="Q452" s="216">
        <v>263753.28000000003</v>
      </c>
      <c r="R452" s="68" t="s">
        <v>638</v>
      </c>
      <c r="S452" s="365"/>
      <c r="T452" s="278"/>
    </row>
    <row r="453" spans="1:20" ht="63.75">
      <c r="A453" s="192">
        <v>597</v>
      </c>
      <c r="B453" s="68"/>
      <c r="C453" s="214" t="s">
        <v>677</v>
      </c>
      <c r="D453" s="215">
        <v>44980</v>
      </c>
      <c r="E453" s="192" t="s">
        <v>2218</v>
      </c>
      <c r="F453" s="192" t="s">
        <v>6</v>
      </c>
      <c r="G453" s="192">
        <v>2179682</v>
      </c>
      <c r="H453" s="68"/>
      <c r="I453" s="198" t="s">
        <v>2526</v>
      </c>
      <c r="J453" s="68"/>
      <c r="K453" s="68"/>
      <c r="L453" s="68"/>
      <c r="M453" s="68"/>
      <c r="N453" s="363"/>
      <c r="O453" s="363"/>
      <c r="P453" s="216">
        <v>0</v>
      </c>
      <c r="Q453" s="216">
        <v>4472720</v>
      </c>
      <c r="R453" s="68" t="s">
        <v>638</v>
      </c>
      <c r="S453" s="365"/>
      <c r="T453" s="278"/>
    </row>
    <row r="454" spans="1:20" ht="63.75">
      <c r="A454" s="192">
        <v>597</v>
      </c>
      <c r="B454" s="68"/>
      <c r="C454" s="214" t="s">
        <v>677</v>
      </c>
      <c r="D454" s="215">
        <v>44980</v>
      </c>
      <c r="E454" s="192" t="s">
        <v>2219</v>
      </c>
      <c r="F454" s="192" t="s">
        <v>14</v>
      </c>
      <c r="G454" s="192">
        <v>2179681</v>
      </c>
      <c r="H454" s="68"/>
      <c r="I454" s="198" t="s">
        <v>2527</v>
      </c>
      <c r="J454" s="68"/>
      <c r="K454" s="68"/>
      <c r="L454" s="68"/>
      <c r="M454" s="68"/>
      <c r="N454" s="363"/>
      <c r="O454" s="363"/>
      <c r="P454" s="216">
        <v>50</v>
      </c>
      <c r="Q454" s="216">
        <v>0</v>
      </c>
      <c r="R454" s="68" t="s">
        <v>638</v>
      </c>
      <c r="S454" s="365"/>
      <c r="T454" s="278"/>
    </row>
    <row r="455" spans="1:20" ht="63.75">
      <c r="A455" s="192">
        <v>597</v>
      </c>
      <c r="B455" s="68"/>
      <c r="C455" s="214" t="s">
        <v>677</v>
      </c>
      <c r="D455" s="215">
        <v>44980</v>
      </c>
      <c r="E455" s="192" t="s">
        <v>2220</v>
      </c>
      <c r="F455" s="192" t="s">
        <v>14</v>
      </c>
      <c r="G455" s="192">
        <v>2179683</v>
      </c>
      <c r="H455" s="68"/>
      <c r="I455" s="198" t="s">
        <v>2528</v>
      </c>
      <c r="J455" s="68"/>
      <c r="K455" s="68"/>
      <c r="L455" s="68"/>
      <c r="M455" s="68"/>
      <c r="N455" s="363"/>
      <c r="O455" s="363"/>
      <c r="P455" s="216">
        <v>50</v>
      </c>
      <c r="Q455" s="216">
        <v>0</v>
      </c>
      <c r="R455" s="68" t="s">
        <v>638</v>
      </c>
      <c r="S455" s="365"/>
      <c r="T455" s="278"/>
    </row>
    <row r="456" spans="1:20" ht="76.5">
      <c r="A456" s="192" t="s">
        <v>541</v>
      </c>
      <c r="B456" s="68"/>
      <c r="C456" s="214" t="s">
        <v>590</v>
      </c>
      <c r="D456" s="215">
        <v>44981</v>
      </c>
      <c r="E456" s="192" t="s">
        <v>2221</v>
      </c>
      <c r="F456" s="192" t="s">
        <v>14</v>
      </c>
      <c r="G456" s="192">
        <v>2180583</v>
      </c>
      <c r="H456" s="68"/>
      <c r="I456" s="198" t="s">
        <v>2529</v>
      </c>
      <c r="J456" s="68"/>
      <c r="K456" s="68"/>
      <c r="L456" s="68"/>
      <c r="M456" s="68"/>
      <c r="N456" s="363"/>
      <c r="O456" s="363"/>
      <c r="P456" s="216">
        <v>50</v>
      </c>
      <c r="Q456" s="216">
        <v>0</v>
      </c>
      <c r="R456" s="68" t="s">
        <v>638</v>
      </c>
      <c r="S456" s="365"/>
      <c r="T456" s="278"/>
    </row>
    <row r="457" spans="1:20" ht="76.5">
      <c r="A457" s="192" t="s">
        <v>541</v>
      </c>
      <c r="B457" s="68"/>
      <c r="C457" s="214" t="s">
        <v>590</v>
      </c>
      <c r="D457" s="215">
        <v>44981</v>
      </c>
      <c r="E457" s="192" t="s">
        <v>2222</v>
      </c>
      <c r="F457" s="192" t="s">
        <v>6</v>
      </c>
      <c r="G457" s="192">
        <v>1767854</v>
      </c>
      <c r="H457" s="68"/>
      <c r="I457" s="198" t="s">
        <v>2530</v>
      </c>
      <c r="J457" s="68"/>
      <c r="K457" s="68"/>
      <c r="L457" s="68"/>
      <c r="M457" s="68"/>
      <c r="N457" s="363"/>
      <c r="O457" s="363"/>
      <c r="P457" s="216">
        <v>0</v>
      </c>
      <c r="Q457" s="216">
        <v>468410.35</v>
      </c>
      <c r="R457" s="68" t="s">
        <v>638</v>
      </c>
      <c r="S457" s="365"/>
      <c r="T457" s="278"/>
    </row>
    <row r="458" spans="1:20" ht="89.25">
      <c r="A458" s="192" t="s">
        <v>541</v>
      </c>
      <c r="B458" s="68"/>
      <c r="C458" s="214" t="s">
        <v>590</v>
      </c>
      <c r="D458" s="215">
        <v>44984</v>
      </c>
      <c r="E458" s="192" t="s">
        <v>2223</v>
      </c>
      <c r="F458" s="192" t="s">
        <v>639</v>
      </c>
      <c r="G458" s="192">
        <v>5230037</v>
      </c>
      <c r="H458" s="68"/>
      <c r="I458" s="198" t="s">
        <v>2531</v>
      </c>
      <c r="J458" s="68"/>
      <c r="K458" s="68"/>
      <c r="L458" s="68"/>
      <c r="M458" s="68"/>
      <c r="N458" s="363"/>
      <c r="O458" s="363"/>
      <c r="P458" s="216">
        <v>0</v>
      </c>
      <c r="Q458" s="216">
        <v>692773.35</v>
      </c>
      <c r="R458" s="68" t="s">
        <v>638</v>
      </c>
      <c r="S458" s="365"/>
      <c r="T458" s="278"/>
    </row>
    <row r="459" spans="1:20" ht="76.5">
      <c r="A459" s="192" t="s">
        <v>544</v>
      </c>
      <c r="B459" s="68"/>
      <c r="C459" s="214" t="s">
        <v>683</v>
      </c>
      <c r="D459" s="215">
        <v>44984</v>
      </c>
      <c r="E459" s="192" t="s">
        <v>2224</v>
      </c>
      <c r="F459" s="192" t="s">
        <v>6</v>
      </c>
      <c r="G459" s="192">
        <v>1769015</v>
      </c>
      <c r="H459" s="68"/>
      <c r="I459" s="198" t="s">
        <v>2532</v>
      </c>
      <c r="J459" s="68"/>
      <c r="K459" s="68"/>
      <c r="L459" s="68"/>
      <c r="M459" s="68"/>
      <c r="N459" s="363"/>
      <c r="O459" s="363"/>
      <c r="P459" s="216">
        <v>0</v>
      </c>
      <c r="Q459" s="216">
        <v>414136.24</v>
      </c>
      <c r="R459" s="68" t="s">
        <v>638</v>
      </c>
      <c r="S459" s="365"/>
      <c r="T459" s="278"/>
    </row>
    <row r="460" spans="1:20" ht="38.25">
      <c r="A460" s="192" t="s">
        <v>667</v>
      </c>
      <c r="B460" s="68"/>
      <c r="C460" s="214" t="s">
        <v>1256</v>
      </c>
      <c r="D460" s="215">
        <v>44984</v>
      </c>
      <c r="E460" s="192" t="s">
        <v>2225</v>
      </c>
      <c r="F460" s="192" t="s">
        <v>12</v>
      </c>
      <c r="G460" s="192">
        <v>442235</v>
      </c>
      <c r="H460" s="68"/>
      <c r="I460" s="198" t="s">
        <v>1927</v>
      </c>
      <c r="J460" s="68"/>
      <c r="K460" s="68"/>
      <c r="L460" s="68"/>
      <c r="M460" s="68"/>
      <c r="N460" s="363"/>
      <c r="O460" s="363"/>
      <c r="P460" s="216">
        <v>39824.22</v>
      </c>
      <c r="Q460" s="216">
        <v>0</v>
      </c>
      <c r="R460" s="68" t="s">
        <v>638</v>
      </c>
      <c r="S460" s="365"/>
      <c r="T460" s="278"/>
    </row>
    <row r="461" spans="1:20" ht="38.25">
      <c r="A461" s="192" t="s">
        <v>667</v>
      </c>
      <c r="B461" s="68"/>
      <c r="C461" s="214" t="s">
        <v>1256</v>
      </c>
      <c r="D461" s="215">
        <v>44984</v>
      </c>
      <c r="E461" s="192" t="s">
        <v>2226</v>
      </c>
      <c r="F461" s="192" t="s">
        <v>12</v>
      </c>
      <c r="G461" s="192">
        <v>442237</v>
      </c>
      <c r="H461" s="68"/>
      <c r="I461" s="198" t="s">
        <v>1927</v>
      </c>
      <c r="J461" s="68"/>
      <c r="K461" s="68"/>
      <c r="L461" s="68"/>
      <c r="M461" s="68"/>
      <c r="N461" s="363"/>
      <c r="O461" s="363"/>
      <c r="P461" s="216">
        <v>39824.22</v>
      </c>
      <c r="Q461" s="216">
        <v>0</v>
      </c>
      <c r="R461" s="68" t="s">
        <v>638</v>
      </c>
      <c r="S461" s="365"/>
      <c r="T461" s="278"/>
    </row>
    <row r="462" spans="1:20" ht="38.25">
      <c r="A462" s="192" t="s">
        <v>667</v>
      </c>
      <c r="B462" s="68"/>
      <c r="C462" s="214" t="s">
        <v>1256</v>
      </c>
      <c r="D462" s="215">
        <v>44984</v>
      </c>
      <c r="E462" s="192" t="s">
        <v>2227</v>
      </c>
      <c r="F462" s="192" t="s">
        <v>12</v>
      </c>
      <c r="G462" s="192">
        <v>442239</v>
      </c>
      <c r="H462" s="68"/>
      <c r="I462" s="198" t="s">
        <v>1927</v>
      </c>
      <c r="J462" s="68"/>
      <c r="K462" s="68"/>
      <c r="L462" s="68"/>
      <c r="M462" s="68"/>
      <c r="N462" s="363"/>
      <c r="O462" s="363"/>
      <c r="P462" s="216">
        <v>39824.22</v>
      </c>
      <c r="Q462" s="216">
        <v>0</v>
      </c>
      <c r="R462" s="68" t="s">
        <v>638</v>
      </c>
      <c r="S462" s="365"/>
      <c r="T462" s="278"/>
    </row>
    <row r="463" spans="1:20" ht="38.25">
      <c r="A463" s="192" t="s">
        <v>667</v>
      </c>
      <c r="B463" s="68"/>
      <c r="C463" s="214" t="s">
        <v>1256</v>
      </c>
      <c r="D463" s="215">
        <v>44984</v>
      </c>
      <c r="E463" s="192" t="s">
        <v>2228</v>
      </c>
      <c r="F463" s="192" t="s">
        <v>12</v>
      </c>
      <c r="G463" s="192">
        <v>442241</v>
      </c>
      <c r="H463" s="68"/>
      <c r="I463" s="198" t="s">
        <v>1927</v>
      </c>
      <c r="J463" s="68"/>
      <c r="K463" s="68"/>
      <c r="L463" s="68"/>
      <c r="M463" s="68"/>
      <c r="N463" s="363"/>
      <c r="O463" s="363"/>
      <c r="P463" s="216">
        <v>47558.39</v>
      </c>
      <c r="Q463" s="216">
        <v>0</v>
      </c>
      <c r="R463" s="68" t="s">
        <v>638</v>
      </c>
      <c r="S463" s="365"/>
      <c r="T463" s="278"/>
    </row>
    <row r="464" spans="1:20" ht="38.25">
      <c r="A464" s="192" t="s">
        <v>667</v>
      </c>
      <c r="B464" s="68"/>
      <c r="C464" s="214" t="s">
        <v>1256</v>
      </c>
      <c r="D464" s="215">
        <v>44984</v>
      </c>
      <c r="E464" s="192" t="s">
        <v>2229</v>
      </c>
      <c r="F464" s="192" t="s">
        <v>12</v>
      </c>
      <c r="G464" s="192">
        <v>442243</v>
      </c>
      <c r="H464" s="68"/>
      <c r="I464" s="198" t="s">
        <v>1927</v>
      </c>
      <c r="J464" s="68"/>
      <c r="K464" s="68"/>
      <c r="L464" s="68"/>
      <c r="M464" s="68"/>
      <c r="N464" s="363"/>
      <c r="O464" s="363"/>
      <c r="P464" s="216">
        <v>4932.13</v>
      </c>
      <c r="Q464" s="216">
        <v>0</v>
      </c>
      <c r="R464" s="68" t="s">
        <v>638</v>
      </c>
      <c r="S464" s="365"/>
      <c r="T464" s="278"/>
    </row>
    <row r="465" spans="1:20" ht="38.25">
      <c r="A465" s="192" t="s">
        <v>667</v>
      </c>
      <c r="B465" s="68"/>
      <c r="C465" s="214" t="s">
        <v>1256</v>
      </c>
      <c r="D465" s="215">
        <v>44984</v>
      </c>
      <c r="E465" s="192" t="s">
        <v>2230</v>
      </c>
      <c r="F465" s="192" t="s">
        <v>12</v>
      </c>
      <c r="G465" s="192">
        <v>442245</v>
      </c>
      <c r="H465" s="68"/>
      <c r="I465" s="198" t="s">
        <v>1927</v>
      </c>
      <c r="J465" s="68"/>
      <c r="K465" s="68"/>
      <c r="L465" s="68"/>
      <c r="M465" s="68"/>
      <c r="N465" s="363"/>
      <c r="O465" s="363"/>
      <c r="P465" s="216">
        <v>1268</v>
      </c>
      <c r="Q465" s="216">
        <v>0</v>
      </c>
      <c r="R465" s="68" t="s">
        <v>638</v>
      </c>
      <c r="S465" s="365"/>
      <c r="T465" s="278"/>
    </row>
    <row r="466" spans="1:20" ht="38.25">
      <c r="A466" s="192" t="s">
        <v>667</v>
      </c>
      <c r="B466" s="68"/>
      <c r="C466" s="214" t="s">
        <v>1256</v>
      </c>
      <c r="D466" s="215">
        <v>44984</v>
      </c>
      <c r="E466" s="192" t="s">
        <v>2231</v>
      </c>
      <c r="F466" s="192" t="s">
        <v>12</v>
      </c>
      <c r="G466" s="192">
        <v>442247</v>
      </c>
      <c r="H466" s="68"/>
      <c r="I466" s="198" t="s">
        <v>1927</v>
      </c>
      <c r="J466" s="68"/>
      <c r="K466" s="68"/>
      <c r="L466" s="68"/>
      <c r="M466" s="68"/>
      <c r="N466" s="363"/>
      <c r="O466" s="363"/>
      <c r="P466" s="216">
        <v>13955.3</v>
      </c>
      <c r="Q466" s="216">
        <v>0</v>
      </c>
      <c r="R466" s="68" t="s">
        <v>638</v>
      </c>
      <c r="S466" s="365"/>
      <c r="T466" s="278"/>
    </row>
    <row r="467" spans="1:20" ht="38.25">
      <c r="A467" s="192" t="s">
        <v>667</v>
      </c>
      <c r="B467" s="68"/>
      <c r="C467" s="214" t="s">
        <v>1256</v>
      </c>
      <c r="D467" s="215">
        <v>44984</v>
      </c>
      <c r="E467" s="192" t="s">
        <v>2232</v>
      </c>
      <c r="F467" s="192" t="s">
        <v>12</v>
      </c>
      <c r="G467" s="192">
        <v>442249</v>
      </c>
      <c r="H467" s="68"/>
      <c r="I467" s="198" t="s">
        <v>1927</v>
      </c>
      <c r="J467" s="68"/>
      <c r="K467" s="68"/>
      <c r="L467" s="68"/>
      <c r="M467" s="68"/>
      <c r="N467" s="363"/>
      <c r="O467" s="363"/>
      <c r="P467" s="216">
        <v>13942.2</v>
      </c>
      <c r="Q467" s="216">
        <v>0</v>
      </c>
      <c r="R467" s="68" t="s">
        <v>638</v>
      </c>
      <c r="S467" s="365"/>
      <c r="T467" s="278"/>
    </row>
    <row r="468" spans="1:20" ht="38.25">
      <c r="A468" s="192" t="s">
        <v>667</v>
      </c>
      <c r="B468" s="68"/>
      <c r="C468" s="214" t="s">
        <v>1256</v>
      </c>
      <c r="D468" s="215">
        <v>44984</v>
      </c>
      <c r="E468" s="192" t="s">
        <v>2233</v>
      </c>
      <c r="F468" s="192" t="s">
        <v>12</v>
      </c>
      <c r="G468" s="192">
        <v>442251</v>
      </c>
      <c r="H468" s="68"/>
      <c r="I468" s="198" t="s">
        <v>1927</v>
      </c>
      <c r="J468" s="68"/>
      <c r="K468" s="68"/>
      <c r="L468" s="68"/>
      <c r="M468" s="68"/>
      <c r="N468" s="363"/>
      <c r="O468" s="363"/>
      <c r="P468" s="216">
        <v>9854.32</v>
      </c>
      <c r="Q468" s="216">
        <v>0</v>
      </c>
      <c r="R468" s="68" t="s">
        <v>638</v>
      </c>
      <c r="S468" s="365"/>
      <c r="T468" s="278"/>
    </row>
    <row r="469" spans="1:20" ht="38.25">
      <c r="A469" s="192" t="s">
        <v>667</v>
      </c>
      <c r="B469" s="68"/>
      <c r="C469" s="214" t="s">
        <v>1256</v>
      </c>
      <c r="D469" s="215">
        <v>44984</v>
      </c>
      <c r="E469" s="192" t="s">
        <v>2234</v>
      </c>
      <c r="F469" s="192" t="s">
        <v>12</v>
      </c>
      <c r="G469" s="192">
        <v>442253</v>
      </c>
      <c r="H469" s="68"/>
      <c r="I469" s="198" t="s">
        <v>1927</v>
      </c>
      <c r="J469" s="68"/>
      <c r="K469" s="68"/>
      <c r="L469" s="68"/>
      <c r="M469" s="68"/>
      <c r="N469" s="363"/>
      <c r="O469" s="363"/>
      <c r="P469" s="216">
        <v>38293.89</v>
      </c>
      <c r="Q469" s="216">
        <v>0</v>
      </c>
      <c r="R469" s="68" t="s">
        <v>638</v>
      </c>
      <c r="S469" s="365"/>
      <c r="T469" s="278"/>
    </row>
    <row r="470" spans="1:20" ht="38.25">
      <c r="A470" s="192" t="s">
        <v>667</v>
      </c>
      <c r="B470" s="68"/>
      <c r="C470" s="214" t="s">
        <v>1256</v>
      </c>
      <c r="D470" s="215">
        <v>44984</v>
      </c>
      <c r="E470" s="192" t="s">
        <v>2235</v>
      </c>
      <c r="F470" s="192" t="s">
        <v>12</v>
      </c>
      <c r="G470" s="192">
        <v>442256</v>
      </c>
      <c r="H470" s="68"/>
      <c r="I470" s="198" t="s">
        <v>1927</v>
      </c>
      <c r="J470" s="68"/>
      <c r="K470" s="68"/>
      <c r="L470" s="68"/>
      <c r="M470" s="68"/>
      <c r="N470" s="363"/>
      <c r="O470" s="363"/>
      <c r="P470" s="216">
        <v>521523.89</v>
      </c>
      <c r="Q470" s="216">
        <v>0</v>
      </c>
      <c r="R470" s="68" t="s">
        <v>638</v>
      </c>
      <c r="S470" s="365"/>
      <c r="T470" s="278"/>
    </row>
    <row r="471" spans="1:20" ht="38.25">
      <c r="A471" s="192" t="s">
        <v>667</v>
      </c>
      <c r="B471" s="68"/>
      <c r="C471" s="214" t="s">
        <v>1256</v>
      </c>
      <c r="D471" s="215">
        <v>44984</v>
      </c>
      <c r="E471" s="192" t="s">
        <v>2236</v>
      </c>
      <c r="F471" s="192" t="s">
        <v>12</v>
      </c>
      <c r="G471" s="192">
        <v>442258</v>
      </c>
      <c r="H471" s="68"/>
      <c r="I471" s="198" t="s">
        <v>1927</v>
      </c>
      <c r="J471" s="68"/>
      <c r="K471" s="68"/>
      <c r="L471" s="68"/>
      <c r="M471" s="68"/>
      <c r="N471" s="363"/>
      <c r="O471" s="363"/>
      <c r="P471" s="216">
        <v>16282211.65</v>
      </c>
      <c r="Q471" s="216">
        <v>0</v>
      </c>
      <c r="R471" s="68" t="s">
        <v>638</v>
      </c>
      <c r="S471" s="365"/>
      <c r="T471" s="278"/>
    </row>
    <row r="472" spans="1:20" ht="38.25">
      <c r="A472" s="192" t="s">
        <v>667</v>
      </c>
      <c r="B472" s="68"/>
      <c r="C472" s="214" t="s">
        <v>1256</v>
      </c>
      <c r="D472" s="215">
        <v>44984</v>
      </c>
      <c r="E472" s="192" t="s">
        <v>2237</v>
      </c>
      <c r="F472" s="192" t="s">
        <v>12</v>
      </c>
      <c r="G472" s="192">
        <v>442260</v>
      </c>
      <c r="H472" s="68"/>
      <c r="I472" s="198" t="s">
        <v>1927</v>
      </c>
      <c r="J472" s="68"/>
      <c r="K472" s="68"/>
      <c r="L472" s="68"/>
      <c r="M472" s="68"/>
      <c r="N472" s="363"/>
      <c r="O472" s="363"/>
      <c r="P472" s="216">
        <v>10459479.869999999</v>
      </c>
      <c r="Q472" s="216">
        <v>0</v>
      </c>
      <c r="R472" s="68" t="s">
        <v>638</v>
      </c>
      <c r="S472" s="365"/>
      <c r="T472" s="278"/>
    </row>
    <row r="473" spans="1:20" ht="38.25">
      <c r="A473" s="192" t="s">
        <v>667</v>
      </c>
      <c r="B473" s="68"/>
      <c r="C473" s="214" t="s">
        <v>1256</v>
      </c>
      <c r="D473" s="215">
        <v>44984</v>
      </c>
      <c r="E473" s="192" t="s">
        <v>2238</v>
      </c>
      <c r="F473" s="192" t="s">
        <v>12</v>
      </c>
      <c r="G473" s="192">
        <v>442262</v>
      </c>
      <c r="H473" s="68"/>
      <c r="I473" s="198" t="s">
        <v>1927</v>
      </c>
      <c r="J473" s="68"/>
      <c r="K473" s="68"/>
      <c r="L473" s="68"/>
      <c r="M473" s="68"/>
      <c r="N473" s="363"/>
      <c r="O473" s="363"/>
      <c r="P473" s="216">
        <v>2995613.69</v>
      </c>
      <c r="Q473" s="216">
        <v>0</v>
      </c>
      <c r="R473" s="68" t="s">
        <v>638</v>
      </c>
      <c r="S473" s="365"/>
      <c r="T473" s="278"/>
    </row>
    <row r="474" spans="1:20" ht="38.25">
      <c r="A474" s="192" t="s">
        <v>667</v>
      </c>
      <c r="B474" s="68"/>
      <c r="C474" s="214" t="s">
        <v>1256</v>
      </c>
      <c r="D474" s="215">
        <v>44984</v>
      </c>
      <c r="E474" s="192" t="s">
        <v>2239</v>
      </c>
      <c r="F474" s="192" t="s">
        <v>12</v>
      </c>
      <c r="G474" s="192">
        <v>442264</v>
      </c>
      <c r="H474" s="68"/>
      <c r="I474" s="198" t="s">
        <v>1927</v>
      </c>
      <c r="J474" s="68"/>
      <c r="K474" s="68"/>
      <c r="L474" s="68"/>
      <c r="M474" s="68"/>
      <c r="N474" s="363"/>
      <c r="O474" s="363"/>
      <c r="P474" s="216">
        <v>98258.73</v>
      </c>
      <c r="Q474" s="216">
        <v>0</v>
      </c>
      <c r="R474" s="68" t="s">
        <v>638</v>
      </c>
      <c r="S474" s="365"/>
      <c r="T474" s="278"/>
    </row>
    <row r="475" spans="1:20" ht="38.25">
      <c r="A475" s="192" t="s">
        <v>667</v>
      </c>
      <c r="B475" s="68"/>
      <c r="C475" s="214" t="s">
        <v>1256</v>
      </c>
      <c r="D475" s="215">
        <v>44984</v>
      </c>
      <c r="E475" s="192" t="s">
        <v>2240</v>
      </c>
      <c r="F475" s="192" t="s">
        <v>12</v>
      </c>
      <c r="G475" s="192">
        <v>442266</v>
      </c>
      <c r="H475" s="68"/>
      <c r="I475" s="198" t="s">
        <v>1927</v>
      </c>
      <c r="J475" s="68"/>
      <c r="K475" s="68"/>
      <c r="L475" s="68"/>
      <c r="M475" s="68"/>
      <c r="N475" s="363"/>
      <c r="O475" s="363"/>
      <c r="P475" s="216">
        <v>1924343.05</v>
      </c>
      <c r="Q475" s="216">
        <v>0</v>
      </c>
      <c r="R475" s="68" t="s">
        <v>638</v>
      </c>
      <c r="S475" s="365"/>
      <c r="T475" s="278"/>
    </row>
    <row r="476" spans="1:20" ht="38.25">
      <c r="A476" s="192" t="s">
        <v>667</v>
      </c>
      <c r="B476" s="68"/>
      <c r="C476" s="214" t="s">
        <v>1256</v>
      </c>
      <c r="D476" s="215">
        <v>44984</v>
      </c>
      <c r="E476" s="192" t="s">
        <v>2241</v>
      </c>
      <c r="F476" s="192" t="s">
        <v>12</v>
      </c>
      <c r="G476" s="192">
        <v>442268</v>
      </c>
      <c r="H476" s="68"/>
      <c r="I476" s="198" t="s">
        <v>1927</v>
      </c>
      <c r="J476" s="68"/>
      <c r="K476" s="68"/>
      <c r="L476" s="68"/>
      <c r="M476" s="68"/>
      <c r="N476" s="363"/>
      <c r="O476" s="363"/>
      <c r="P476" s="216">
        <v>2093294.08</v>
      </c>
      <c r="Q476" s="216">
        <v>0</v>
      </c>
      <c r="R476" s="68" t="s">
        <v>638</v>
      </c>
      <c r="S476" s="365"/>
      <c r="T476" s="278"/>
    </row>
    <row r="477" spans="1:20" ht="38.25">
      <c r="A477" s="192" t="s">
        <v>667</v>
      </c>
      <c r="B477" s="68"/>
      <c r="C477" s="214" t="s">
        <v>1256</v>
      </c>
      <c r="D477" s="215">
        <v>44984</v>
      </c>
      <c r="E477" s="192" t="s">
        <v>2242</v>
      </c>
      <c r="F477" s="192" t="s">
        <v>12</v>
      </c>
      <c r="G477" s="192">
        <v>442270</v>
      </c>
      <c r="H477" s="68"/>
      <c r="I477" s="198" t="s">
        <v>1927</v>
      </c>
      <c r="J477" s="68"/>
      <c r="K477" s="68"/>
      <c r="L477" s="68"/>
      <c r="M477" s="68"/>
      <c r="N477" s="363"/>
      <c r="O477" s="363"/>
      <c r="P477" s="216">
        <v>2091330.75</v>
      </c>
      <c r="Q477" s="216">
        <v>0</v>
      </c>
      <c r="R477" s="68" t="s">
        <v>638</v>
      </c>
      <c r="S477" s="365"/>
      <c r="T477" s="278"/>
    </row>
    <row r="478" spans="1:20" ht="38.25">
      <c r="A478" s="192" t="s">
        <v>667</v>
      </c>
      <c r="B478" s="68"/>
      <c r="C478" s="214" t="s">
        <v>1256</v>
      </c>
      <c r="D478" s="215">
        <v>44984</v>
      </c>
      <c r="E478" s="192" t="s">
        <v>2243</v>
      </c>
      <c r="F478" s="192" t="s">
        <v>12</v>
      </c>
      <c r="G478" s="192">
        <v>442272</v>
      </c>
      <c r="H478" s="68"/>
      <c r="I478" s="198" t="s">
        <v>1927</v>
      </c>
      <c r="J478" s="68"/>
      <c r="K478" s="68"/>
      <c r="L478" s="68"/>
      <c r="M478" s="68"/>
      <c r="N478" s="363"/>
      <c r="O478" s="363"/>
      <c r="P478" s="216">
        <v>5744085.5800000001</v>
      </c>
      <c r="Q478" s="216">
        <v>0</v>
      </c>
      <c r="R478" s="68" t="s">
        <v>638</v>
      </c>
      <c r="S478" s="365"/>
      <c r="T478" s="278"/>
    </row>
    <row r="479" spans="1:20" ht="38.25">
      <c r="A479" s="192" t="s">
        <v>667</v>
      </c>
      <c r="B479" s="68"/>
      <c r="C479" s="214" t="s">
        <v>1256</v>
      </c>
      <c r="D479" s="215">
        <v>44984</v>
      </c>
      <c r="E479" s="192" t="s">
        <v>2244</v>
      </c>
      <c r="F479" s="192" t="s">
        <v>12</v>
      </c>
      <c r="G479" s="192">
        <v>442274</v>
      </c>
      <c r="H479" s="68"/>
      <c r="I479" s="198" t="s">
        <v>1927</v>
      </c>
      <c r="J479" s="68"/>
      <c r="K479" s="68"/>
      <c r="L479" s="68"/>
      <c r="M479" s="68"/>
      <c r="N479" s="363"/>
      <c r="O479" s="363"/>
      <c r="P479" s="216">
        <v>1478150.34</v>
      </c>
      <c r="Q479" s="216">
        <v>0</v>
      </c>
      <c r="R479" s="68" t="s">
        <v>638</v>
      </c>
      <c r="S479" s="365"/>
      <c r="T479" s="278"/>
    </row>
    <row r="480" spans="1:20" ht="38.25">
      <c r="A480" s="192" t="s">
        <v>667</v>
      </c>
      <c r="B480" s="68"/>
      <c r="C480" s="214" t="s">
        <v>1256</v>
      </c>
      <c r="D480" s="215">
        <v>44984</v>
      </c>
      <c r="E480" s="192" t="s">
        <v>2245</v>
      </c>
      <c r="F480" s="192" t="s">
        <v>12</v>
      </c>
      <c r="G480" s="192">
        <v>442282</v>
      </c>
      <c r="H480" s="68"/>
      <c r="I480" s="198" t="s">
        <v>1927</v>
      </c>
      <c r="J480" s="68"/>
      <c r="K480" s="68"/>
      <c r="L480" s="68"/>
      <c r="M480" s="68"/>
      <c r="N480" s="363"/>
      <c r="O480" s="363"/>
      <c r="P480" s="216">
        <v>3439163.11</v>
      </c>
      <c r="Q480" s="216">
        <v>0</v>
      </c>
      <c r="R480" s="68" t="s">
        <v>638</v>
      </c>
      <c r="S480" s="365"/>
      <c r="T480" s="278"/>
    </row>
    <row r="481" spans="1:20" ht="38.25">
      <c r="A481" s="192" t="s">
        <v>667</v>
      </c>
      <c r="B481" s="68"/>
      <c r="C481" s="214" t="s">
        <v>1256</v>
      </c>
      <c r="D481" s="215">
        <v>44984</v>
      </c>
      <c r="E481" s="192" t="s">
        <v>2246</v>
      </c>
      <c r="F481" s="192" t="s">
        <v>12</v>
      </c>
      <c r="G481" s="192">
        <v>442276</v>
      </c>
      <c r="H481" s="68"/>
      <c r="I481" s="198" t="s">
        <v>1927</v>
      </c>
      <c r="J481" s="68"/>
      <c r="K481" s="68"/>
      <c r="L481" s="68"/>
      <c r="M481" s="68"/>
      <c r="N481" s="363"/>
      <c r="O481" s="363"/>
      <c r="P481" s="216">
        <v>4865829.5599999996</v>
      </c>
      <c r="Q481" s="216">
        <v>0</v>
      </c>
      <c r="R481" s="68" t="s">
        <v>638</v>
      </c>
      <c r="S481" s="365"/>
      <c r="T481" s="278"/>
    </row>
    <row r="482" spans="1:20" ht="38.25">
      <c r="A482" s="192" t="s">
        <v>667</v>
      </c>
      <c r="B482" s="68"/>
      <c r="C482" s="214" t="s">
        <v>1256</v>
      </c>
      <c r="D482" s="215">
        <v>44984</v>
      </c>
      <c r="E482" s="192" t="s">
        <v>2247</v>
      </c>
      <c r="F482" s="192" t="s">
        <v>12</v>
      </c>
      <c r="G482" s="192">
        <v>442278</v>
      </c>
      <c r="H482" s="68"/>
      <c r="I482" s="198" t="s">
        <v>1927</v>
      </c>
      <c r="J482" s="68"/>
      <c r="K482" s="68"/>
      <c r="L482" s="68"/>
      <c r="M482" s="68"/>
      <c r="N482" s="363"/>
      <c r="O482" s="363"/>
      <c r="P482" s="216">
        <v>4870397.63</v>
      </c>
      <c r="Q482" s="216">
        <v>0</v>
      </c>
      <c r="R482" s="68" t="s">
        <v>638</v>
      </c>
      <c r="S482" s="365"/>
      <c r="T482" s="278"/>
    </row>
    <row r="483" spans="1:20" ht="38.25">
      <c r="A483" s="192" t="s">
        <v>667</v>
      </c>
      <c r="B483" s="68"/>
      <c r="C483" s="214" t="s">
        <v>1256</v>
      </c>
      <c r="D483" s="215">
        <v>44984</v>
      </c>
      <c r="E483" s="192" t="s">
        <v>2248</v>
      </c>
      <c r="F483" s="192" t="s">
        <v>12</v>
      </c>
      <c r="G483" s="192">
        <v>442280</v>
      </c>
      <c r="H483" s="68"/>
      <c r="I483" s="198" t="s">
        <v>1927</v>
      </c>
      <c r="J483" s="68"/>
      <c r="K483" s="68"/>
      <c r="L483" s="68"/>
      <c r="M483" s="68"/>
      <c r="N483" s="363"/>
      <c r="O483" s="363"/>
      <c r="P483" s="216">
        <v>1252144.8899999999</v>
      </c>
      <c r="Q483" s="216">
        <v>0</v>
      </c>
      <c r="R483" s="68" t="s">
        <v>638</v>
      </c>
      <c r="S483" s="365"/>
      <c r="T483" s="278"/>
    </row>
    <row r="484" spans="1:20" ht="38.25">
      <c r="A484" s="192" t="s">
        <v>667</v>
      </c>
      <c r="B484" s="68"/>
      <c r="C484" s="214" t="s">
        <v>1256</v>
      </c>
      <c r="D484" s="215">
        <v>44984</v>
      </c>
      <c r="E484" s="192" t="s">
        <v>2249</v>
      </c>
      <c r="F484" s="192" t="s">
        <v>12</v>
      </c>
      <c r="G484" s="192">
        <v>442284</v>
      </c>
      <c r="H484" s="68"/>
      <c r="I484" s="198" t="s">
        <v>1927</v>
      </c>
      <c r="J484" s="68"/>
      <c r="K484" s="68"/>
      <c r="L484" s="68"/>
      <c r="M484" s="68"/>
      <c r="N484" s="363"/>
      <c r="O484" s="363"/>
      <c r="P484" s="216">
        <v>13364572.42</v>
      </c>
      <c r="Q484" s="216">
        <v>0</v>
      </c>
      <c r="R484" s="68" t="s">
        <v>638</v>
      </c>
      <c r="S484" s="365"/>
      <c r="T484" s="278"/>
    </row>
    <row r="485" spans="1:20" ht="38.25">
      <c r="A485" s="192" t="s">
        <v>667</v>
      </c>
      <c r="B485" s="68"/>
      <c r="C485" s="214" t="s">
        <v>1256</v>
      </c>
      <c r="D485" s="215">
        <v>44984</v>
      </c>
      <c r="E485" s="192" t="s">
        <v>2250</v>
      </c>
      <c r="F485" s="192" t="s">
        <v>12</v>
      </c>
      <c r="G485" s="192">
        <v>442286</v>
      </c>
      <c r="H485" s="68"/>
      <c r="I485" s="198" t="s">
        <v>1927</v>
      </c>
      <c r="J485" s="68"/>
      <c r="K485" s="68"/>
      <c r="L485" s="68"/>
      <c r="M485" s="68"/>
      <c r="N485" s="363"/>
      <c r="O485" s="363"/>
      <c r="P485" s="216">
        <v>2458824.17</v>
      </c>
      <c r="Q485" s="216">
        <v>0</v>
      </c>
      <c r="R485" s="68" t="s">
        <v>638</v>
      </c>
      <c r="S485" s="365"/>
      <c r="T485" s="278"/>
    </row>
    <row r="486" spans="1:20" ht="38.25">
      <c r="A486" s="192" t="s">
        <v>667</v>
      </c>
      <c r="B486" s="68"/>
      <c r="C486" s="214" t="s">
        <v>1256</v>
      </c>
      <c r="D486" s="215">
        <v>44984</v>
      </c>
      <c r="E486" s="192" t="s">
        <v>2251</v>
      </c>
      <c r="F486" s="192" t="s">
        <v>12</v>
      </c>
      <c r="G486" s="192">
        <v>442288</v>
      </c>
      <c r="H486" s="68"/>
      <c r="I486" s="198" t="s">
        <v>1927</v>
      </c>
      <c r="J486" s="68"/>
      <c r="K486" s="68"/>
      <c r="L486" s="68"/>
      <c r="M486" s="68"/>
      <c r="N486" s="363"/>
      <c r="O486" s="363"/>
      <c r="P486" s="216">
        <v>632739.85</v>
      </c>
      <c r="Q486" s="216">
        <v>0</v>
      </c>
      <c r="R486" s="68" t="s">
        <v>638</v>
      </c>
      <c r="S486" s="365"/>
      <c r="T486" s="278"/>
    </row>
    <row r="487" spans="1:20" ht="38.25">
      <c r="A487" s="192" t="s">
        <v>667</v>
      </c>
      <c r="B487" s="68"/>
      <c r="C487" s="214" t="s">
        <v>1256</v>
      </c>
      <c r="D487" s="215">
        <v>44984</v>
      </c>
      <c r="E487" s="192" t="s">
        <v>2252</v>
      </c>
      <c r="F487" s="192" t="s">
        <v>12</v>
      </c>
      <c r="G487" s="192">
        <v>442290</v>
      </c>
      <c r="H487" s="68"/>
      <c r="I487" s="198" t="s">
        <v>1927</v>
      </c>
      <c r="J487" s="68"/>
      <c r="K487" s="68"/>
      <c r="L487" s="68"/>
      <c r="M487" s="68"/>
      <c r="N487" s="363"/>
      <c r="O487" s="363"/>
      <c r="P487" s="216">
        <v>16597871.869999999</v>
      </c>
      <c r="Q487" s="216">
        <v>0</v>
      </c>
      <c r="R487" s="68" t="s">
        <v>638</v>
      </c>
      <c r="S487" s="365"/>
      <c r="T487" s="278"/>
    </row>
    <row r="488" spans="1:20" ht="38.25">
      <c r="A488" s="192" t="s">
        <v>667</v>
      </c>
      <c r="B488" s="68"/>
      <c r="C488" s="214" t="s">
        <v>1256</v>
      </c>
      <c r="D488" s="215">
        <v>44984</v>
      </c>
      <c r="E488" s="192" t="s">
        <v>2253</v>
      </c>
      <c r="F488" s="192" t="s">
        <v>12</v>
      </c>
      <c r="G488" s="192">
        <v>442292</v>
      </c>
      <c r="H488" s="68"/>
      <c r="I488" s="198" t="s">
        <v>1927</v>
      </c>
      <c r="J488" s="68"/>
      <c r="K488" s="68"/>
      <c r="L488" s="68"/>
      <c r="M488" s="68"/>
      <c r="N488" s="363"/>
      <c r="O488" s="363"/>
      <c r="P488" s="216">
        <v>16273999.4</v>
      </c>
      <c r="Q488" s="216">
        <v>0</v>
      </c>
      <c r="R488" s="68" t="s">
        <v>638</v>
      </c>
      <c r="S488" s="365"/>
      <c r="T488" s="278"/>
    </row>
    <row r="489" spans="1:20" ht="38.25">
      <c r="A489" s="192" t="s">
        <v>667</v>
      </c>
      <c r="B489" s="68"/>
      <c r="C489" s="214" t="s">
        <v>1256</v>
      </c>
      <c r="D489" s="215">
        <v>44984</v>
      </c>
      <c r="E489" s="192" t="s">
        <v>2254</v>
      </c>
      <c r="F489" s="192" t="s">
        <v>12</v>
      </c>
      <c r="G489" s="192">
        <v>442294</v>
      </c>
      <c r="H489" s="68"/>
      <c r="I489" s="198" t="s">
        <v>1927</v>
      </c>
      <c r="J489" s="68"/>
      <c r="K489" s="68"/>
      <c r="L489" s="68"/>
      <c r="M489" s="68"/>
      <c r="N489" s="363"/>
      <c r="O489" s="363"/>
      <c r="P489" s="216">
        <v>8037602.6900000004</v>
      </c>
      <c r="Q489" s="216">
        <v>0</v>
      </c>
      <c r="R489" s="68" t="s">
        <v>638</v>
      </c>
      <c r="S489" s="365"/>
      <c r="T489" s="278"/>
    </row>
    <row r="490" spans="1:20" ht="38.25">
      <c r="A490" s="192" t="s">
        <v>667</v>
      </c>
      <c r="B490" s="68"/>
      <c r="C490" s="214" t="s">
        <v>1256</v>
      </c>
      <c r="D490" s="215">
        <v>44984</v>
      </c>
      <c r="E490" s="192" t="s">
        <v>2255</v>
      </c>
      <c r="F490" s="192" t="s">
        <v>12</v>
      </c>
      <c r="G490" s="192">
        <v>442296</v>
      </c>
      <c r="H490" s="68"/>
      <c r="I490" s="198" t="s">
        <v>1927</v>
      </c>
      <c r="J490" s="68"/>
      <c r="K490" s="68"/>
      <c r="L490" s="68"/>
      <c r="M490" s="68"/>
      <c r="N490" s="363"/>
      <c r="O490" s="363"/>
      <c r="P490" s="216">
        <v>93539454.129999995</v>
      </c>
      <c r="Q490" s="216">
        <v>0</v>
      </c>
      <c r="R490" s="68" t="s">
        <v>638</v>
      </c>
      <c r="S490" s="365"/>
      <c r="T490" s="278"/>
    </row>
    <row r="491" spans="1:20" ht="38.25">
      <c r="A491" s="192" t="s">
        <v>667</v>
      </c>
      <c r="B491" s="68"/>
      <c r="C491" s="214" t="s">
        <v>1256</v>
      </c>
      <c r="D491" s="215">
        <v>44984</v>
      </c>
      <c r="E491" s="192" t="s">
        <v>2256</v>
      </c>
      <c r="F491" s="192" t="s">
        <v>12</v>
      </c>
      <c r="G491" s="192">
        <v>442298</v>
      </c>
      <c r="H491" s="68"/>
      <c r="I491" s="198" t="s">
        <v>1927</v>
      </c>
      <c r="J491" s="68"/>
      <c r="K491" s="68"/>
      <c r="L491" s="68"/>
      <c r="M491" s="68"/>
      <c r="N491" s="363"/>
      <c r="O491" s="363"/>
      <c r="P491" s="216">
        <v>40203203.899999999</v>
      </c>
      <c r="Q491" s="216">
        <v>0</v>
      </c>
      <c r="R491" s="68" t="s">
        <v>638</v>
      </c>
      <c r="S491" s="365"/>
      <c r="T491" s="278"/>
    </row>
    <row r="492" spans="1:20" ht="38.25">
      <c r="A492" s="192" t="s">
        <v>667</v>
      </c>
      <c r="B492" s="68"/>
      <c r="C492" s="214" t="s">
        <v>1256</v>
      </c>
      <c r="D492" s="215">
        <v>44984</v>
      </c>
      <c r="E492" s="192" t="s">
        <v>2257</v>
      </c>
      <c r="F492" s="192" t="s">
        <v>12</v>
      </c>
      <c r="G492" s="192">
        <v>442300</v>
      </c>
      <c r="H492" s="68"/>
      <c r="I492" s="198" t="s">
        <v>1927</v>
      </c>
      <c r="J492" s="68"/>
      <c r="K492" s="68"/>
      <c r="L492" s="68"/>
      <c r="M492" s="68"/>
      <c r="N492" s="363"/>
      <c r="O492" s="363"/>
      <c r="P492" s="216">
        <v>7133755.8499999996</v>
      </c>
      <c r="Q492" s="216">
        <v>0</v>
      </c>
      <c r="R492" s="68" t="s">
        <v>638</v>
      </c>
      <c r="S492" s="365"/>
      <c r="T492" s="278"/>
    </row>
    <row r="493" spans="1:20" ht="38.25">
      <c r="A493" s="192" t="s">
        <v>667</v>
      </c>
      <c r="B493" s="68"/>
      <c r="C493" s="214" t="s">
        <v>1256</v>
      </c>
      <c r="D493" s="215">
        <v>44984</v>
      </c>
      <c r="E493" s="192" t="s">
        <v>2258</v>
      </c>
      <c r="F493" s="192" t="s">
        <v>12</v>
      </c>
      <c r="G493" s="192">
        <v>442302</v>
      </c>
      <c r="H493" s="68"/>
      <c r="I493" s="198" t="s">
        <v>1927</v>
      </c>
      <c r="J493" s="68"/>
      <c r="K493" s="68"/>
      <c r="L493" s="68"/>
      <c r="M493" s="68"/>
      <c r="N493" s="363"/>
      <c r="O493" s="363"/>
      <c r="P493" s="216">
        <v>16985.98</v>
      </c>
      <c r="Q493" s="216">
        <v>0</v>
      </c>
      <c r="R493" s="68" t="s">
        <v>638</v>
      </c>
      <c r="S493" s="365"/>
      <c r="T493" s="278"/>
    </row>
    <row r="494" spans="1:20" ht="38.25">
      <c r="A494" s="192" t="s">
        <v>667</v>
      </c>
      <c r="B494" s="68"/>
      <c r="C494" s="214" t="s">
        <v>1256</v>
      </c>
      <c r="D494" s="215">
        <v>44984</v>
      </c>
      <c r="E494" s="192" t="s">
        <v>2259</v>
      </c>
      <c r="F494" s="192" t="s">
        <v>12</v>
      </c>
      <c r="G494" s="192">
        <v>442304</v>
      </c>
      <c r="H494" s="68"/>
      <c r="I494" s="198" t="s">
        <v>1927</v>
      </c>
      <c r="J494" s="68"/>
      <c r="K494" s="68"/>
      <c r="L494" s="68"/>
      <c r="M494" s="68"/>
      <c r="N494" s="363"/>
      <c r="O494" s="363"/>
      <c r="P494" s="216">
        <v>544.07000000000005</v>
      </c>
      <c r="Q494" s="216">
        <v>0</v>
      </c>
      <c r="R494" s="68" t="s">
        <v>638</v>
      </c>
      <c r="S494" s="365"/>
      <c r="T494" s="278"/>
    </row>
    <row r="495" spans="1:20" ht="38.25">
      <c r="A495" s="192" t="s">
        <v>667</v>
      </c>
      <c r="B495" s="68"/>
      <c r="C495" s="214" t="s">
        <v>1256</v>
      </c>
      <c r="D495" s="215">
        <v>44984</v>
      </c>
      <c r="E495" s="192" t="s">
        <v>2260</v>
      </c>
      <c r="F495" s="192" t="s">
        <v>12</v>
      </c>
      <c r="G495" s="192">
        <v>442306</v>
      </c>
      <c r="H495" s="68"/>
      <c r="I495" s="198" t="s">
        <v>1927</v>
      </c>
      <c r="J495" s="68"/>
      <c r="K495" s="68"/>
      <c r="L495" s="68"/>
      <c r="M495" s="68"/>
      <c r="N495" s="363"/>
      <c r="O495" s="363"/>
      <c r="P495" s="216">
        <v>557.16999999999996</v>
      </c>
      <c r="Q495" s="216">
        <v>0</v>
      </c>
      <c r="R495" s="68" t="s">
        <v>638</v>
      </c>
      <c r="S495" s="365"/>
      <c r="T495" s="278"/>
    </row>
    <row r="496" spans="1:20" ht="38.25">
      <c r="A496" s="192" t="s">
        <v>667</v>
      </c>
      <c r="B496" s="68"/>
      <c r="C496" s="214" t="s">
        <v>1256</v>
      </c>
      <c r="D496" s="215">
        <v>44984</v>
      </c>
      <c r="E496" s="192" t="s">
        <v>2261</v>
      </c>
      <c r="F496" s="192" t="s">
        <v>12</v>
      </c>
      <c r="G496" s="192">
        <v>442308</v>
      </c>
      <c r="H496" s="68"/>
      <c r="I496" s="198" t="s">
        <v>1927</v>
      </c>
      <c r="J496" s="68"/>
      <c r="K496" s="68"/>
      <c r="L496" s="68"/>
      <c r="M496" s="68"/>
      <c r="N496" s="363"/>
      <c r="O496" s="363"/>
      <c r="P496" s="216">
        <v>14499.36</v>
      </c>
      <c r="Q496" s="216">
        <v>0</v>
      </c>
      <c r="R496" s="68" t="s">
        <v>638</v>
      </c>
      <c r="S496" s="365"/>
      <c r="T496" s="278"/>
    </row>
    <row r="497" spans="1:20" ht="38.25">
      <c r="A497" s="192" t="s">
        <v>667</v>
      </c>
      <c r="B497" s="68"/>
      <c r="C497" s="214" t="s">
        <v>1256</v>
      </c>
      <c r="D497" s="215">
        <v>44984</v>
      </c>
      <c r="E497" s="192" t="s">
        <v>2262</v>
      </c>
      <c r="F497" s="192" t="s">
        <v>12</v>
      </c>
      <c r="G497" s="192">
        <v>442310</v>
      </c>
      <c r="H497" s="68"/>
      <c r="I497" s="198" t="s">
        <v>1927</v>
      </c>
      <c r="J497" s="68"/>
      <c r="K497" s="68"/>
      <c r="L497" s="68"/>
      <c r="M497" s="68"/>
      <c r="N497" s="363"/>
      <c r="O497" s="363"/>
      <c r="P497" s="216">
        <v>14499.36</v>
      </c>
      <c r="Q497" s="216">
        <v>0</v>
      </c>
      <c r="R497" s="68" t="s">
        <v>638</v>
      </c>
      <c r="S497" s="365"/>
      <c r="T497" s="278"/>
    </row>
    <row r="498" spans="1:20" ht="38.25">
      <c r="A498" s="192" t="s">
        <v>667</v>
      </c>
      <c r="B498" s="68"/>
      <c r="C498" s="214" t="s">
        <v>1256</v>
      </c>
      <c r="D498" s="215">
        <v>44984</v>
      </c>
      <c r="E498" s="192" t="s">
        <v>2263</v>
      </c>
      <c r="F498" s="192" t="s">
        <v>12</v>
      </c>
      <c r="G498" s="192">
        <v>442312</v>
      </c>
      <c r="H498" s="68"/>
      <c r="I498" s="198" t="s">
        <v>1927</v>
      </c>
      <c r="J498" s="68"/>
      <c r="K498" s="68"/>
      <c r="L498" s="68"/>
      <c r="M498" s="68"/>
      <c r="N498" s="363"/>
      <c r="O498" s="363"/>
      <c r="P498" s="216">
        <v>14499.36</v>
      </c>
      <c r="Q498" s="216">
        <v>0</v>
      </c>
      <c r="R498" s="68" t="s">
        <v>638</v>
      </c>
      <c r="S498" s="365"/>
      <c r="T498" s="278"/>
    </row>
    <row r="499" spans="1:20" ht="38.25">
      <c r="A499" s="192" t="s">
        <v>667</v>
      </c>
      <c r="B499" s="68"/>
      <c r="C499" s="214" t="s">
        <v>1256</v>
      </c>
      <c r="D499" s="215">
        <v>44984</v>
      </c>
      <c r="E499" s="192" t="s">
        <v>2264</v>
      </c>
      <c r="F499" s="192" t="s">
        <v>12</v>
      </c>
      <c r="G499" s="192">
        <v>442314</v>
      </c>
      <c r="H499" s="68"/>
      <c r="I499" s="198" t="s">
        <v>1927</v>
      </c>
      <c r="J499" s="68"/>
      <c r="K499" s="68"/>
      <c r="L499" s="68"/>
      <c r="M499" s="68"/>
      <c r="N499" s="363"/>
      <c r="O499" s="363"/>
      <c r="P499" s="216">
        <v>268021.37</v>
      </c>
      <c r="Q499" s="216">
        <v>0</v>
      </c>
      <c r="R499" s="68" t="s">
        <v>638</v>
      </c>
      <c r="S499" s="365"/>
      <c r="T499" s="278"/>
    </row>
    <row r="500" spans="1:20" ht="38.25">
      <c r="A500" s="192" t="s">
        <v>667</v>
      </c>
      <c r="B500" s="68"/>
      <c r="C500" s="214" t="s">
        <v>1256</v>
      </c>
      <c r="D500" s="215">
        <v>44984</v>
      </c>
      <c r="E500" s="192" t="s">
        <v>2265</v>
      </c>
      <c r="F500" s="192" t="s">
        <v>12</v>
      </c>
      <c r="G500" s="192">
        <v>442316</v>
      </c>
      <c r="H500" s="68"/>
      <c r="I500" s="198" t="s">
        <v>1927</v>
      </c>
      <c r="J500" s="68"/>
      <c r="K500" s="68"/>
      <c r="L500" s="68"/>
      <c r="M500" s="68"/>
      <c r="N500" s="363"/>
      <c r="O500" s="363"/>
      <c r="P500" s="216">
        <v>2174903.7999999998</v>
      </c>
      <c r="Q500" s="216">
        <v>0</v>
      </c>
      <c r="R500" s="68" t="s">
        <v>638</v>
      </c>
      <c r="S500" s="365"/>
      <c r="T500" s="278"/>
    </row>
    <row r="501" spans="1:20" ht="38.25">
      <c r="A501" s="192" t="s">
        <v>667</v>
      </c>
      <c r="B501" s="68"/>
      <c r="C501" s="214" t="s">
        <v>1256</v>
      </c>
      <c r="D501" s="215">
        <v>44984</v>
      </c>
      <c r="E501" s="192" t="s">
        <v>2266</v>
      </c>
      <c r="F501" s="192" t="s">
        <v>12</v>
      </c>
      <c r="G501" s="192">
        <v>442318</v>
      </c>
      <c r="H501" s="68"/>
      <c r="I501" s="198" t="s">
        <v>1927</v>
      </c>
      <c r="J501" s="68"/>
      <c r="K501" s="68"/>
      <c r="L501" s="68"/>
      <c r="M501" s="68"/>
      <c r="N501" s="363"/>
      <c r="O501" s="363"/>
      <c r="P501" s="216">
        <v>2174903.7999999998</v>
      </c>
      <c r="Q501" s="216">
        <v>0</v>
      </c>
      <c r="R501" s="68" t="s">
        <v>638</v>
      </c>
      <c r="S501" s="365"/>
      <c r="T501" s="278"/>
    </row>
    <row r="502" spans="1:20" ht="38.25">
      <c r="A502" s="192" t="s">
        <v>667</v>
      </c>
      <c r="B502" s="68"/>
      <c r="C502" s="214" t="s">
        <v>1256</v>
      </c>
      <c r="D502" s="215">
        <v>44984</v>
      </c>
      <c r="E502" s="192" t="s">
        <v>2267</v>
      </c>
      <c r="F502" s="192" t="s">
        <v>12</v>
      </c>
      <c r="G502" s="192">
        <v>442320</v>
      </c>
      <c r="H502" s="68"/>
      <c r="I502" s="198" t="s">
        <v>1927</v>
      </c>
      <c r="J502" s="68"/>
      <c r="K502" s="68"/>
      <c r="L502" s="68"/>
      <c r="M502" s="68"/>
      <c r="N502" s="363"/>
      <c r="O502" s="363"/>
      <c r="P502" s="216">
        <v>2174903.7999999998</v>
      </c>
      <c r="Q502" s="216">
        <v>0</v>
      </c>
      <c r="R502" s="68" t="s">
        <v>638</v>
      </c>
      <c r="S502" s="365"/>
      <c r="T502" s="278"/>
    </row>
    <row r="503" spans="1:20" ht="38.25">
      <c r="A503" s="192" t="s">
        <v>667</v>
      </c>
      <c r="B503" s="68"/>
      <c r="C503" s="214" t="s">
        <v>1256</v>
      </c>
      <c r="D503" s="215">
        <v>44984</v>
      </c>
      <c r="E503" s="192" t="s">
        <v>2268</v>
      </c>
      <c r="F503" s="192" t="s">
        <v>12</v>
      </c>
      <c r="G503" s="192">
        <v>442322</v>
      </c>
      <c r="H503" s="68"/>
      <c r="I503" s="198" t="s">
        <v>1927</v>
      </c>
      <c r="J503" s="68"/>
      <c r="K503" s="68"/>
      <c r="L503" s="68"/>
      <c r="M503" s="68"/>
      <c r="N503" s="363"/>
      <c r="O503" s="363"/>
      <c r="P503" s="216">
        <v>2174903.7999999998</v>
      </c>
      <c r="Q503" s="216">
        <v>0</v>
      </c>
      <c r="R503" s="68" t="s">
        <v>638</v>
      </c>
      <c r="S503" s="365"/>
      <c r="T503" s="278"/>
    </row>
    <row r="504" spans="1:20" ht="38.25">
      <c r="A504" s="192" t="s">
        <v>667</v>
      </c>
      <c r="B504" s="68"/>
      <c r="C504" s="214" t="s">
        <v>1256</v>
      </c>
      <c r="D504" s="215">
        <v>44984</v>
      </c>
      <c r="E504" s="192" t="s">
        <v>2269</v>
      </c>
      <c r="F504" s="192" t="s">
        <v>12</v>
      </c>
      <c r="G504" s="192">
        <v>442324</v>
      </c>
      <c r="H504" s="68"/>
      <c r="I504" s="198" t="s">
        <v>1927</v>
      </c>
      <c r="J504" s="68"/>
      <c r="K504" s="68"/>
      <c r="L504" s="68"/>
      <c r="M504" s="68"/>
      <c r="N504" s="363"/>
      <c r="O504" s="363"/>
      <c r="P504" s="216">
        <v>2174903.7999999998</v>
      </c>
      <c r="Q504" s="216">
        <v>0</v>
      </c>
      <c r="R504" s="68" t="s">
        <v>638</v>
      </c>
      <c r="S504" s="365"/>
      <c r="T504" s="278"/>
    </row>
    <row r="505" spans="1:20" ht="38.25">
      <c r="A505" s="192" t="s">
        <v>667</v>
      </c>
      <c r="B505" s="68"/>
      <c r="C505" s="214" t="s">
        <v>1256</v>
      </c>
      <c r="D505" s="215">
        <v>44984</v>
      </c>
      <c r="E505" s="192" t="s">
        <v>2270</v>
      </c>
      <c r="F505" s="192" t="s">
        <v>12</v>
      </c>
      <c r="G505" s="192">
        <v>442326</v>
      </c>
      <c r="H505" s="68"/>
      <c r="I505" s="198" t="s">
        <v>1927</v>
      </c>
      <c r="J505" s="68"/>
      <c r="K505" s="68"/>
      <c r="L505" s="68"/>
      <c r="M505" s="68"/>
      <c r="N505" s="363"/>
      <c r="O505" s="363"/>
      <c r="P505" s="216">
        <v>6003.25</v>
      </c>
      <c r="Q505" s="216">
        <v>0</v>
      </c>
      <c r="R505" s="68" t="s">
        <v>638</v>
      </c>
      <c r="S505" s="365"/>
      <c r="T505" s="278"/>
    </row>
    <row r="506" spans="1:20" ht="38.25">
      <c r="A506" s="192" t="s">
        <v>667</v>
      </c>
      <c r="B506" s="68"/>
      <c r="C506" s="214" t="s">
        <v>1256</v>
      </c>
      <c r="D506" s="215">
        <v>44984</v>
      </c>
      <c r="E506" s="192" t="s">
        <v>2271</v>
      </c>
      <c r="F506" s="192" t="s">
        <v>12</v>
      </c>
      <c r="G506" s="192">
        <v>442328</v>
      </c>
      <c r="H506" s="68"/>
      <c r="I506" s="198" t="s">
        <v>1927</v>
      </c>
      <c r="J506" s="68"/>
      <c r="K506" s="68"/>
      <c r="L506" s="68"/>
      <c r="M506" s="68"/>
      <c r="N506" s="363"/>
      <c r="O506" s="363"/>
      <c r="P506" s="216">
        <v>3856.42</v>
      </c>
      <c r="Q506" s="216">
        <v>0</v>
      </c>
      <c r="R506" s="68" t="s">
        <v>638</v>
      </c>
      <c r="S506" s="365"/>
      <c r="T506" s="278"/>
    </row>
    <row r="507" spans="1:20" ht="38.25">
      <c r="A507" s="192" t="s">
        <v>667</v>
      </c>
      <c r="B507" s="68"/>
      <c r="C507" s="214" t="s">
        <v>1256</v>
      </c>
      <c r="D507" s="215">
        <v>44984</v>
      </c>
      <c r="E507" s="192" t="s">
        <v>2272</v>
      </c>
      <c r="F507" s="192" t="s">
        <v>12</v>
      </c>
      <c r="G507" s="192">
        <v>442330</v>
      </c>
      <c r="H507" s="68"/>
      <c r="I507" s="198" t="s">
        <v>1927</v>
      </c>
      <c r="J507" s="68"/>
      <c r="K507" s="68"/>
      <c r="L507" s="68"/>
      <c r="M507" s="68"/>
      <c r="N507" s="363"/>
      <c r="O507" s="363"/>
      <c r="P507" s="216">
        <v>196.88</v>
      </c>
      <c r="Q507" s="216">
        <v>0</v>
      </c>
      <c r="R507" s="68" t="s">
        <v>638</v>
      </c>
      <c r="S507" s="365"/>
      <c r="T507" s="278"/>
    </row>
    <row r="508" spans="1:20" ht="38.25">
      <c r="A508" s="192" t="s">
        <v>667</v>
      </c>
      <c r="B508" s="68"/>
      <c r="C508" s="214" t="s">
        <v>1256</v>
      </c>
      <c r="D508" s="215">
        <v>44984</v>
      </c>
      <c r="E508" s="192" t="s">
        <v>2273</v>
      </c>
      <c r="F508" s="192" t="s">
        <v>12</v>
      </c>
      <c r="G508" s="192">
        <v>442332</v>
      </c>
      <c r="H508" s="68"/>
      <c r="I508" s="198" t="s">
        <v>1927</v>
      </c>
      <c r="J508" s="68"/>
      <c r="K508" s="68"/>
      <c r="L508" s="68"/>
      <c r="M508" s="68"/>
      <c r="N508" s="363"/>
      <c r="O508" s="363"/>
      <c r="P508" s="216">
        <v>5124.42</v>
      </c>
      <c r="Q508" s="216">
        <v>0</v>
      </c>
      <c r="R508" s="68" t="s">
        <v>638</v>
      </c>
      <c r="S508" s="365"/>
      <c r="T508" s="278"/>
    </row>
    <row r="509" spans="1:20" ht="38.25">
      <c r="A509" s="192" t="s">
        <v>667</v>
      </c>
      <c r="B509" s="68"/>
      <c r="C509" s="214" t="s">
        <v>1256</v>
      </c>
      <c r="D509" s="215">
        <v>44984</v>
      </c>
      <c r="E509" s="192" t="s">
        <v>2274</v>
      </c>
      <c r="F509" s="192" t="s">
        <v>12</v>
      </c>
      <c r="G509" s="192">
        <v>442334</v>
      </c>
      <c r="H509" s="68"/>
      <c r="I509" s="198" t="s">
        <v>1927</v>
      </c>
      <c r="J509" s="68"/>
      <c r="K509" s="68"/>
      <c r="L509" s="68"/>
      <c r="M509" s="68"/>
      <c r="N509" s="363"/>
      <c r="O509" s="363"/>
      <c r="P509" s="216">
        <v>5973628.7999999998</v>
      </c>
      <c r="Q509" s="216">
        <v>0</v>
      </c>
      <c r="R509" s="68" t="s">
        <v>638</v>
      </c>
      <c r="S509" s="365"/>
      <c r="T509" s="278"/>
    </row>
    <row r="510" spans="1:20" ht="38.25">
      <c r="A510" s="192" t="s">
        <v>667</v>
      </c>
      <c r="B510" s="68"/>
      <c r="C510" s="214" t="s">
        <v>1256</v>
      </c>
      <c r="D510" s="215">
        <v>44984</v>
      </c>
      <c r="E510" s="192" t="s">
        <v>2275</v>
      </c>
      <c r="F510" s="192" t="s">
        <v>12</v>
      </c>
      <c r="G510" s="192">
        <v>442336</v>
      </c>
      <c r="H510" s="68"/>
      <c r="I510" s="198" t="s">
        <v>1927</v>
      </c>
      <c r="J510" s="68"/>
      <c r="K510" s="68"/>
      <c r="L510" s="68"/>
      <c r="M510" s="68"/>
      <c r="N510" s="363"/>
      <c r="O510" s="363"/>
      <c r="P510" s="216">
        <v>5973628.7999999998</v>
      </c>
      <c r="Q510" s="216">
        <v>0</v>
      </c>
      <c r="R510" s="68" t="s">
        <v>638</v>
      </c>
      <c r="S510" s="365"/>
      <c r="T510" s="278"/>
    </row>
    <row r="511" spans="1:20" ht="38.25">
      <c r="A511" s="192" t="s">
        <v>667</v>
      </c>
      <c r="B511" s="68"/>
      <c r="C511" s="214" t="s">
        <v>1256</v>
      </c>
      <c r="D511" s="215">
        <v>44984</v>
      </c>
      <c r="E511" s="192" t="s">
        <v>2276</v>
      </c>
      <c r="F511" s="192" t="s">
        <v>12</v>
      </c>
      <c r="G511" s="192">
        <v>442338</v>
      </c>
      <c r="H511" s="68"/>
      <c r="I511" s="198" t="s">
        <v>1927</v>
      </c>
      <c r="J511" s="68"/>
      <c r="K511" s="68"/>
      <c r="L511" s="68"/>
      <c r="M511" s="68"/>
      <c r="N511" s="363"/>
      <c r="O511" s="363"/>
      <c r="P511" s="216">
        <v>5973628.7999999998</v>
      </c>
      <c r="Q511" s="216">
        <v>0</v>
      </c>
      <c r="R511" s="68" t="s">
        <v>638</v>
      </c>
      <c r="S511" s="365"/>
      <c r="T511" s="278"/>
    </row>
    <row r="512" spans="1:20" ht="38.25">
      <c r="A512" s="192" t="s">
        <v>667</v>
      </c>
      <c r="B512" s="68"/>
      <c r="C512" s="214" t="s">
        <v>1256</v>
      </c>
      <c r="D512" s="215">
        <v>44984</v>
      </c>
      <c r="E512" s="192" t="s">
        <v>2277</v>
      </c>
      <c r="F512" s="192" t="s">
        <v>12</v>
      </c>
      <c r="G512" s="192">
        <v>442340</v>
      </c>
      <c r="H512" s="68"/>
      <c r="I512" s="198" t="s">
        <v>1927</v>
      </c>
      <c r="J512" s="68"/>
      <c r="K512" s="68"/>
      <c r="L512" s="68"/>
      <c r="M512" s="68"/>
      <c r="N512" s="363"/>
      <c r="O512" s="363"/>
      <c r="P512" s="216">
        <v>5973628.7999999998</v>
      </c>
      <c r="Q512" s="216">
        <v>0</v>
      </c>
      <c r="R512" s="68" t="s">
        <v>638</v>
      </c>
      <c r="S512" s="365"/>
      <c r="T512" s="278"/>
    </row>
    <row r="513" spans="1:20" ht="38.25">
      <c r="A513" s="192" t="s">
        <v>667</v>
      </c>
      <c r="B513" s="68"/>
      <c r="C513" s="214" t="s">
        <v>1256</v>
      </c>
      <c r="D513" s="215">
        <v>44984</v>
      </c>
      <c r="E513" s="192" t="s">
        <v>2278</v>
      </c>
      <c r="F513" s="192" t="s">
        <v>12</v>
      </c>
      <c r="G513" s="192">
        <v>442342</v>
      </c>
      <c r="H513" s="68"/>
      <c r="I513" s="198" t="s">
        <v>1927</v>
      </c>
      <c r="J513" s="68"/>
      <c r="K513" s="68"/>
      <c r="L513" s="68"/>
      <c r="M513" s="68"/>
      <c r="N513" s="363"/>
      <c r="O513" s="363"/>
      <c r="P513" s="216">
        <v>5973628.7999999998</v>
      </c>
      <c r="Q513" s="216">
        <v>0</v>
      </c>
      <c r="R513" s="68" t="s">
        <v>638</v>
      </c>
      <c r="S513" s="365"/>
      <c r="T513" s="278"/>
    </row>
    <row r="514" spans="1:20" ht="38.25">
      <c r="A514" s="192" t="s">
        <v>667</v>
      </c>
      <c r="B514" s="68"/>
      <c r="C514" s="214" t="s">
        <v>1256</v>
      </c>
      <c r="D514" s="215">
        <v>44984</v>
      </c>
      <c r="E514" s="192" t="s">
        <v>2279</v>
      </c>
      <c r="F514" s="192" t="s">
        <v>12</v>
      </c>
      <c r="G514" s="192">
        <v>442350</v>
      </c>
      <c r="H514" s="68"/>
      <c r="I514" s="198" t="s">
        <v>1927</v>
      </c>
      <c r="J514" s="68"/>
      <c r="K514" s="68"/>
      <c r="L514" s="68"/>
      <c r="M514" s="68"/>
      <c r="N514" s="363"/>
      <c r="O514" s="363"/>
      <c r="P514" s="216">
        <v>5060276.1900000004</v>
      </c>
      <c r="Q514" s="216">
        <v>0</v>
      </c>
      <c r="R514" s="68" t="s">
        <v>638</v>
      </c>
      <c r="S514" s="365"/>
      <c r="T514" s="278"/>
    </row>
    <row r="515" spans="1:20" ht="38.25">
      <c r="A515" s="192" t="s">
        <v>667</v>
      </c>
      <c r="B515" s="68"/>
      <c r="C515" s="214" t="s">
        <v>1256</v>
      </c>
      <c r="D515" s="215">
        <v>44984</v>
      </c>
      <c r="E515" s="192" t="s">
        <v>2280</v>
      </c>
      <c r="F515" s="192" t="s">
        <v>12</v>
      </c>
      <c r="G515" s="192">
        <v>442344</v>
      </c>
      <c r="H515" s="68"/>
      <c r="I515" s="198" t="s">
        <v>1927</v>
      </c>
      <c r="J515" s="68"/>
      <c r="K515" s="68"/>
      <c r="L515" s="68"/>
      <c r="M515" s="68"/>
      <c r="N515" s="363"/>
      <c r="O515" s="363"/>
      <c r="P515" s="216">
        <v>5060276.1900000004</v>
      </c>
      <c r="Q515" s="216">
        <v>0</v>
      </c>
      <c r="R515" s="68" t="s">
        <v>638</v>
      </c>
      <c r="S515" s="365"/>
      <c r="T515" s="278"/>
    </row>
    <row r="516" spans="1:20" ht="38.25">
      <c r="A516" s="192" t="s">
        <v>667</v>
      </c>
      <c r="B516" s="68"/>
      <c r="C516" s="214" t="s">
        <v>1256</v>
      </c>
      <c r="D516" s="215">
        <v>44984</v>
      </c>
      <c r="E516" s="192" t="s">
        <v>2281</v>
      </c>
      <c r="F516" s="192" t="s">
        <v>12</v>
      </c>
      <c r="G516" s="192">
        <v>442346</v>
      </c>
      <c r="H516" s="68"/>
      <c r="I516" s="198" t="s">
        <v>1927</v>
      </c>
      <c r="J516" s="68"/>
      <c r="K516" s="68"/>
      <c r="L516" s="68"/>
      <c r="M516" s="68"/>
      <c r="N516" s="363"/>
      <c r="O516" s="363"/>
      <c r="P516" s="216">
        <v>5060276.1900000004</v>
      </c>
      <c r="Q516" s="216">
        <v>0</v>
      </c>
      <c r="R516" s="68" t="s">
        <v>638</v>
      </c>
      <c r="S516" s="365"/>
      <c r="T516" s="278"/>
    </row>
    <row r="517" spans="1:20" ht="38.25">
      <c r="A517" s="192" t="s">
        <v>667</v>
      </c>
      <c r="B517" s="68"/>
      <c r="C517" s="214" t="s">
        <v>1256</v>
      </c>
      <c r="D517" s="215">
        <v>44984</v>
      </c>
      <c r="E517" s="192" t="s">
        <v>2282</v>
      </c>
      <c r="F517" s="192" t="s">
        <v>12</v>
      </c>
      <c r="G517" s="192">
        <v>442348</v>
      </c>
      <c r="H517" s="68"/>
      <c r="I517" s="198" t="s">
        <v>1927</v>
      </c>
      <c r="J517" s="68"/>
      <c r="K517" s="68"/>
      <c r="L517" s="68"/>
      <c r="M517" s="68"/>
      <c r="N517" s="363"/>
      <c r="O517" s="363"/>
      <c r="P517" s="216">
        <v>5060276.1900000004</v>
      </c>
      <c r="Q517" s="216">
        <v>0</v>
      </c>
      <c r="R517" s="68" t="s">
        <v>638</v>
      </c>
      <c r="S517" s="365"/>
      <c r="T517" s="278"/>
    </row>
    <row r="518" spans="1:20" ht="38.25">
      <c r="A518" s="192" t="s">
        <v>667</v>
      </c>
      <c r="B518" s="68"/>
      <c r="C518" s="214" t="s">
        <v>1256</v>
      </c>
      <c r="D518" s="215">
        <v>44984</v>
      </c>
      <c r="E518" s="192" t="s">
        <v>2283</v>
      </c>
      <c r="F518" s="192" t="s">
        <v>12</v>
      </c>
      <c r="G518" s="192">
        <v>442352</v>
      </c>
      <c r="H518" s="68"/>
      <c r="I518" s="198" t="s">
        <v>1927</v>
      </c>
      <c r="J518" s="68"/>
      <c r="K518" s="68"/>
      <c r="L518" s="68"/>
      <c r="M518" s="68"/>
      <c r="N518" s="363"/>
      <c r="O518" s="363"/>
      <c r="P518" s="216">
        <v>5060276.1900000004</v>
      </c>
      <c r="Q518" s="216">
        <v>0</v>
      </c>
      <c r="R518" s="68" t="s">
        <v>638</v>
      </c>
      <c r="S518" s="365"/>
      <c r="T518" s="278"/>
    </row>
    <row r="519" spans="1:20" ht="38.25">
      <c r="A519" s="192" t="s">
        <v>667</v>
      </c>
      <c r="B519" s="68"/>
      <c r="C519" s="214" t="s">
        <v>1256</v>
      </c>
      <c r="D519" s="215">
        <v>44984</v>
      </c>
      <c r="E519" s="192" t="s">
        <v>2284</v>
      </c>
      <c r="F519" s="192" t="s">
        <v>12</v>
      </c>
      <c r="G519" s="192">
        <v>442354</v>
      </c>
      <c r="H519" s="68"/>
      <c r="I519" s="198" t="s">
        <v>1927</v>
      </c>
      <c r="J519" s="68"/>
      <c r="K519" s="68"/>
      <c r="L519" s="68"/>
      <c r="M519" s="68"/>
      <c r="N519" s="363"/>
      <c r="O519" s="363"/>
      <c r="P519" s="216">
        <v>13898642.98</v>
      </c>
      <c r="Q519" s="216">
        <v>0</v>
      </c>
      <c r="R519" s="68" t="s">
        <v>638</v>
      </c>
      <c r="S519" s="365"/>
      <c r="T519" s="278"/>
    </row>
    <row r="520" spans="1:20" ht="38.25">
      <c r="A520" s="192" t="s">
        <v>667</v>
      </c>
      <c r="B520" s="68"/>
      <c r="C520" s="214" t="s">
        <v>1256</v>
      </c>
      <c r="D520" s="215">
        <v>44984</v>
      </c>
      <c r="E520" s="192" t="s">
        <v>2285</v>
      </c>
      <c r="F520" s="192" t="s">
        <v>12</v>
      </c>
      <c r="G520" s="192">
        <v>442356</v>
      </c>
      <c r="H520" s="68"/>
      <c r="I520" s="198" t="s">
        <v>1927</v>
      </c>
      <c r="J520" s="68"/>
      <c r="K520" s="68"/>
      <c r="L520" s="68"/>
      <c r="M520" s="68"/>
      <c r="N520" s="363"/>
      <c r="O520" s="363"/>
      <c r="P520" s="216">
        <v>13898642.98</v>
      </c>
      <c r="Q520" s="216">
        <v>0</v>
      </c>
      <c r="R520" s="68" t="s">
        <v>638</v>
      </c>
      <c r="S520" s="365"/>
      <c r="T520" s="278"/>
    </row>
    <row r="521" spans="1:20" ht="38.25">
      <c r="A521" s="192" t="s">
        <v>667</v>
      </c>
      <c r="B521" s="68"/>
      <c r="C521" s="214" t="s">
        <v>1256</v>
      </c>
      <c r="D521" s="215">
        <v>44984</v>
      </c>
      <c r="E521" s="192" t="s">
        <v>2286</v>
      </c>
      <c r="F521" s="192" t="s">
        <v>12</v>
      </c>
      <c r="G521" s="192">
        <v>442358</v>
      </c>
      <c r="H521" s="68"/>
      <c r="I521" s="198" t="s">
        <v>1927</v>
      </c>
      <c r="J521" s="68"/>
      <c r="K521" s="68"/>
      <c r="L521" s="68"/>
      <c r="M521" s="68"/>
      <c r="N521" s="363"/>
      <c r="O521" s="363"/>
      <c r="P521" s="216">
        <v>13898642.98</v>
      </c>
      <c r="Q521" s="216">
        <v>0</v>
      </c>
      <c r="R521" s="68" t="s">
        <v>638</v>
      </c>
      <c r="S521" s="365"/>
      <c r="T521" s="278"/>
    </row>
    <row r="522" spans="1:20" ht="38.25">
      <c r="A522" s="192" t="s">
        <v>667</v>
      </c>
      <c r="B522" s="68"/>
      <c r="C522" s="214" t="s">
        <v>1256</v>
      </c>
      <c r="D522" s="215">
        <v>44984</v>
      </c>
      <c r="E522" s="192" t="s">
        <v>2287</v>
      </c>
      <c r="F522" s="192" t="s">
        <v>12</v>
      </c>
      <c r="G522" s="192">
        <v>442360</v>
      </c>
      <c r="H522" s="68"/>
      <c r="I522" s="198" t="s">
        <v>1927</v>
      </c>
      <c r="J522" s="68"/>
      <c r="K522" s="68"/>
      <c r="L522" s="68"/>
      <c r="M522" s="68"/>
      <c r="N522" s="363"/>
      <c r="O522" s="363"/>
      <c r="P522" s="216">
        <v>13898642.98</v>
      </c>
      <c r="Q522" s="216">
        <v>0</v>
      </c>
      <c r="R522" s="68" t="s">
        <v>638</v>
      </c>
      <c r="S522" s="365"/>
      <c r="T522" s="278"/>
    </row>
    <row r="523" spans="1:20" ht="38.25">
      <c r="A523" s="192" t="s">
        <v>667</v>
      </c>
      <c r="B523" s="68"/>
      <c r="C523" s="214" t="s">
        <v>1256</v>
      </c>
      <c r="D523" s="215">
        <v>44984</v>
      </c>
      <c r="E523" s="192" t="s">
        <v>2288</v>
      </c>
      <c r="F523" s="192" t="s">
        <v>12</v>
      </c>
      <c r="G523" s="192">
        <v>442362</v>
      </c>
      <c r="H523" s="68"/>
      <c r="I523" s="198" t="s">
        <v>1927</v>
      </c>
      <c r="J523" s="68"/>
      <c r="K523" s="68"/>
      <c r="L523" s="68"/>
      <c r="M523" s="68"/>
      <c r="N523" s="363"/>
      <c r="O523" s="363"/>
      <c r="P523" s="216">
        <v>13898642.98</v>
      </c>
      <c r="Q523" s="216">
        <v>0</v>
      </c>
      <c r="R523" s="68" t="s">
        <v>638</v>
      </c>
      <c r="S523" s="365"/>
      <c r="T523" s="278"/>
    </row>
    <row r="524" spans="1:20" ht="38.25">
      <c r="A524" s="192" t="s">
        <v>667</v>
      </c>
      <c r="B524" s="68"/>
      <c r="C524" s="214" t="s">
        <v>1256</v>
      </c>
      <c r="D524" s="215">
        <v>44984</v>
      </c>
      <c r="E524" s="192" t="s">
        <v>2289</v>
      </c>
      <c r="F524" s="192" t="s">
        <v>12</v>
      </c>
      <c r="G524" s="192">
        <v>442364</v>
      </c>
      <c r="H524" s="68"/>
      <c r="I524" s="198" t="s">
        <v>1927</v>
      </c>
      <c r="J524" s="68"/>
      <c r="K524" s="68"/>
      <c r="L524" s="68"/>
      <c r="M524" s="68"/>
      <c r="N524" s="363"/>
      <c r="O524" s="363"/>
      <c r="P524" s="216">
        <v>2557082.9</v>
      </c>
      <c r="Q524" s="216">
        <v>0</v>
      </c>
      <c r="R524" s="68" t="s">
        <v>638</v>
      </c>
      <c r="S524" s="365"/>
      <c r="T524" s="278"/>
    </row>
    <row r="525" spans="1:20" ht="38.25">
      <c r="A525" s="192" t="s">
        <v>667</v>
      </c>
      <c r="B525" s="68"/>
      <c r="C525" s="214" t="s">
        <v>1256</v>
      </c>
      <c r="D525" s="215">
        <v>44984</v>
      </c>
      <c r="E525" s="192" t="s">
        <v>2290</v>
      </c>
      <c r="F525" s="192" t="s">
        <v>12</v>
      </c>
      <c r="G525" s="192">
        <v>442366</v>
      </c>
      <c r="H525" s="68"/>
      <c r="I525" s="198" t="s">
        <v>1927</v>
      </c>
      <c r="J525" s="68"/>
      <c r="K525" s="68"/>
      <c r="L525" s="68"/>
      <c r="M525" s="68"/>
      <c r="N525" s="363"/>
      <c r="O525" s="363"/>
      <c r="P525" s="216">
        <v>2557082.9</v>
      </c>
      <c r="Q525" s="216">
        <v>0</v>
      </c>
      <c r="R525" s="68" t="s">
        <v>638</v>
      </c>
      <c r="S525" s="365"/>
      <c r="T525" s="278"/>
    </row>
    <row r="526" spans="1:20" ht="38.25">
      <c r="A526" s="192" t="s">
        <v>667</v>
      </c>
      <c r="B526" s="68"/>
      <c r="C526" s="214" t="s">
        <v>1256</v>
      </c>
      <c r="D526" s="215">
        <v>44984</v>
      </c>
      <c r="E526" s="192" t="s">
        <v>2291</v>
      </c>
      <c r="F526" s="192" t="s">
        <v>12</v>
      </c>
      <c r="G526" s="192">
        <v>442368</v>
      </c>
      <c r="H526" s="68"/>
      <c r="I526" s="198" t="s">
        <v>1927</v>
      </c>
      <c r="J526" s="68"/>
      <c r="K526" s="68"/>
      <c r="L526" s="68"/>
      <c r="M526" s="68"/>
      <c r="N526" s="363"/>
      <c r="O526" s="363"/>
      <c r="P526" s="216">
        <v>2557082.9</v>
      </c>
      <c r="Q526" s="216">
        <v>0</v>
      </c>
      <c r="R526" s="68" t="s">
        <v>638</v>
      </c>
      <c r="S526" s="365"/>
      <c r="T526" s="278"/>
    </row>
    <row r="527" spans="1:20" ht="38.25">
      <c r="A527" s="192" t="s">
        <v>667</v>
      </c>
      <c r="B527" s="68"/>
      <c r="C527" s="214" t="s">
        <v>1256</v>
      </c>
      <c r="D527" s="215">
        <v>44984</v>
      </c>
      <c r="E527" s="192" t="s">
        <v>2292</v>
      </c>
      <c r="F527" s="192" t="s">
        <v>12</v>
      </c>
      <c r="G527" s="192">
        <v>442370</v>
      </c>
      <c r="H527" s="68"/>
      <c r="I527" s="198" t="s">
        <v>1927</v>
      </c>
      <c r="J527" s="68"/>
      <c r="K527" s="68"/>
      <c r="L527" s="68"/>
      <c r="M527" s="68"/>
      <c r="N527" s="363"/>
      <c r="O527" s="363"/>
      <c r="P527" s="216">
        <v>2557082.9</v>
      </c>
      <c r="Q527" s="216">
        <v>0</v>
      </c>
      <c r="R527" s="68" t="s">
        <v>638</v>
      </c>
      <c r="S527" s="365"/>
      <c r="T527" s="278"/>
    </row>
    <row r="528" spans="1:20" ht="38.25">
      <c r="A528" s="192" t="s">
        <v>667</v>
      </c>
      <c r="B528" s="68"/>
      <c r="C528" s="214" t="s">
        <v>1256</v>
      </c>
      <c r="D528" s="215">
        <v>44984</v>
      </c>
      <c r="E528" s="192" t="s">
        <v>2293</v>
      </c>
      <c r="F528" s="192" t="s">
        <v>12</v>
      </c>
      <c r="G528" s="192">
        <v>442372</v>
      </c>
      <c r="H528" s="68"/>
      <c r="I528" s="198" t="s">
        <v>1927</v>
      </c>
      <c r="J528" s="68"/>
      <c r="K528" s="68"/>
      <c r="L528" s="68"/>
      <c r="M528" s="68"/>
      <c r="N528" s="363"/>
      <c r="O528" s="363"/>
      <c r="P528" s="216">
        <v>2557082.9</v>
      </c>
      <c r="Q528" s="216">
        <v>0</v>
      </c>
      <c r="R528" s="68" t="s">
        <v>638</v>
      </c>
      <c r="S528" s="365"/>
      <c r="T528" s="278"/>
    </row>
    <row r="529" spans="1:20" ht="38.25">
      <c r="A529" s="192" t="s">
        <v>667</v>
      </c>
      <c r="B529" s="68"/>
      <c r="C529" s="214" t="s">
        <v>1256</v>
      </c>
      <c r="D529" s="215">
        <v>44984</v>
      </c>
      <c r="E529" s="192" t="s">
        <v>2294</v>
      </c>
      <c r="F529" s="192" t="s">
        <v>12</v>
      </c>
      <c r="G529" s="192">
        <v>442374</v>
      </c>
      <c r="H529" s="68"/>
      <c r="I529" s="198" t="s">
        <v>1927</v>
      </c>
      <c r="J529" s="68"/>
      <c r="K529" s="68"/>
      <c r="L529" s="68"/>
      <c r="M529" s="68"/>
      <c r="N529" s="363"/>
      <c r="O529" s="363"/>
      <c r="P529" s="216">
        <v>1636732.61</v>
      </c>
      <c r="Q529" s="216">
        <v>0</v>
      </c>
      <c r="R529" s="68" t="s">
        <v>638</v>
      </c>
      <c r="S529" s="365"/>
      <c r="T529" s="278"/>
    </row>
    <row r="530" spans="1:20" ht="38.25">
      <c r="A530" s="192" t="s">
        <v>667</v>
      </c>
      <c r="B530" s="68"/>
      <c r="C530" s="214" t="s">
        <v>1256</v>
      </c>
      <c r="D530" s="215">
        <v>44984</v>
      </c>
      <c r="E530" s="192" t="s">
        <v>2295</v>
      </c>
      <c r="F530" s="192" t="s">
        <v>12</v>
      </c>
      <c r="G530" s="192">
        <v>442376</v>
      </c>
      <c r="H530" s="68"/>
      <c r="I530" s="198" t="s">
        <v>1927</v>
      </c>
      <c r="J530" s="68"/>
      <c r="K530" s="68"/>
      <c r="L530" s="68"/>
      <c r="M530" s="68"/>
      <c r="N530" s="363"/>
      <c r="O530" s="363"/>
      <c r="P530" s="216">
        <v>81609.72</v>
      </c>
      <c r="Q530" s="216">
        <v>0</v>
      </c>
      <c r="R530" s="68" t="s">
        <v>638</v>
      </c>
      <c r="S530" s="365"/>
      <c r="T530" s="278"/>
    </row>
    <row r="531" spans="1:20" ht="38.25">
      <c r="A531" s="192" t="s">
        <v>667</v>
      </c>
      <c r="B531" s="68"/>
      <c r="C531" s="214" t="s">
        <v>1256</v>
      </c>
      <c r="D531" s="215">
        <v>44984</v>
      </c>
      <c r="E531" s="192" t="s">
        <v>2296</v>
      </c>
      <c r="F531" s="192" t="s">
        <v>12</v>
      </c>
      <c r="G531" s="192">
        <v>442378</v>
      </c>
      <c r="H531" s="68"/>
      <c r="I531" s="198" t="s">
        <v>1927</v>
      </c>
      <c r="J531" s="68"/>
      <c r="K531" s="68"/>
      <c r="L531" s="68"/>
      <c r="M531" s="68"/>
      <c r="N531" s="363"/>
      <c r="O531" s="363"/>
      <c r="P531" s="216">
        <v>2547892.2200000002</v>
      </c>
      <c r="Q531" s="216">
        <v>0</v>
      </c>
      <c r="R531" s="68" t="s">
        <v>638</v>
      </c>
      <c r="S531" s="365"/>
      <c r="T531" s="278"/>
    </row>
    <row r="532" spans="1:20" ht="38.25">
      <c r="A532" s="192" t="s">
        <v>667</v>
      </c>
      <c r="B532" s="68"/>
      <c r="C532" s="214" t="s">
        <v>1256</v>
      </c>
      <c r="D532" s="215">
        <v>44984</v>
      </c>
      <c r="E532" s="192" t="s">
        <v>2297</v>
      </c>
      <c r="F532" s="192" t="s">
        <v>12</v>
      </c>
      <c r="G532" s="192">
        <v>442380</v>
      </c>
      <c r="H532" s="68"/>
      <c r="I532" s="198" t="s">
        <v>1927</v>
      </c>
      <c r="J532" s="68"/>
      <c r="K532" s="68"/>
      <c r="L532" s="68"/>
      <c r="M532" s="68"/>
      <c r="N532" s="363"/>
      <c r="O532" s="363"/>
      <c r="P532" s="216">
        <v>83573.05</v>
      </c>
      <c r="Q532" s="216">
        <v>0</v>
      </c>
      <c r="R532" s="68" t="s">
        <v>638</v>
      </c>
      <c r="S532" s="365"/>
      <c r="T532" s="278"/>
    </row>
    <row r="533" spans="1:20" ht="38.25">
      <c r="A533" s="192" t="s">
        <v>667</v>
      </c>
      <c r="B533" s="68"/>
      <c r="C533" s="214" t="s">
        <v>1256</v>
      </c>
      <c r="D533" s="215">
        <v>44984</v>
      </c>
      <c r="E533" s="192" t="s">
        <v>2298</v>
      </c>
      <c r="F533" s="192" t="s">
        <v>12</v>
      </c>
      <c r="G533" s="192">
        <v>442382</v>
      </c>
      <c r="H533" s="68"/>
      <c r="I533" s="198" t="s">
        <v>1927</v>
      </c>
      <c r="J533" s="68"/>
      <c r="K533" s="68"/>
      <c r="L533" s="68"/>
      <c r="M533" s="68"/>
      <c r="N533" s="363"/>
      <c r="O533" s="363"/>
      <c r="P533" s="216">
        <v>4495478.46</v>
      </c>
      <c r="Q533" s="216">
        <v>0</v>
      </c>
      <c r="R533" s="68" t="s">
        <v>638</v>
      </c>
      <c r="S533" s="365"/>
      <c r="T533" s="278"/>
    </row>
    <row r="534" spans="1:20" ht="38.25">
      <c r="A534" s="192" t="s">
        <v>667</v>
      </c>
      <c r="B534" s="68"/>
      <c r="C534" s="214" t="s">
        <v>1256</v>
      </c>
      <c r="D534" s="215">
        <v>44984</v>
      </c>
      <c r="E534" s="192" t="s">
        <v>2299</v>
      </c>
      <c r="F534" s="192" t="s">
        <v>12</v>
      </c>
      <c r="G534" s="192">
        <v>442384</v>
      </c>
      <c r="H534" s="68"/>
      <c r="I534" s="198" t="s">
        <v>1927</v>
      </c>
      <c r="J534" s="68"/>
      <c r="K534" s="68"/>
      <c r="L534" s="68"/>
      <c r="M534" s="68"/>
      <c r="N534" s="363"/>
      <c r="O534" s="363"/>
      <c r="P534" s="216">
        <v>229543.21</v>
      </c>
      <c r="Q534" s="216">
        <v>0</v>
      </c>
      <c r="R534" s="68" t="s">
        <v>638</v>
      </c>
      <c r="S534" s="365"/>
      <c r="T534" s="278"/>
    </row>
    <row r="535" spans="1:20" ht="38.25">
      <c r="A535" s="192" t="s">
        <v>667</v>
      </c>
      <c r="B535" s="68"/>
      <c r="C535" s="214" t="s">
        <v>1256</v>
      </c>
      <c r="D535" s="215">
        <v>44984</v>
      </c>
      <c r="E535" s="192" t="s">
        <v>2300</v>
      </c>
      <c r="F535" s="192" t="s">
        <v>12</v>
      </c>
      <c r="G535" s="192">
        <v>442386</v>
      </c>
      <c r="H535" s="68"/>
      <c r="I535" s="198" t="s">
        <v>1927</v>
      </c>
      <c r="J535" s="68"/>
      <c r="K535" s="68"/>
      <c r="L535" s="68"/>
      <c r="M535" s="68"/>
      <c r="N535" s="363"/>
      <c r="O535" s="363"/>
      <c r="P535" s="216">
        <v>6998085.21</v>
      </c>
      <c r="Q535" s="216">
        <v>0</v>
      </c>
      <c r="R535" s="68" t="s">
        <v>638</v>
      </c>
      <c r="S535" s="365"/>
      <c r="T535" s="278"/>
    </row>
    <row r="536" spans="1:20" ht="38.25">
      <c r="A536" s="192" t="s">
        <v>667</v>
      </c>
      <c r="B536" s="68"/>
      <c r="C536" s="214" t="s">
        <v>1256</v>
      </c>
      <c r="D536" s="215">
        <v>44984</v>
      </c>
      <c r="E536" s="192" t="s">
        <v>2301</v>
      </c>
      <c r="F536" s="192" t="s">
        <v>12</v>
      </c>
      <c r="G536" s="192">
        <v>442388</v>
      </c>
      <c r="H536" s="68"/>
      <c r="I536" s="198" t="s">
        <v>1927</v>
      </c>
      <c r="J536" s="68"/>
      <c r="K536" s="68"/>
      <c r="L536" s="68"/>
      <c r="M536" s="68"/>
      <c r="N536" s="363"/>
      <c r="O536" s="363"/>
      <c r="P536" s="216">
        <v>224150.64</v>
      </c>
      <c r="Q536" s="216">
        <v>0</v>
      </c>
      <c r="R536" s="68" t="s">
        <v>638</v>
      </c>
      <c r="S536" s="365"/>
      <c r="T536" s="278"/>
    </row>
    <row r="537" spans="1:20" ht="38.25">
      <c r="A537" s="192" t="s">
        <v>667</v>
      </c>
      <c r="B537" s="68"/>
      <c r="C537" s="214" t="s">
        <v>1256</v>
      </c>
      <c r="D537" s="215">
        <v>44984</v>
      </c>
      <c r="E537" s="192" t="s">
        <v>2302</v>
      </c>
      <c r="F537" s="192" t="s">
        <v>12</v>
      </c>
      <c r="G537" s="192">
        <v>442390</v>
      </c>
      <c r="H537" s="68"/>
      <c r="I537" s="198" t="s">
        <v>1927</v>
      </c>
      <c r="J537" s="68"/>
      <c r="K537" s="68"/>
      <c r="L537" s="68"/>
      <c r="M537" s="68"/>
      <c r="N537" s="363"/>
      <c r="O537" s="363"/>
      <c r="P537" s="216">
        <v>194446.63</v>
      </c>
      <c r="Q537" s="216">
        <v>0</v>
      </c>
      <c r="R537" s="68" t="s">
        <v>638</v>
      </c>
      <c r="S537" s="365"/>
      <c r="T537" s="278"/>
    </row>
    <row r="538" spans="1:20" ht="38.25">
      <c r="A538" s="192" t="s">
        <v>667</v>
      </c>
      <c r="B538" s="68"/>
      <c r="C538" s="214" t="s">
        <v>1256</v>
      </c>
      <c r="D538" s="215">
        <v>44984</v>
      </c>
      <c r="E538" s="192" t="s">
        <v>2303</v>
      </c>
      <c r="F538" s="192" t="s">
        <v>12</v>
      </c>
      <c r="G538" s="192">
        <v>442392</v>
      </c>
      <c r="H538" s="68"/>
      <c r="I538" s="198" t="s">
        <v>1927</v>
      </c>
      <c r="J538" s="68"/>
      <c r="K538" s="68"/>
      <c r="L538" s="68"/>
      <c r="M538" s="68"/>
      <c r="N538" s="363"/>
      <c r="O538" s="363"/>
      <c r="P538" s="216">
        <v>3808131.29</v>
      </c>
      <c r="Q538" s="216">
        <v>0</v>
      </c>
      <c r="R538" s="68" t="s">
        <v>638</v>
      </c>
      <c r="S538" s="365"/>
      <c r="T538" s="278"/>
    </row>
    <row r="539" spans="1:20" ht="38.25">
      <c r="A539" s="192" t="s">
        <v>667</v>
      </c>
      <c r="B539" s="68"/>
      <c r="C539" s="214" t="s">
        <v>1256</v>
      </c>
      <c r="D539" s="215">
        <v>44984</v>
      </c>
      <c r="E539" s="192" t="s">
        <v>2304</v>
      </c>
      <c r="F539" s="192" t="s">
        <v>12</v>
      </c>
      <c r="G539" s="192">
        <v>442394</v>
      </c>
      <c r="H539" s="68"/>
      <c r="I539" s="198" t="s">
        <v>1927</v>
      </c>
      <c r="J539" s="68"/>
      <c r="K539" s="68"/>
      <c r="L539" s="68"/>
      <c r="M539" s="68"/>
      <c r="N539" s="363"/>
      <c r="O539" s="363"/>
      <c r="P539" s="216">
        <v>5928095.8899999997</v>
      </c>
      <c r="Q539" s="216">
        <v>0</v>
      </c>
      <c r="R539" s="68" t="s">
        <v>638</v>
      </c>
      <c r="S539" s="365"/>
      <c r="T539" s="278"/>
    </row>
    <row r="540" spans="1:20" ht="38.25">
      <c r="A540" s="192" t="s">
        <v>667</v>
      </c>
      <c r="B540" s="68"/>
      <c r="C540" s="214" t="s">
        <v>1256</v>
      </c>
      <c r="D540" s="215">
        <v>44984</v>
      </c>
      <c r="E540" s="192" t="s">
        <v>2305</v>
      </c>
      <c r="F540" s="192" t="s">
        <v>12</v>
      </c>
      <c r="G540" s="192">
        <v>442396</v>
      </c>
      <c r="H540" s="68"/>
      <c r="I540" s="198" t="s">
        <v>1927</v>
      </c>
      <c r="J540" s="68"/>
      <c r="K540" s="68"/>
      <c r="L540" s="68"/>
      <c r="M540" s="68"/>
      <c r="N540" s="363"/>
      <c r="O540" s="363"/>
      <c r="P540" s="216">
        <v>189878.63</v>
      </c>
      <c r="Q540" s="216">
        <v>0</v>
      </c>
      <c r="R540" s="68" t="s">
        <v>638</v>
      </c>
      <c r="S540" s="365"/>
      <c r="T540" s="278"/>
    </row>
    <row r="541" spans="1:20" ht="38.25">
      <c r="A541" s="192" t="s">
        <v>667</v>
      </c>
      <c r="B541" s="68"/>
      <c r="C541" s="214" t="s">
        <v>1256</v>
      </c>
      <c r="D541" s="215">
        <v>44984</v>
      </c>
      <c r="E541" s="192" t="s">
        <v>2306</v>
      </c>
      <c r="F541" s="192" t="s">
        <v>12</v>
      </c>
      <c r="G541" s="192">
        <v>442398</v>
      </c>
      <c r="H541" s="68"/>
      <c r="I541" s="198" t="s">
        <v>1927</v>
      </c>
      <c r="J541" s="68"/>
      <c r="K541" s="68"/>
      <c r="L541" s="68"/>
      <c r="M541" s="68"/>
      <c r="N541" s="363"/>
      <c r="O541" s="363"/>
      <c r="P541" s="216">
        <v>534070.55000000005</v>
      </c>
      <c r="Q541" s="216">
        <v>0</v>
      </c>
      <c r="R541" s="68" t="s">
        <v>638</v>
      </c>
      <c r="S541" s="365"/>
      <c r="T541" s="278"/>
    </row>
    <row r="542" spans="1:20" ht="38.25">
      <c r="A542" s="192" t="s">
        <v>667</v>
      </c>
      <c r="B542" s="68"/>
      <c r="C542" s="214" t="s">
        <v>1256</v>
      </c>
      <c r="D542" s="215">
        <v>44984</v>
      </c>
      <c r="E542" s="192" t="s">
        <v>2307</v>
      </c>
      <c r="F542" s="192" t="s">
        <v>12</v>
      </c>
      <c r="G542" s="192">
        <v>442400</v>
      </c>
      <c r="H542" s="68"/>
      <c r="I542" s="198" t="s">
        <v>1927</v>
      </c>
      <c r="J542" s="68"/>
      <c r="K542" s="68"/>
      <c r="L542" s="68"/>
      <c r="M542" s="68"/>
      <c r="N542" s="363"/>
      <c r="O542" s="363"/>
      <c r="P542" s="216">
        <v>95950.34</v>
      </c>
      <c r="Q542" s="216">
        <v>0</v>
      </c>
      <c r="R542" s="68" t="s">
        <v>638</v>
      </c>
      <c r="S542" s="365"/>
      <c r="T542" s="278"/>
    </row>
    <row r="543" spans="1:20" ht="38.25">
      <c r="A543" s="192" t="s">
        <v>667</v>
      </c>
      <c r="B543" s="68"/>
      <c r="C543" s="214" t="s">
        <v>1256</v>
      </c>
      <c r="D543" s="215">
        <v>44984</v>
      </c>
      <c r="E543" s="192" t="s">
        <v>2308</v>
      </c>
      <c r="F543" s="192" t="s">
        <v>12</v>
      </c>
      <c r="G543" s="192">
        <v>442402</v>
      </c>
      <c r="H543" s="68"/>
      <c r="I543" s="198" t="s">
        <v>1927</v>
      </c>
      <c r="J543" s="68"/>
      <c r="K543" s="68"/>
      <c r="L543" s="68"/>
      <c r="M543" s="68"/>
      <c r="N543" s="363"/>
      <c r="O543" s="363"/>
      <c r="P543" s="216">
        <v>538171.18000000005</v>
      </c>
      <c r="Q543" s="216">
        <v>0</v>
      </c>
      <c r="R543" s="68" t="s">
        <v>638</v>
      </c>
      <c r="S543" s="365"/>
      <c r="T543" s="278"/>
    </row>
    <row r="544" spans="1:20" ht="38.25">
      <c r="A544" s="192" t="s">
        <v>667</v>
      </c>
      <c r="B544" s="68"/>
      <c r="C544" s="214" t="s">
        <v>1256</v>
      </c>
      <c r="D544" s="215">
        <v>44984</v>
      </c>
      <c r="E544" s="192" t="s">
        <v>2309</v>
      </c>
      <c r="F544" s="192" t="s">
        <v>12</v>
      </c>
      <c r="G544" s="192">
        <v>442404</v>
      </c>
      <c r="H544" s="68"/>
      <c r="I544" s="198" t="s">
        <v>1927</v>
      </c>
      <c r="J544" s="68"/>
      <c r="K544" s="68"/>
      <c r="L544" s="68"/>
      <c r="M544" s="68"/>
      <c r="N544" s="363"/>
      <c r="O544" s="363"/>
      <c r="P544" s="216">
        <v>5749478.1600000001</v>
      </c>
      <c r="Q544" s="216">
        <v>0</v>
      </c>
      <c r="R544" s="68" t="s">
        <v>638</v>
      </c>
      <c r="S544" s="365"/>
      <c r="T544" s="278"/>
    </row>
    <row r="545" spans="1:20" ht="38.25">
      <c r="A545" s="192" t="s">
        <v>667</v>
      </c>
      <c r="B545" s="68"/>
      <c r="C545" s="214" t="s">
        <v>1256</v>
      </c>
      <c r="D545" s="215">
        <v>44984</v>
      </c>
      <c r="E545" s="192" t="s">
        <v>2310</v>
      </c>
      <c r="F545" s="192" t="s">
        <v>12</v>
      </c>
      <c r="G545" s="192">
        <v>442406</v>
      </c>
      <c r="H545" s="68"/>
      <c r="I545" s="198" t="s">
        <v>1927</v>
      </c>
      <c r="J545" s="68"/>
      <c r="K545" s="68"/>
      <c r="L545" s="68"/>
      <c r="M545" s="68"/>
      <c r="N545" s="363"/>
      <c r="O545" s="363"/>
      <c r="P545" s="216">
        <v>13377119.16</v>
      </c>
      <c r="Q545" s="216">
        <v>0</v>
      </c>
      <c r="R545" s="68" t="s">
        <v>638</v>
      </c>
      <c r="S545" s="365"/>
      <c r="T545" s="278"/>
    </row>
    <row r="546" spans="1:20" ht="38.25">
      <c r="A546" s="192" t="s">
        <v>667</v>
      </c>
      <c r="B546" s="68"/>
      <c r="C546" s="214" t="s">
        <v>1256</v>
      </c>
      <c r="D546" s="215">
        <v>44984</v>
      </c>
      <c r="E546" s="192" t="s">
        <v>2311</v>
      </c>
      <c r="F546" s="192" t="s">
        <v>12</v>
      </c>
      <c r="G546" s="192">
        <v>442408</v>
      </c>
      <c r="H546" s="68"/>
      <c r="I546" s="198" t="s">
        <v>1927</v>
      </c>
      <c r="J546" s="68"/>
      <c r="K546" s="68"/>
      <c r="L546" s="68"/>
      <c r="M546" s="68"/>
      <c r="N546" s="363"/>
      <c r="O546" s="363"/>
      <c r="P546" s="216">
        <v>2461132.56</v>
      </c>
      <c r="Q546" s="216">
        <v>0</v>
      </c>
      <c r="R546" s="68" t="s">
        <v>638</v>
      </c>
      <c r="S546" s="365"/>
      <c r="T546" s="278"/>
    </row>
    <row r="547" spans="1:20" ht="38.25">
      <c r="A547" s="192" t="s">
        <v>667</v>
      </c>
      <c r="B547" s="68"/>
      <c r="C547" s="214" t="s">
        <v>1256</v>
      </c>
      <c r="D547" s="215">
        <v>44984</v>
      </c>
      <c r="E547" s="192" t="s">
        <v>2312</v>
      </c>
      <c r="F547" s="192" t="s">
        <v>12</v>
      </c>
      <c r="G547" s="192">
        <v>442410</v>
      </c>
      <c r="H547" s="68"/>
      <c r="I547" s="198" t="s">
        <v>1927</v>
      </c>
      <c r="J547" s="68"/>
      <c r="K547" s="68"/>
      <c r="L547" s="68"/>
      <c r="M547" s="68"/>
      <c r="N547" s="363"/>
      <c r="O547" s="363"/>
      <c r="P547" s="216">
        <v>20868851.550000001</v>
      </c>
      <c r="Q547" s="216">
        <v>0</v>
      </c>
      <c r="R547" s="68" t="s">
        <v>638</v>
      </c>
      <c r="S547" s="365"/>
      <c r="T547" s="278"/>
    </row>
    <row r="548" spans="1:20" ht="38.25">
      <c r="A548" s="192" t="s">
        <v>667</v>
      </c>
      <c r="B548" s="68"/>
      <c r="C548" s="214" t="s">
        <v>1256</v>
      </c>
      <c r="D548" s="215">
        <v>44984</v>
      </c>
      <c r="E548" s="192" t="s">
        <v>2313</v>
      </c>
      <c r="F548" s="192" t="s">
        <v>12</v>
      </c>
      <c r="G548" s="192">
        <v>442418</v>
      </c>
      <c r="H548" s="68"/>
      <c r="I548" s="198" t="s">
        <v>1927</v>
      </c>
      <c r="J548" s="68"/>
      <c r="K548" s="68"/>
      <c r="L548" s="68"/>
      <c r="M548" s="68"/>
      <c r="N548" s="363"/>
      <c r="O548" s="363"/>
      <c r="P548" s="216">
        <v>192.29</v>
      </c>
      <c r="Q548" s="216">
        <v>0</v>
      </c>
      <c r="R548" s="68" t="s">
        <v>638</v>
      </c>
      <c r="S548" s="365"/>
      <c r="T548" s="278"/>
    </row>
    <row r="549" spans="1:20" ht="38.25">
      <c r="A549" s="192" t="s">
        <v>667</v>
      </c>
      <c r="B549" s="68"/>
      <c r="C549" s="214" t="s">
        <v>1256</v>
      </c>
      <c r="D549" s="215">
        <v>44984</v>
      </c>
      <c r="E549" s="192" t="s">
        <v>2314</v>
      </c>
      <c r="F549" s="192" t="s">
        <v>12</v>
      </c>
      <c r="G549" s="192">
        <v>442412</v>
      </c>
      <c r="H549" s="68"/>
      <c r="I549" s="198" t="s">
        <v>1927</v>
      </c>
      <c r="J549" s="68"/>
      <c r="K549" s="68"/>
      <c r="L549" s="68"/>
      <c r="M549" s="68"/>
      <c r="N549" s="363"/>
      <c r="O549" s="363"/>
      <c r="P549" s="216">
        <v>10911.58</v>
      </c>
      <c r="Q549" s="216">
        <v>0</v>
      </c>
      <c r="R549" s="68" t="s">
        <v>638</v>
      </c>
      <c r="S549" s="365"/>
      <c r="T549" s="278"/>
    </row>
    <row r="550" spans="1:20" ht="38.25">
      <c r="A550" s="192" t="s">
        <v>667</v>
      </c>
      <c r="B550" s="68"/>
      <c r="C550" s="214" t="s">
        <v>1256</v>
      </c>
      <c r="D550" s="215">
        <v>44984</v>
      </c>
      <c r="E550" s="192" t="s">
        <v>2315</v>
      </c>
      <c r="F550" s="192" t="s">
        <v>12</v>
      </c>
      <c r="G550" s="192">
        <v>442414</v>
      </c>
      <c r="H550" s="68"/>
      <c r="I550" s="198" t="s">
        <v>1927</v>
      </c>
      <c r="J550" s="68"/>
      <c r="K550" s="68"/>
      <c r="L550" s="68"/>
      <c r="M550" s="68"/>
      <c r="N550" s="363"/>
      <c r="O550" s="363"/>
      <c r="P550" s="216">
        <v>14499.36</v>
      </c>
      <c r="Q550" s="216">
        <v>0</v>
      </c>
      <c r="R550" s="68" t="s">
        <v>638</v>
      </c>
      <c r="S550" s="365"/>
      <c r="T550" s="278"/>
    </row>
    <row r="551" spans="1:20" ht="38.25">
      <c r="A551" s="192" t="s">
        <v>667</v>
      </c>
      <c r="B551" s="68"/>
      <c r="C551" s="214" t="s">
        <v>1256</v>
      </c>
      <c r="D551" s="215">
        <v>44984</v>
      </c>
      <c r="E551" s="192" t="s">
        <v>2316</v>
      </c>
      <c r="F551" s="192" t="s">
        <v>12</v>
      </c>
      <c r="G551" s="192">
        <v>442416</v>
      </c>
      <c r="H551" s="68"/>
      <c r="I551" s="198" t="s">
        <v>1927</v>
      </c>
      <c r="J551" s="68"/>
      <c r="K551" s="68"/>
      <c r="L551" s="68"/>
      <c r="M551" s="68"/>
      <c r="N551" s="363"/>
      <c r="O551" s="363"/>
      <c r="P551" s="216">
        <v>14499.36</v>
      </c>
      <c r="Q551" s="216">
        <v>0</v>
      </c>
      <c r="R551" s="68" t="s">
        <v>638</v>
      </c>
      <c r="S551" s="365"/>
      <c r="T551" s="278"/>
    </row>
    <row r="552" spans="1:20" ht="38.25">
      <c r="A552" s="192" t="s">
        <v>667</v>
      </c>
      <c r="B552" s="68"/>
      <c r="C552" s="214" t="s">
        <v>1256</v>
      </c>
      <c r="D552" s="215">
        <v>44984</v>
      </c>
      <c r="E552" s="192" t="s">
        <v>2317</v>
      </c>
      <c r="F552" s="192" t="s">
        <v>12</v>
      </c>
      <c r="G552" s="192">
        <v>442420</v>
      </c>
      <c r="H552" s="68"/>
      <c r="I552" s="198" t="s">
        <v>1927</v>
      </c>
      <c r="J552" s="68"/>
      <c r="K552" s="68"/>
      <c r="L552" s="68"/>
      <c r="M552" s="68"/>
      <c r="N552" s="363"/>
      <c r="O552" s="363"/>
      <c r="P552" s="216">
        <v>5124.42</v>
      </c>
      <c r="Q552" s="216">
        <v>0</v>
      </c>
      <c r="R552" s="68" t="s">
        <v>638</v>
      </c>
      <c r="S552" s="365"/>
      <c r="T552" s="278"/>
    </row>
    <row r="553" spans="1:20" ht="38.25">
      <c r="A553" s="192" t="s">
        <v>667</v>
      </c>
      <c r="B553" s="68"/>
      <c r="C553" s="214" t="s">
        <v>1256</v>
      </c>
      <c r="D553" s="215">
        <v>44984</v>
      </c>
      <c r="E553" s="192" t="s">
        <v>2318</v>
      </c>
      <c r="F553" s="192" t="s">
        <v>12</v>
      </c>
      <c r="G553" s="192">
        <v>442422</v>
      </c>
      <c r="H553" s="68"/>
      <c r="I553" s="198" t="s">
        <v>1927</v>
      </c>
      <c r="J553" s="68"/>
      <c r="K553" s="68"/>
      <c r="L553" s="68"/>
      <c r="M553" s="68"/>
      <c r="N553" s="363"/>
      <c r="O553" s="363"/>
      <c r="P553" s="216">
        <v>1494.31</v>
      </c>
      <c r="Q553" s="216">
        <v>0</v>
      </c>
      <c r="R553" s="68" t="s">
        <v>638</v>
      </c>
      <c r="S553" s="365"/>
      <c r="T553" s="278"/>
    </row>
    <row r="554" spans="1:20" ht="38.25">
      <c r="A554" s="192" t="s">
        <v>667</v>
      </c>
      <c r="B554" s="68"/>
      <c r="C554" s="214" t="s">
        <v>1256</v>
      </c>
      <c r="D554" s="215">
        <v>44984</v>
      </c>
      <c r="E554" s="192" t="s">
        <v>2319</v>
      </c>
      <c r="F554" s="192" t="s">
        <v>12</v>
      </c>
      <c r="G554" s="192">
        <v>442424</v>
      </c>
      <c r="H554" s="68"/>
      <c r="I554" s="198" t="s">
        <v>1927</v>
      </c>
      <c r="J554" s="68"/>
      <c r="K554" s="68"/>
      <c r="L554" s="68"/>
      <c r="M554" s="68"/>
      <c r="N554" s="363"/>
      <c r="O554" s="363"/>
      <c r="P554" s="216">
        <v>39824.22</v>
      </c>
      <c r="Q554" s="216">
        <v>0</v>
      </c>
      <c r="R554" s="68" t="s">
        <v>638</v>
      </c>
      <c r="S554" s="365"/>
      <c r="T554" s="278"/>
    </row>
    <row r="555" spans="1:20" ht="38.25">
      <c r="A555" s="192" t="s">
        <v>667</v>
      </c>
      <c r="B555" s="68"/>
      <c r="C555" s="214" t="s">
        <v>1256</v>
      </c>
      <c r="D555" s="215">
        <v>44984</v>
      </c>
      <c r="E555" s="192" t="s">
        <v>2320</v>
      </c>
      <c r="F555" s="192" t="s">
        <v>12</v>
      </c>
      <c r="G555" s="192">
        <v>442426</v>
      </c>
      <c r="H555" s="68"/>
      <c r="I555" s="198" t="s">
        <v>1927</v>
      </c>
      <c r="J555" s="68"/>
      <c r="K555" s="68"/>
      <c r="L555" s="68"/>
      <c r="M555" s="68"/>
      <c r="N555" s="363"/>
      <c r="O555" s="363"/>
      <c r="P555" s="216">
        <v>4927.47</v>
      </c>
      <c r="Q555" s="216">
        <v>0</v>
      </c>
      <c r="R555" s="68" t="s">
        <v>638</v>
      </c>
      <c r="S555" s="365"/>
      <c r="T555" s="278"/>
    </row>
    <row r="556" spans="1:20" ht="38.25">
      <c r="A556" s="192" t="s">
        <v>667</v>
      </c>
      <c r="B556" s="68"/>
      <c r="C556" s="214" t="s">
        <v>1256</v>
      </c>
      <c r="D556" s="215">
        <v>44984</v>
      </c>
      <c r="E556" s="192" t="s">
        <v>2321</v>
      </c>
      <c r="F556" s="192" t="s">
        <v>12</v>
      </c>
      <c r="G556" s="192">
        <v>442428</v>
      </c>
      <c r="H556" s="68"/>
      <c r="I556" s="198" t="s">
        <v>1927</v>
      </c>
      <c r="J556" s="68"/>
      <c r="K556" s="68"/>
      <c r="L556" s="68"/>
      <c r="M556" s="68"/>
      <c r="N556" s="363"/>
      <c r="O556" s="363"/>
      <c r="P556" s="216">
        <v>3587.78</v>
      </c>
      <c r="Q556" s="216">
        <v>0</v>
      </c>
      <c r="R556" s="68" t="s">
        <v>638</v>
      </c>
      <c r="S556" s="365"/>
      <c r="T556" s="278"/>
    </row>
    <row r="557" spans="1:20" ht="38.25">
      <c r="A557" s="192" t="s">
        <v>667</v>
      </c>
      <c r="B557" s="68"/>
      <c r="C557" s="214" t="s">
        <v>1256</v>
      </c>
      <c r="D557" s="215">
        <v>44984</v>
      </c>
      <c r="E557" s="192" t="s">
        <v>2322</v>
      </c>
      <c r="F557" s="192" t="s">
        <v>12</v>
      </c>
      <c r="G557" s="192">
        <v>442430</v>
      </c>
      <c r="H557" s="68"/>
      <c r="I557" s="198" t="s">
        <v>1927</v>
      </c>
      <c r="J557" s="68"/>
      <c r="K557" s="68"/>
      <c r="L557" s="68"/>
      <c r="M557" s="68"/>
      <c r="N557" s="363"/>
      <c r="O557" s="363"/>
      <c r="P557" s="216">
        <v>38329.839999999997</v>
      </c>
      <c r="Q557" s="216">
        <v>0</v>
      </c>
      <c r="R557" s="68" t="s">
        <v>638</v>
      </c>
      <c r="S557" s="365"/>
      <c r="T557" s="278"/>
    </row>
    <row r="558" spans="1:20" ht="38.25">
      <c r="A558" s="192" t="s">
        <v>667</v>
      </c>
      <c r="B558" s="68"/>
      <c r="C558" s="214" t="s">
        <v>1256</v>
      </c>
      <c r="D558" s="215">
        <v>44984</v>
      </c>
      <c r="E558" s="192" t="s">
        <v>2323</v>
      </c>
      <c r="F558" s="192" t="s">
        <v>12</v>
      </c>
      <c r="G558" s="192">
        <v>442432</v>
      </c>
      <c r="H558" s="68"/>
      <c r="I558" s="198" t="s">
        <v>1927</v>
      </c>
      <c r="J558" s="68"/>
      <c r="K558" s="68"/>
      <c r="L558" s="68"/>
      <c r="M558" s="68"/>
      <c r="N558" s="363"/>
      <c r="O558" s="363"/>
      <c r="P558" s="216">
        <v>5124.42</v>
      </c>
      <c r="Q558" s="216">
        <v>0</v>
      </c>
      <c r="R558" s="68" t="s">
        <v>638</v>
      </c>
      <c r="S558" s="365"/>
      <c r="T558" s="278"/>
    </row>
    <row r="559" spans="1:20" ht="38.25">
      <c r="A559" s="192" t="s">
        <v>667</v>
      </c>
      <c r="B559" s="68"/>
      <c r="C559" s="214" t="s">
        <v>1256</v>
      </c>
      <c r="D559" s="215">
        <v>44984</v>
      </c>
      <c r="E559" s="192" t="s">
        <v>2324</v>
      </c>
      <c r="F559" s="192" t="s">
        <v>12</v>
      </c>
      <c r="G559" s="192">
        <v>442434</v>
      </c>
      <c r="H559" s="68"/>
      <c r="I559" s="198" t="s">
        <v>1927</v>
      </c>
      <c r="J559" s="68"/>
      <c r="K559" s="68"/>
      <c r="L559" s="68"/>
      <c r="M559" s="68"/>
      <c r="N559" s="363"/>
      <c r="O559" s="363"/>
      <c r="P559" s="216">
        <v>5124.42</v>
      </c>
      <c r="Q559" s="216">
        <v>0</v>
      </c>
      <c r="R559" s="68" t="s">
        <v>638</v>
      </c>
      <c r="S559" s="365"/>
      <c r="T559" s="278"/>
    </row>
    <row r="560" spans="1:20" ht="38.25">
      <c r="A560" s="192" t="s">
        <v>667</v>
      </c>
      <c r="B560" s="68"/>
      <c r="C560" s="214" t="s">
        <v>1256</v>
      </c>
      <c r="D560" s="215">
        <v>44984</v>
      </c>
      <c r="E560" s="192" t="s">
        <v>2325</v>
      </c>
      <c r="F560" s="192" t="s">
        <v>12</v>
      </c>
      <c r="G560" s="192">
        <v>442436</v>
      </c>
      <c r="H560" s="68"/>
      <c r="I560" s="198" t="s">
        <v>1927</v>
      </c>
      <c r="J560" s="68"/>
      <c r="K560" s="68"/>
      <c r="L560" s="68"/>
      <c r="M560" s="68"/>
      <c r="N560" s="363"/>
      <c r="O560" s="363"/>
      <c r="P560" s="216">
        <v>5124.42</v>
      </c>
      <c r="Q560" s="216">
        <v>0</v>
      </c>
      <c r="R560" s="68" t="s">
        <v>638</v>
      </c>
      <c r="S560" s="365"/>
      <c r="T560" s="278"/>
    </row>
    <row r="561" spans="1:20" ht="38.25">
      <c r="A561" s="192" t="s">
        <v>667</v>
      </c>
      <c r="B561" s="68"/>
      <c r="C561" s="214" t="s">
        <v>1256</v>
      </c>
      <c r="D561" s="215">
        <v>44984</v>
      </c>
      <c r="E561" s="192" t="s">
        <v>2326</v>
      </c>
      <c r="F561" s="192" t="s">
        <v>12</v>
      </c>
      <c r="G561" s="192">
        <v>442438</v>
      </c>
      <c r="H561" s="68"/>
      <c r="I561" s="198" t="s">
        <v>1927</v>
      </c>
      <c r="J561" s="68"/>
      <c r="K561" s="68"/>
      <c r="L561" s="68"/>
      <c r="M561" s="68"/>
      <c r="N561" s="363"/>
      <c r="O561" s="363"/>
      <c r="P561" s="216">
        <v>46653.9</v>
      </c>
      <c r="Q561" s="216">
        <v>0</v>
      </c>
      <c r="R561" s="68" t="s">
        <v>638</v>
      </c>
      <c r="S561" s="365"/>
      <c r="T561" s="278"/>
    </row>
    <row r="562" spans="1:20" ht="38.25">
      <c r="A562" s="192" t="s">
        <v>667</v>
      </c>
      <c r="B562" s="68"/>
      <c r="C562" s="214" t="s">
        <v>1256</v>
      </c>
      <c r="D562" s="215">
        <v>44984</v>
      </c>
      <c r="E562" s="192" t="s">
        <v>2327</v>
      </c>
      <c r="F562" s="192" t="s">
        <v>12</v>
      </c>
      <c r="G562" s="192">
        <v>442440</v>
      </c>
      <c r="H562" s="68"/>
      <c r="I562" s="198" t="s">
        <v>1927</v>
      </c>
      <c r="J562" s="68"/>
      <c r="K562" s="68"/>
      <c r="L562" s="68"/>
      <c r="M562" s="68"/>
      <c r="N562" s="363"/>
      <c r="O562" s="363"/>
      <c r="P562" s="216">
        <v>29969.83</v>
      </c>
      <c r="Q562" s="216">
        <v>0</v>
      </c>
      <c r="R562" s="68" t="s">
        <v>638</v>
      </c>
      <c r="S562" s="365"/>
      <c r="T562" s="278"/>
    </row>
    <row r="563" spans="1:20" ht="38.25">
      <c r="A563" s="192" t="s">
        <v>667</v>
      </c>
      <c r="B563" s="68"/>
      <c r="C563" s="214" t="s">
        <v>1256</v>
      </c>
      <c r="D563" s="215">
        <v>44984</v>
      </c>
      <c r="E563" s="192" t="s">
        <v>2328</v>
      </c>
      <c r="F563" s="192" t="s">
        <v>12</v>
      </c>
      <c r="G563" s="192">
        <v>442442</v>
      </c>
      <c r="H563" s="68"/>
      <c r="I563" s="198" t="s">
        <v>1927</v>
      </c>
      <c r="J563" s="68"/>
      <c r="K563" s="68"/>
      <c r="L563" s="68"/>
      <c r="M563" s="68"/>
      <c r="N563" s="363"/>
      <c r="O563" s="363"/>
      <c r="P563" s="216">
        <v>1530.26</v>
      </c>
      <c r="Q563" s="216">
        <v>0</v>
      </c>
      <c r="R563" s="68" t="s">
        <v>638</v>
      </c>
      <c r="S563" s="365"/>
      <c r="T563" s="278"/>
    </row>
    <row r="564" spans="1:20" ht="38.25">
      <c r="A564" s="192" t="s">
        <v>667</v>
      </c>
      <c r="B564" s="68"/>
      <c r="C564" s="214" t="s">
        <v>1256</v>
      </c>
      <c r="D564" s="215">
        <v>44984</v>
      </c>
      <c r="E564" s="192" t="s">
        <v>2329</v>
      </c>
      <c r="F564" s="192" t="s">
        <v>12</v>
      </c>
      <c r="G564" s="192">
        <v>442444</v>
      </c>
      <c r="H564" s="68"/>
      <c r="I564" s="198" t="s">
        <v>1927</v>
      </c>
      <c r="J564" s="68"/>
      <c r="K564" s="68"/>
      <c r="L564" s="68"/>
      <c r="M564" s="68"/>
      <c r="N564" s="363"/>
      <c r="O564" s="363"/>
      <c r="P564" s="216">
        <v>39824.22</v>
      </c>
      <c r="Q564" s="216">
        <v>0</v>
      </c>
      <c r="R564" s="68" t="s">
        <v>638</v>
      </c>
      <c r="S564" s="365"/>
      <c r="T564" s="278"/>
    </row>
    <row r="565" spans="1:20" ht="76.5">
      <c r="A565" s="192" t="s">
        <v>542</v>
      </c>
      <c r="B565" s="68"/>
      <c r="C565" s="214" t="s">
        <v>691</v>
      </c>
      <c r="D565" s="215">
        <v>44984</v>
      </c>
      <c r="E565" s="192" t="s">
        <v>2330</v>
      </c>
      <c r="F565" s="192" t="s">
        <v>10</v>
      </c>
      <c r="G565" s="192">
        <v>17103</v>
      </c>
      <c r="H565" s="68"/>
      <c r="I565" s="198" t="s">
        <v>2533</v>
      </c>
      <c r="J565" s="68"/>
      <c r="K565" s="68"/>
      <c r="L565" s="68"/>
      <c r="M565" s="68"/>
      <c r="N565" s="363"/>
      <c r="O565" s="363"/>
      <c r="P565" s="216">
        <v>1212.1500000000001</v>
      </c>
      <c r="Q565" s="216">
        <v>0</v>
      </c>
      <c r="R565" s="68" t="s">
        <v>638</v>
      </c>
      <c r="S565" s="365"/>
      <c r="T565" s="278"/>
    </row>
    <row r="566" spans="1:20" ht="89.25">
      <c r="A566" s="192">
        <v>293</v>
      </c>
      <c r="B566" s="68"/>
      <c r="C566" s="214" t="s">
        <v>121</v>
      </c>
      <c r="D566" s="215">
        <v>44985</v>
      </c>
      <c r="E566" s="192" t="s">
        <v>2331</v>
      </c>
      <c r="F566" s="192" t="s">
        <v>6</v>
      </c>
      <c r="G566" s="192">
        <v>1055269</v>
      </c>
      <c r="H566" s="68"/>
      <c r="I566" s="198" t="s">
        <v>2534</v>
      </c>
      <c r="J566" s="68"/>
      <c r="K566" s="68"/>
      <c r="L566" s="68"/>
      <c r="M566" s="68"/>
      <c r="N566" s="363"/>
      <c r="O566" s="363"/>
      <c r="P566" s="216">
        <v>0</v>
      </c>
      <c r="Q566" s="216">
        <v>2084886.4</v>
      </c>
      <c r="R566" s="68" t="s">
        <v>638</v>
      </c>
      <c r="S566" s="365"/>
      <c r="T566" s="278"/>
    </row>
    <row r="567" spans="1:20" ht="63.75">
      <c r="A567" s="192">
        <v>597</v>
      </c>
      <c r="B567" s="68"/>
      <c r="C567" s="214" t="s">
        <v>677</v>
      </c>
      <c r="D567" s="215">
        <v>44985</v>
      </c>
      <c r="E567" s="192" t="s">
        <v>2332</v>
      </c>
      <c r="F567" s="192" t="s">
        <v>6</v>
      </c>
      <c r="G567" s="192">
        <v>2184996</v>
      </c>
      <c r="H567" s="68"/>
      <c r="I567" s="198" t="s">
        <v>2535</v>
      </c>
      <c r="J567" s="68"/>
      <c r="K567" s="68"/>
      <c r="L567" s="68"/>
      <c r="M567" s="68"/>
      <c r="N567" s="363"/>
      <c r="O567" s="363"/>
      <c r="P567" s="216">
        <v>0</v>
      </c>
      <c r="Q567" s="216">
        <v>1221080</v>
      </c>
      <c r="R567" s="68" t="s">
        <v>638</v>
      </c>
      <c r="S567" s="365"/>
      <c r="T567" s="278"/>
    </row>
    <row r="568" spans="1:20" ht="76.5">
      <c r="A568" s="192" t="s">
        <v>544</v>
      </c>
      <c r="B568" s="68"/>
      <c r="C568" s="214" t="s">
        <v>683</v>
      </c>
      <c r="D568" s="215">
        <v>44985</v>
      </c>
      <c r="E568" s="192" t="s">
        <v>2333</v>
      </c>
      <c r="F568" s="192" t="s">
        <v>6</v>
      </c>
      <c r="G568" s="192">
        <v>1769846</v>
      </c>
      <c r="H568" s="68"/>
      <c r="I568" s="198" t="s">
        <v>2536</v>
      </c>
      <c r="J568" s="68"/>
      <c r="K568" s="68"/>
      <c r="L568" s="68"/>
      <c r="M568" s="68"/>
      <c r="N568" s="363"/>
      <c r="O568" s="363"/>
      <c r="P568" s="216">
        <v>0</v>
      </c>
      <c r="Q568" s="216">
        <v>195668.07</v>
      </c>
      <c r="R568" s="68" t="s">
        <v>638</v>
      </c>
      <c r="S568" s="365"/>
      <c r="T568" s="278"/>
    </row>
    <row r="569" spans="1:20" ht="76.5">
      <c r="A569" s="192" t="s">
        <v>544</v>
      </c>
      <c r="B569" s="68"/>
      <c r="C569" s="214" t="s">
        <v>683</v>
      </c>
      <c r="D569" s="215">
        <v>44985</v>
      </c>
      <c r="E569" s="192" t="s">
        <v>2334</v>
      </c>
      <c r="F569" s="192" t="s">
        <v>6</v>
      </c>
      <c r="G569" s="192">
        <v>1769848</v>
      </c>
      <c r="H569" s="68"/>
      <c r="I569" s="198" t="s">
        <v>2537</v>
      </c>
      <c r="J569" s="68"/>
      <c r="K569" s="68"/>
      <c r="L569" s="68"/>
      <c r="M569" s="68"/>
      <c r="N569" s="363"/>
      <c r="O569" s="363"/>
      <c r="P569" s="216">
        <v>0</v>
      </c>
      <c r="Q569" s="216">
        <v>118752.24</v>
      </c>
      <c r="R569" s="68" t="s">
        <v>638</v>
      </c>
      <c r="S569" s="365"/>
      <c r="T569" s="278"/>
    </row>
    <row r="570" spans="1:20" ht="76.5">
      <c r="A570" s="192" t="s">
        <v>544</v>
      </c>
      <c r="B570" s="68"/>
      <c r="C570" s="214" t="s">
        <v>683</v>
      </c>
      <c r="D570" s="215">
        <v>44985</v>
      </c>
      <c r="E570" s="192" t="s">
        <v>2335</v>
      </c>
      <c r="F570" s="192" t="s">
        <v>6</v>
      </c>
      <c r="G570" s="192">
        <v>1769849</v>
      </c>
      <c r="H570" s="68"/>
      <c r="I570" s="198" t="s">
        <v>2538</v>
      </c>
      <c r="J570" s="68"/>
      <c r="K570" s="68"/>
      <c r="L570" s="68"/>
      <c r="M570" s="68"/>
      <c r="N570" s="363"/>
      <c r="O570" s="363"/>
      <c r="P570" s="216">
        <v>0</v>
      </c>
      <c r="Q570" s="216">
        <v>3873.3</v>
      </c>
      <c r="R570" s="68" t="s">
        <v>638</v>
      </c>
      <c r="S570" s="365"/>
      <c r="T570" s="278"/>
    </row>
    <row r="571" spans="1:20" ht="76.5">
      <c r="A571" s="192" t="s">
        <v>544</v>
      </c>
      <c r="B571" s="68"/>
      <c r="C571" s="214" t="s">
        <v>683</v>
      </c>
      <c r="D571" s="215">
        <v>44985</v>
      </c>
      <c r="E571" s="192" t="s">
        <v>2336</v>
      </c>
      <c r="F571" s="192" t="s">
        <v>6</v>
      </c>
      <c r="G571" s="192">
        <v>1769850</v>
      </c>
      <c r="H571" s="68"/>
      <c r="I571" s="198" t="s">
        <v>2539</v>
      </c>
      <c r="J571" s="68"/>
      <c r="K571" s="68"/>
      <c r="L571" s="68"/>
      <c r="M571" s="68"/>
      <c r="N571" s="363"/>
      <c r="O571" s="363"/>
      <c r="P571" s="216">
        <v>0</v>
      </c>
      <c r="Q571" s="216">
        <v>2.8</v>
      </c>
      <c r="R571" s="68" t="s">
        <v>638</v>
      </c>
      <c r="S571" s="365"/>
      <c r="T571" s="278"/>
    </row>
    <row r="572" spans="1:20" ht="76.5">
      <c r="A572" s="192" t="s">
        <v>544</v>
      </c>
      <c r="B572" s="68"/>
      <c r="C572" s="214" t="s">
        <v>683</v>
      </c>
      <c r="D572" s="215">
        <v>44985</v>
      </c>
      <c r="E572" s="192" t="s">
        <v>2337</v>
      </c>
      <c r="F572" s="192" t="s">
        <v>6</v>
      </c>
      <c r="G572" s="192">
        <v>1769851</v>
      </c>
      <c r="H572" s="68"/>
      <c r="I572" s="198" t="s">
        <v>2540</v>
      </c>
      <c r="J572" s="68"/>
      <c r="K572" s="68"/>
      <c r="L572" s="68"/>
      <c r="M572" s="68"/>
      <c r="N572" s="363"/>
      <c r="O572" s="363"/>
      <c r="P572" s="216">
        <v>0</v>
      </c>
      <c r="Q572" s="216">
        <v>52800</v>
      </c>
      <c r="R572" s="68" t="s">
        <v>638</v>
      </c>
      <c r="S572" s="365"/>
      <c r="T572" s="278"/>
    </row>
    <row r="573" spans="1:20" ht="76.5">
      <c r="A573" s="192" t="s">
        <v>544</v>
      </c>
      <c r="B573" s="68"/>
      <c r="C573" s="214" t="s">
        <v>683</v>
      </c>
      <c r="D573" s="215">
        <v>44985</v>
      </c>
      <c r="E573" s="192" t="s">
        <v>2338</v>
      </c>
      <c r="F573" s="192" t="s">
        <v>6</v>
      </c>
      <c r="G573" s="192">
        <v>1769852</v>
      </c>
      <c r="H573" s="68"/>
      <c r="I573" s="198" t="s">
        <v>2541</v>
      </c>
      <c r="J573" s="68"/>
      <c r="K573" s="68"/>
      <c r="L573" s="68"/>
      <c r="M573" s="68"/>
      <c r="N573" s="363"/>
      <c r="O573" s="363"/>
      <c r="P573" s="216">
        <v>0</v>
      </c>
      <c r="Q573" s="216">
        <v>54400</v>
      </c>
      <c r="R573" s="68" t="s">
        <v>638</v>
      </c>
      <c r="S573" s="365"/>
      <c r="T573" s="278"/>
    </row>
    <row r="574" spans="1:20" ht="76.5">
      <c r="A574" s="192" t="s">
        <v>544</v>
      </c>
      <c r="B574" s="68"/>
      <c r="C574" s="214" t="s">
        <v>683</v>
      </c>
      <c r="D574" s="215">
        <v>44985</v>
      </c>
      <c r="E574" s="192" t="s">
        <v>2339</v>
      </c>
      <c r="F574" s="192" t="s">
        <v>6</v>
      </c>
      <c r="G574" s="192">
        <v>1769853</v>
      </c>
      <c r="H574" s="68"/>
      <c r="I574" s="198" t="s">
        <v>2542</v>
      </c>
      <c r="J574" s="68"/>
      <c r="K574" s="68"/>
      <c r="L574" s="68"/>
      <c r="M574" s="68"/>
      <c r="N574" s="363"/>
      <c r="O574" s="363"/>
      <c r="P574" s="216">
        <v>0</v>
      </c>
      <c r="Q574" s="216">
        <v>54400</v>
      </c>
      <c r="R574" s="68" t="s">
        <v>638</v>
      </c>
      <c r="S574" s="365"/>
      <c r="T574" s="278"/>
    </row>
    <row r="575" spans="1:20" ht="76.5">
      <c r="A575" s="192" t="s">
        <v>544</v>
      </c>
      <c r="B575" s="68"/>
      <c r="C575" s="214" t="s">
        <v>683</v>
      </c>
      <c r="D575" s="215">
        <v>44985</v>
      </c>
      <c r="E575" s="192" t="s">
        <v>2340</v>
      </c>
      <c r="F575" s="192" t="s">
        <v>6</v>
      </c>
      <c r="G575" s="192">
        <v>1769854</v>
      </c>
      <c r="H575" s="68"/>
      <c r="I575" s="198" t="s">
        <v>2543</v>
      </c>
      <c r="J575" s="68"/>
      <c r="K575" s="68"/>
      <c r="L575" s="68"/>
      <c r="M575" s="68"/>
      <c r="N575" s="363"/>
      <c r="O575" s="363"/>
      <c r="P575" s="216">
        <v>0</v>
      </c>
      <c r="Q575" s="216">
        <v>54000</v>
      </c>
      <c r="R575" s="68" t="s">
        <v>638</v>
      </c>
      <c r="S575" s="365"/>
      <c r="T575" s="278"/>
    </row>
    <row r="576" spans="1:20" ht="76.5">
      <c r="A576" s="192" t="s">
        <v>544</v>
      </c>
      <c r="B576" s="68"/>
      <c r="C576" s="214" t="s">
        <v>683</v>
      </c>
      <c r="D576" s="215">
        <v>44985</v>
      </c>
      <c r="E576" s="192" t="s">
        <v>2341</v>
      </c>
      <c r="F576" s="192" t="s">
        <v>6</v>
      </c>
      <c r="G576" s="192">
        <v>1769855</v>
      </c>
      <c r="H576" s="68"/>
      <c r="I576" s="198" t="s">
        <v>2544</v>
      </c>
      <c r="J576" s="68"/>
      <c r="K576" s="68"/>
      <c r="L576" s="68"/>
      <c r="M576" s="68"/>
      <c r="N576" s="363"/>
      <c r="O576" s="363"/>
      <c r="P576" s="216">
        <v>0</v>
      </c>
      <c r="Q576" s="216">
        <v>35200</v>
      </c>
      <c r="R576" s="68" t="s">
        <v>638</v>
      </c>
      <c r="S576" s="365"/>
      <c r="T576" s="278"/>
    </row>
    <row r="577" spans="1:20" ht="76.5">
      <c r="A577" s="192" t="s">
        <v>544</v>
      </c>
      <c r="B577" s="68"/>
      <c r="C577" s="214" t="s">
        <v>683</v>
      </c>
      <c r="D577" s="215">
        <v>44985</v>
      </c>
      <c r="E577" s="192" t="s">
        <v>2342</v>
      </c>
      <c r="F577" s="192" t="s">
        <v>6</v>
      </c>
      <c r="G577" s="192">
        <v>1769856</v>
      </c>
      <c r="H577" s="68"/>
      <c r="I577" s="198" t="s">
        <v>2545</v>
      </c>
      <c r="J577" s="68"/>
      <c r="K577" s="68"/>
      <c r="L577" s="68"/>
      <c r="M577" s="68"/>
      <c r="N577" s="363"/>
      <c r="O577" s="363"/>
      <c r="P577" s="216">
        <v>0</v>
      </c>
      <c r="Q577" s="216">
        <v>317909.21000000002</v>
      </c>
      <c r="R577" s="68" t="s">
        <v>638</v>
      </c>
      <c r="S577" s="365"/>
      <c r="T577" s="278"/>
    </row>
    <row r="578" spans="1:20" ht="63.75">
      <c r="A578" s="192">
        <v>597</v>
      </c>
      <c r="B578" s="68"/>
      <c r="C578" s="214" t="s">
        <v>677</v>
      </c>
      <c r="D578" s="215">
        <v>44985</v>
      </c>
      <c r="E578" s="192" t="s">
        <v>2343</v>
      </c>
      <c r="F578" s="192" t="s">
        <v>14</v>
      </c>
      <c r="G578" s="192">
        <v>2184997</v>
      </c>
      <c r="H578" s="68"/>
      <c r="I578" s="198" t="s">
        <v>2546</v>
      </c>
      <c r="J578" s="68"/>
      <c r="K578" s="68"/>
      <c r="L578" s="68"/>
      <c r="M578" s="68"/>
      <c r="N578" s="363"/>
      <c r="O578" s="363"/>
      <c r="P578" s="216">
        <v>50</v>
      </c>
      <c r="Q578" s="216">
        <v>0</v>
      </c>
      <c r="R578" s="68" t="s">
        <v>638</v>
      </c>
      <c r="S578" s="365"/>
      <c r="T578" s="278"/>
    </row>
    <row r="579" spans="1:20" ht="51">
      <c r="A579" s="192" t="s">
        <v>541</v>
      </c>
      <c r="B579" s="68"/>
      <c r="C579" s="214" t="s">
        <v>590</v>
      </c>
      <c r="D579" s="215">
        <v>44986</v>
      </c>
      <c r="E579" s="192" t="s">
        <v>2565</v>
      </c>
      <c r="F579" s="192" t="s">
        <v>3</v>
      </c>
      <c r="G579" s="192">
        <v>2095784</v>
      </c>
      <c r="H579" s="68"/>
      <c r="I579" s="198" t="s">
        <v>1810</v>
      </c>
      <c r="J579" s="68"/>
      <c r="K579" s="68"/>
      <c r="L579" s="68"/>
      <c r="M579" s="68"/>
      <c r="N579" s="363"/>
      <c r="O579" s="363"/>
      <c r="P579" s="216">
        <v>0</v>
      </c>
      <c r="Q579" s="216">
        <v>290</v>
      </c>
      <c r="R579" s="68" t="s">
        <v>638</v>
      </c>
      <c r="S579" s="365"/>
      <c r="T579" s="278"/>
    </row>
    <row r="580" spans="1:20" ht="51">
      <c r="A580" s="192" t="s">
        <v>541</v>
      </c>
      <c r="B580" s="68"/>
      <c r="C580" s="214" t="s">
        <v>590</v>
      </c>
      <c r="D580" s="215">
        <v>44986</v>
      </c>
      <c r="E580" s="192" t="s">
        <v>2566</v>
      </c>
      <c r="F580" s="192" t="s">
        <v>3</v>
      </c>
      <c r="G580" s="192">
        <v>2095851</v>
      </c>
      <c r="H580" s="68"/>
      <c r="I580" s="198" t="s">
        <v>3063</v>
      </c>
      <c r="J580" s="68"/>
      <c r="K580" s="68"/>
      <c r="L580" s="68"/>
      <c r="M580" s="68"/>
      <c r="N580" s="363"/>
      <c r="O580" s="363"/>
      <c r="P580" s="216">
        <v>0</v>
      </c>
      <c r="Q580" s="216">
        <v>3451.25</v>
      </c>
      <c r="R580" s="68" t="s">
        <v>638</v>
      </c>
      <c r="S580" s="365"/>
      <c r="T580" s="278"/>
    </row>
    <row r="581" spans="1:20" ht="51">
      <c r="A581" s="192" t="s">
        <v>541</v>
      </c>
      <c r="B581" s="68"/>
      <c r="C581" s="214" t="s">
        <v>590</v>
      </c>
      <c r="D581" s="215">
        <v>44986</v>
      </c>
      <c r="E581" s="192" t="s">
        <v>2567</v>
      </c>
      <c r="F581" s="192" t="s">
        <v>3</v>
      </c>
      <c r="G581" s="192">
        <v>2095862</v>
      </c>
      <c r="H581" s="68"/>
      <c r="I581" s="198" t="s">
        <v>3064</v>
      </c>
      <c r="J581" s="68"/>
      <c r="K581" s="68"/>
      <c r="L581" s="68"/>
      <c r="M581" s="68"/>
      <c r="N581" s="363"/>
      <c r="O581" s="363"/>
      <c r="P581" s="216">
        <v>0</v>
      </c>
      <c r="Q581" s="216">
        <v>3451.25</v>
      </c>
      <c r="R581" s="68" t="s">
        <v>638</v>
      </c>
      <c r="S581" s="365"/>
      <c r="T581" s="278"/>
    </row>
    <row r="582" spans="1:20" ht="51">
      <c r="A582" s="192" t="s">
        <v>541</v>
      </c>
      <c r="B582" s="68"/>
      <c r="C582" s="214" t="s">
        <v>590</v>
      </c>
      <c r="D582" s="215">
        <v>44986</v>
      </c>
      <c r="E582" s="192" t="s">
        <v>2568</v>
      </c>
      <c r="F582" s="192" t="s">
        <v>3</v>
      </c>
      <c r="G582" s="192">
        <v>2095869</v>
      </c>
      <c r="H582" s="68"/>
      <c r="I582" s="198" t="s">
        <v>3065</v>
      </c>
      <c r="J582" s="68"/>
      <c r="K582" s="68"/>
      <c r="L582" s="68"/>
      <c r="M582" s="68"/>
      <c r="N582" s="363"/>
      <c r="O582" s="363"/>
      <c r="P582" s="216">
        <v>0</v>
      </c>
      <c r="Q582" s="216">
        <v>1312.55</v>
      </c>
      <c r="R582" s="68" t="s">
        <v>638</v>
      </c>
      <c r="S582" s="365"/>
      <c r="T582" s="278"/>
    </row>
    <row r="583" spans="1:20" ht="63.75">
      <c r="A583" s="192">
        <v>597</v>
      </c>
      <c r="B583" s="68"/>
      <c r="C583" s="214" t="s">
        <v>677</v>
      </c>
      <c r="D583" s="215">
        <v>44986</v>
      </c>
      <c r="E583" s="192" t="s">
        <v>2569</v>
      </c>
      <c r="F583" s="192" t="s">
        <v>3</v>
      </c>
      <c r="G583" s="192">
        <v>2095892</v>
      </c>
      <c r="H583" s="68"/>
      <c r="I583" s="198" t="s">
        <v>3066</v>
      </c>
      <c r="J583" s="68"/>
      <c r="K583" s="68"/>
      <c r="L583" s="68"/>
      <c r="M583" s="68"/>
      <c r="N583" s="363"/>
      <c r="O583" s="363"/>
      <c r="P583" s="216">
        <v>0</v>
      </c>
      <c r="Q583" s="216">
        <v>2539.92</v>
      </c>
      <c r="R583" s="68" t="s">
        <v>638</v>
      </c>
      <c r="S583" s="365"/>
      <c r="T583" s="278"/>
    </row>
    <row r="584" spans="1:20" ht="38.25">
      <c r="A584" s="192">
        <v>15</v>
      </c>
      <c r="B584" s="68"/>
      <c r="C584" s="214" t="s">
        <v>39</v>
      </c>
      <c r="D584" s="215">
        <v>44986</v>
      </c>
      <c r="E584" s="192" t="s">
        <v>2570</v>
      </c>
      <c r="F584" s="192" t="s">
        <v>3</v>
      </c>
      <c r="G584" s="192">
        <v>2095918</v>
      </c>
      <c r="H584" s="68"/>
      <c r="I584" s="198" t="s">
        <v>3067</v>
      </c>
      <c r="J584" s="68"/>
      <c r="K584" s="68"/>
      <c r="L584" s="68"/>
      <c r="M584" s="68"/>
      <c r="N584" s="363"/>
      <c r="O584" s="363"/>
      <c r="P584" s="216">
        <v>0</v>
      </c>
      <c r="Q584" s="216">
        <v>2097.7600000000002</v>
      </c>
      <c r="R584" s="68" t="s">
        <v>638</v>
      </c>
      <c r="S584" s="365"/>
      <c r="T584" s="278"/>
    </row>
    <row r="585" spans="1:20" ht="51">
      <c r="A585" s="192">
        <v>35</v>
      </c>
      <c r="B585" s="68"/>
      <c r="C585" s="214" t="s">
        <v>43</v>
      </c>
      <c r="D585" s="215">
        <v>44986</v>
      </c>
      <c r="E585" s="192" t="s">
        <v>2571</v>
      </c>
      <c r="F585" s="192" t="s">
        <v>3</v>
      </c>
      <c r="G585" s="192">
        <v>2095952</v>
      </c>
      <c r="H585" s="68"/>
      <c r="I585" s="198" t="s">
        <v>3068</v>
      </c>
      <c r="J585" s="68"/>
      <c r="K585" s="68"/>
      <c r="L585" s="68"/>
      <c r="M585" s="68"/>
      <c r="N585" s="363"/>
      <c r="O585" s="363"/>
      <c r="P585" s="216">
        <v>0</v>
      </c>
      <c r="Q585" s="216">
        <v>1755.06</v>
      </c>
      <c r="R585" s="68" t="s">
        <v>638</v>
      </c>
      <c r="S585" s="365"/>
      <c r="T585" s="278"/>
    </row>
    <row r="586" spans="1:20" ht="51">
      <c r="A586" s="192">
        <v>1201</v>
      </c>
      <c r="B586" s="68"/>
      <c r="C586" s="214" t="s">
        <v>228</v>
      </c>
      <c r="D586" s="215">
        <v>44986</v>
      </c>
      <c r="E586" s="192" t="s">
        <v>2572</v>
      </c>
      <c r="F586" s="192" t="s">
        <v>3</v>
      </c>
      <c r="G586" s="192">
        <v>2095955</v>
      </c>
      <c r="H586" s="68"/>
      <c r="I586" s="198" t="s">
        <v>3069</v>
      </c>
      <c r="J586" s="68"/>
      <c r="K586" s="68"/>
      <c r="L586" s="68"/>
      <c r="M586" s="68"/>
      <c r="N586" s="363"/>
      <c r="O586" s="363"/>
      <c r="P586" s="216">
        <v>0</v>
      </c>
      <c r="Q586" s="216">
        <v>1146.54</v>
      </c>
      <c r="R586" s="68" t="s">
        <v>638</v>
      </c>
      <c r="S586" s="365"/>
      <c r="T586" s="278"/>
    </row>
    <row r="587" spans="1:20" ht="51">
      <c r="A587" s="192" t="s">
        <v>541</v>
      </c>
      <c r="B587" s="68"/>
      <c r="C587" s="214" t="s">
        <v>590</v>
      </c>
      <c r="D587" s="215">
        <v>44987</v>
      </c>
      <c r="E587" s="192" t="s">
        <v>2573</v>
      </c>
      <c r="F587" s="192" t="s">
        <v>3</v>
      </c>
      <c r="G587" s="192">
        <v>2096150</v>
      </c>
      <c r="H587" s="68"/>
      <c r="I587" s="198" t="s">
        <v>3070</v>
      </c>
      <c r="J587" s="68"/>
      <c r="K587" s="68"/>
      <c r="L587" s="68"/>
      <c r="M587" s="68"/>
      <c r="N587" s="363"/>
      <c r="O587" s="363"/>
      <c r="P587" s="216">
        <v>0</v>
      </c>
      <c r="Q587" s="216">
        <v>1058.8399999999999</v>
      </c>
      <c r="R587" s="68" t="s">
        <v>638</v>
      </c>
      <c r="S587" s="365"/>
      <c r="T587" s="278"/>
    </row>
    <row r="588" spans="1:20" ht="38.25">
      <c r="A588" s="192">
        <v>15</v>
      </c>
      <c r="B588" s="68"/>
      <c r="C588" s="214" t="s">
        <v>39</v>
      </c>
      <c r="D588" s="215">
        <v>44987</v>
      </c>
      <c r="E588" s="192" t="s">
        <v>2574</v>
      </c>
      <c r="F588" s="192" t="s">
        <v>3</v>
      </c>
      <c r="G588" s="192">
        <v>2096161</v>
      </c>
      <c r="H588" s="68"/>
      <c r="I588" s="198" t="s">
        <v>3071</v>
      </c>
      <c r="J588" s="68"/>
      <c r="K588" s="68"/>
      <c r="L588" s="68"/>
      <c r="M588" s="68"/>
      <c r="N588" s="363"/>
      <c r="O588" s="363"/>
      <c r="P588" s="216">
        <v>0</v>
      </c>
      <c r="Q588" s="216">
        <v>47.92</v>
      </c>
      <c r="R588" s="68" t="s">
        <v>638</v>
      </c>
      <c r="S588" s="365"/>
      <c r="T588" s="278"/>
    </row>
    <row r="589" spans="1:20" ht="38.25">
      <c r="A589" s="192">
        <v>140</v>
      </c>
      <c r="B589" s="68"/>
      <c r="C589" s="214" t="s">
        <v>1280</v>
      </c>
      <c r="D589" s="215">
        <v>44987</v>
      </c>
      <c r="E589" s="192" t="s">
        <v>2575</v>
      </c>
      <c r="F589" s="192" t="s">
        <v>3</v>
      </c>
      <c r="G589" s="192">
        <v>2096179</v>
      </c>
      <c r="H589" s="68"/>
      <c r="I589" s="198" t="s">
        <v>3072</v>
      </c>
      <c r="J589" s="68"/>
      <c r="K589" s="68"/>
      <c r="L589" s="68"/>
      <c r="M589" s="68"/>
      <c r="N589" s="363"/>
      <c r="O589" s="363"/>
      <c r="P589" s="216">
        <v>0</v>
      </c>
      <c r="Q589" s="216">
        <v>61.35</v>
      </c>
      <c r="R589" s="68" t="s">
        <v>638</v>
      </c>
      <c r="S589" s="365"/>
      <c r="T589" s="278"/>
    </row>
    <row r="590" spans="1:20" ht="51">
      <c r="A590" s="192">
        <v>35</v>
      </c>
      <c r="B590" s="68"/>
      <c r="C590" s="214" t="s">
        <v>43</v>
      </c>
      <c r="D590" s="215">
        <v>44987</v>
      </c>
      <c r="E590" s="192" t="s">
        <v>2576</v>
      </c>
      <c r="F590" s="192" t="s">
        <v>3</v>
      </c>
      <c r="G590" s="192">
        <v>2096182</v>
      </c>
      <c r="H590" s="68"/>
      <c r="I590" s="198" t="s">
        <v>3073</v>
      </c>
      <c r="J590" s="68"/>
      <c r="K590" s="68"/>
      <c r="L590" s="68"/>
      <c r="M590" s="68"/>
      <c r="N590" s="363"/>
      <c r="O590" s="363"/>
      <c r="P590" s="216">
        <v>0</v>
      </c>
      <c r="Q590" s="216">
        <v>3513.93</v>
      </c>
      <c r="R590" s="68" t="s">
        <v>638</v>
      </c>
      <c r="S590" s="365"/>
      <c r="T590" s="278"/>
    </row>
    <row r="591" spans="1:20" ht="38.25">
      <c r="A591" s="192">
        <v>46</v>
      </c>
      <c r="B591" s="68"/>
      <c r="C591" s="214" t="s">
        <v>1380</v>
      </c>
      <c r="D591" s="215">
        <v>44987</v>
      </c>
      <c r="E591" s="192" t="s">
        <v>2577</v>
      </c>
      <c r="F591" s="192" t="s">
        <v>3</v>
      </c>
      <c r="G591" s="192">
        <v>2096195</v>
      </c>
      <c r="H591" s="68"/>
      <c r="I591" s="198" t="s">
        <v>3074</v>
      </c>
      <c r="J591" s="68"/>
      <c r="K591" s="68"/>
      <c r="L591" s="68"/>
      <c r="M591" s="68"/>
      <c r="N591" s="363"/>
      <c r="O591" s="363"/>
      <c r="P591" s="216">
        <v>0</v>
      </c>
      <c r="Q591" s="216">
        <v>3194.68</v>
      </c>
      <c r="R591" s="68" t="s">
        <v>638</v>
      </c>
      <c r="S591" s="365"/>
      <c r="T591" s="278"/>
    </row>
    <row r="592" spans="1:20" ht="51">
      <c r="A592" s="192" t="s">
        <v>541</v>
      </c>
      <c r="B592" s="68"/>
      <c r="C592" s="214" t="s">
        <v>590</v>
      </c>
      <c r="D592" s="215">
        <v>44987</v>
      </c>
      <c r="E592" s="192" t="s">
        <v>2578</v>
      </c>
      <c r="F592" s="192" t="s">
        <v>3</v>
      </c>
      <c r="G592" s="192">
        <v>2096249</v>
      </c>
      <c r="H592" s="68"/>
      <c r="I592" s="198" t="s">
        <v>3075</v>
      </c>
      <c r="J592" s="68"/>
      <c r="K592" s="68"/>
      <c r="L592" s="68"/>
      <c r="M592" s="68"/>
      <c r="N592" s="363"/>
      <c r="O592" s="363"/>
      <c r="P592" s="216">
        <v>0</v>
      </c>
      <c r="Q592" s="216">
        <v>801.47</v>
      </c>
      <c r="R592" s="68" t="s">
        <v>638</v>
      </c>
      <c r="S592" s="365"/>
      <c r="T592" s="278"/>
    </row>
    <row r="593" spans="1:20" ht="51">
      <c r="A593" s="192" t="s">
        <v>550</v>
      </c>
      <c r="B593" s="68"/>
      <c r="C593" s="214" t="s">
        <v>589</v>
      </c>
      <c r="D593" s="215">
        <v>44987</v>
      </c>
      <c r="E593" s="192" t="s">
        <v>2579</v>
      </c>
      <c r="F593" s="192" t="s">
        <v>3</v>
      </c>
      <c r="G593" s="192">
        <v>2096280</v>
      </c>
      <c r="H593" s="68"/>
      <c r="I593" s="198" t="s">
        <v>3076</v>
      </c>
      <c r="J593" s="68"/>
      <c r="K593" s="68"/>
      <c r="L593" s="68"/>
      <c r="M593" s="68"/>
      <c r="N593" s="363"/>
      <c r="O593" s="363"/>
      <c r="P593" s="216">
        <v>0</v>
      </c>
      <c r="Q593" s="216">
        <v>1191.04</v>
      </c>
      <c r="R593" s="68" t="s">
        <v>638</v>
      </c>
      <c r="S593" s="365"/>
      <c r="T593" s="278"/>
    </row>
    <row r="594" spans="1:20" ht="51">
      <c r="A594" s="192" t="s">
        <v>541</v>
      </c>
      <c r="B594" s="68"/>
      <c r="C594" s="214" t="s">
        <v>590</v>
      </c>
      <c r="D594" s="215">
        <v>44987</v>
      </c>
      <c r="E594" s="192" t="s">
        <v>2580</v>
      </c>
      <c r="F594" s="192" t="s">
        <v>3</v>
      </c>
      <c r="G594" s="192">
        <v>2096290</v>
      </c>
      <c r="H594" s="68"/>
      <c r="I594" s="198" t="s">
        <v>3077</v>
      </c>
      <c r="J594" s="68"/>
      <c r="K594" s="68"/>
      <c r="L594" s="68"/>
      <c r="M594" s="68"/>
      <c r="N594" s="363"/>
      <c r="O594" s="363"/>
      <c r="P594" s="216">
        <v>0</v>
      </c>
      <c r="Q594" s="216">
        <v>18710.32</v>
      </c>
      <c r="R594" s="68" t="s">
        <v>638</v>
      </c>
      <c r="S594" s="365"/>
      <c r="T594" s="278"/>
    </row>
    <row r="595" spans="1:20" ht="51">
      <c r="A595" s="192">
        <v>601</v>
      </c>
      <c r="B595" s="68"/>
      <c r="C595" s="214" t="s">
        <v>1546</v>
      </c>
      <c r="D595" s="215">
        <v>44987</v>
      </c>
      <c r="E595" s="192" t="s">
        <v>2581</v>
      </c>
      <c r="F595" s="192" t="s">
        <v>3</v>
      </c>
      <c r="G595" s="192">
        <v>2096291</v>
      </c>
      <c r="H595" s="68"/>
      <c r="I595" s="198" t="s">
        <v>3078</v>
      </c>
      <c r="J595" s="68"/>
      <c r="K595" s="68"/>
      <c r="L595" s="68"/>
      <c r="M595" s="68"/>
      <c r="N595" s="363"/>
      <c r="O595" s="363"/>
      <c r="P595" s="216">
        <v>0</v>
      </c>
      <c r="Q595" s="216">
        <v>15624.6</v>
      </c>
      <c r="R595" s="68" t="s">
        <v>638</v>
      </c>
      <c r="S595" s="365"/>
      <c r="T595" s="278"/>
    </row>
    <row r="596" spans="1:20" ht="51">
      <c r="A596" s="192" t="s">
        <v>541</v>
      </c>
      <c r="B596" s="68"/>
      <c r="C596" s="214" t="s">
        <v>590</v>
      </c>
      <c r="D596" s="215">
        <v>44987</v>
      </c>
      <c r="E596" s="192" t="s">
        <v>2582</v>
      </c>
      <c r="F596" s="192" t="s">
        <v>3</v>
      </c>
      <c r="G596" s="192">
        <v>2096295</v>
      </c>
      <c r="H596" s="68"/>
      <c r="I596" s="198" t="s">
        <v>3079</v>
      </c>
      <c r="J596" s="68"/>
      <c r="K596" s="68"/>
      <c r="L596" s="68"/>
      <c r="M596" s="68"/>
      <c r="N596" s="363"/>
      <c r="O596" s="363"/>
      <c r="P596" s="216">
        <v>0</v>
      </c>
      <c r="Q596" s="216">
        <v>363.9</v>
      </c>
      <c r="R596" s="68" t="s">
        <v>638</v>
      </c>
      <c r="S596" s="365"/>
      <c r="T596" s="278"/>
    </row>
    <row r="597" spans="1:20" ht="51">
      <c r="A597" s="192" t="s">
        <v>541</v>
      </c>
      <c r="B597" s="68"/>
      <c r="C597" s="214" t="s">
        <v>590</v>
      </c>
      <c r="D597" s="215">
        <v>44987</v>
      </c>
      <c r="E597" s="192" t="s">
        <v>2583</v>
      </c>
      <c r="F597" s="192" t="s">
        <v>3</v>
      </c>
      <c r="G597" s="192">
        <v>2096299</v>
      </c>
      <c r="H597" s="68"/>
      <c r="I597" s="198" t="s">
        <v>3080</v>
      </c>
      <c r="J597" s="68"/>
      <c r="K597" s="68"/>
      <c r="L597" s="68"/>
      <c r="M597" s="68"/>
      <c r="N597" s="363"/>
      <c r="O597" s="363"/>
      <c r="P597" s="216">
        <v>0</v>
      </c>
      <c r="Q597" s="216">
        <v>3116.18</v>
      </c>
      <c r="R597" s="68" t="s">
        <v>638</v>
      </c>
      <c r="S597" s="365"/>
      <c r="T597" s="278"/>
    </row>
    <row r="598" spans="1:20" ht="51">
      <c r="A598" s="192" t="s">
        <v>541</v>
      </c>
      <c r="B598" s="68"/>
      <c r="C598" s="214" t="s">
        <v>590</v>
      </c>
      <c r="D598" s="215">
        <v>44987</v>
      </c>
      <c r="E598" s="192" t="s">
        <v>2584</v>
      </c>
      <c r="F598" s="192" t="s">
        <v>3</v>
      </c>
      <c r="G598" s="192">
        <v>2096313</v>
      </c>
      <c r="H598" s="68"/>
      <c r="I598" s="198" t="s">
        <v>3081</v>
      </c>
      <c r="J598" s="68"/>
      <c r="K598" s="68"/>
      <c r="L598" s="68"/>
      <c r="M598" s="68"/>
      <c r="N598" s="363"/>
      <c r="O598" s="363"/>
      <c r="P598" s="216">
        <v>0</v>
      </c>
      <c r="Q598" s="216">
        <v>761</v>
      </c>
      <c r="R598" s="68" t="s">
        <v>638</v>
      </c>
      <c r="S598" s="365"/>
      <c r="T598" s="278"/>
    </row>
    <row r="599" spans="1:20" ht="51">
      <c r="A599" s="192" t="s">
        <v>541</v>
      </c>
      <c r="B599" s="68"/>
      <c r="C599" s="214" t="s">
        <v>590</v>
      </c>
      <c r="D599" s="215">
        <v>44987</v>
      </c>
      <c r="E599" s="192" t="s">
        <v>2585</v>
      </c>
      <c r="F599" s="192" t="s">
        <v>3</v>
      </c>
      <c r="G599" s="192">
        <v>2096321</v>
      </c>
      <c r="H599" s="68"/>
      <c r="I599" s="198" t="s">
        <v>3082</v>
      </c>
      <c r="J599" s="68"/>
      <c r="K599" s="68"/>
      <c r="L599" s="68"/>
      <c r="M599" s="68"/>
      <c r="N599" s="363"/>
      <c r="O599" s="363"/>
      <c r="P599" s="216">
        <v>0</v>
      </c>
      <c r="Q599" s="216">
        <v>10833.66</v>
      </c>
      <c r="R599" s="68" t="s">
        <v>638</v>
      </c>
      <c r="S599" s="365"/>
      <c r="T599" s="278"/>
    </row>
    <row r="600" spans="1:20" ht="51">
      <c r="A600" s="192">
        <v>266</v>
      </c>
      <c r="B600" s="68"/>
      <c r="C600" s="214" t="s">
        <v>1269</v>
      </c>
      <c r="D600" s="215">
        <v>44987</v>
      </c>
      <c r="E600" s="192" t="s">
        <v>2586</v>
      </c>
      <c r="F600" s="192" t="s">
        <v>3</v>
      </c>
      <c r="G600" s="192">
        <v>2096340</v>
      </c>
      <c r="H600" s="68"/>
      <c r="I600" s="198" t="s">
        <v>3083</v>
      </c>
      <c r="J600" s="68"/>
      <c r="K600" s="68"/>
      <c r="L600" s="68"/>
      <c r="M600" s="68"/>
      <c r="N600" s="363"/>
      <c r="O600" s="363"/>
      <c r="P600" s="216">
        <v>0</v>
      </c>
      <c r="Q600" s="216">
        <v>929.95</v>
      </c>
      <c r="R600" s="68" t="s">
        <v>638</v>
      </c>
      <c r="S600" s="365"/>
      <c r="T600" s="278"/>
    </row>
    <row r="601" spans="1:20" ht="51">
      <c r="A601" s="192" t="s">
        <v>541</v>
      </c>
      <c r="B601" s="68"/>
      <c r="C601" s="214" t="s">
        <v>590</v>
      </c>
      <c r="D601" s="215">
        <v>44987</v>
      </c>
      <c r="E601" s="192" t="s">
        <v>2587</v>
      </c>
      <c r="F601" s="192" t="s">
        <v>3</v>
      </c>
      <c r="G601" s="192">
        <v>2096222</v>
      </c>
      <c r="H601" s="68"/>
      <c r="I601" s="198" t="s">
        <v>3084</v>
      </c>
      <c r="J601" s="68"/>
      <c r="K601" s="68"/>
      <c r="L601" s="68"/>
      <c r="M601" s="68"/>
      <c r="N601" s="363"/>
      <c r="O601" s="363"/>
      <c r="P601" s="216">
        <v>0</v>
      </c>
      <c r="Q601" s="216">
        <v>1337.33</v>
      </c>
      <c r="R601" s="68" t="s">
        <v>638</v>
      </c>
      <c r="S601" s="365"/>
      <c r="T601" s="278"/>
    </row>
    <row r="602" spans="1:20" ht="51">
      <c r="A602" s="192">
        <v>15</v>
      </c>
      <c r="B602" s="68"/>
      <c r="C602" s="214" t="s">
        <v>39</v>
      </c>
      <c r="D602" s="215">
        <v>44988</v>
      </c>
      <c r="E602" s="192" t="s">
        <v>2588</v>
      </c>
      <c r="F602" s="192" t="s">
        <v>3</v>
      </c>
      <c r="G602" s="192">
        <v>2096527</v>
      </c>
      <c r="H602" s="68"/>
      <c r="I602" s="198" t="s">
        <v>3085</v>
      </c>
      <c r="J602" s="68"/>
      <c r="K602" s="68"/>
      <c r="L602" s="68"/>
      <c r="M602" s="68"/>
      <c r="N602" s="363"/>
      <c r="O602" s="363"/>
      <c r="P602" s="216">
        <v>0</v>
      </c>
      <c r="Q602" s="216">
        <v>289.32</v>
      </c>
      <c r="R602" s="68" t="s">
        <v>638</v>
      </c>
      <c r="S602" s="365"/>
      <c r="T602" s="278"/>
    </row>
    <row r="603" spans="1:20" ht="51">
      <c r="A603" s="192">
        <v>46</v>
      </c>
      <c r="B603" s="68"/>
      <c r="C603" s="214" t="s">
        <v>1380</v>
      </c>
      <c r="D603" s="215">
        <v>44988</v>
      </c>
      <c r="E603" s="192" t="s">
        <v>2589</v>
      </c>
      <c r="F603" s="192" t="s">
        <v>3</v>
      </c>
      <c r="G603" s="192">
        <v>2096543</v>
      </c>
      <c r="H603" s="68"/>
      <c r="I603" s="198" t="s">
        <v>3086</v>
      </c>
      <c r="J603" s="68"/>
      <c r="K603" s="68"/>
      <c r="L603" s="68"/>
      <c r="M603" s="68"/>
      <c r="N603" s="363"/>
      <c r="O603" s="363"/>
      <c r="P603" s="216">
        <v>0</v>
      </c>
      <c r="Q603" s="216">
        <v>946.12</v>
      </c>
      <c r="R603" s="68" t="s">
        <v>638</v>
      </c>
      <c r="S603" s="365"/>
      <c r="T603" s="278"/>
    </row>
    <row r="604" spans="1:20" ht="63.75">
      <c r="A604" s="192">
        <v>902</v>
      </c>
      <c r="B604" s="68"/>
      <c r="C604" s="214" t="s">
        <v>191</v>
      </c>
      <c r="D604" s="215">
        <v>44988</v>
      </c>
      <c r="E604" s="192" t="s">
        <v>2590</v>
      </c>
      <c r="F604" s="192" t="s">
        <v>3</v>
      </c>
      <c r="G604" s="192">
        <v>2096561</v>
      </c>
      <c r="H604" s="68"/>
      <c r="I604" s="198" t="s">
        <v>3087</v>
      </c>
      <c r="J604" s="68"/>
      <c r="K604" s="68"/>
      <c r="L604" s="68"/>
      <c r="M604" s="68"/>
      <c r="N604" s="363"/>
      <c r="O604" s="363"/>
      <c r="P604" s="216">
        <v>0</v>
      </c>
      <c r="Q604" s="216">
        <v>900</v>
      </c>
      <c r="R604" s="68" t="s">
        <v>638</v>
      </c>
      <c r="S604" s="365"/>
      <c r="T604" s="278"/>
    </row>
    <row r="605" spans="1:20" ht="51">
      <c r="A605" s="192">
        <v>35</v>
      </c>
      <c r="B605" s="68"/>
      <c r="C605" s="214" t="s">
        <v>43</v>
      </c>
      <c r="D605" s="215">
        <v>44988</v>
      </c>
      <c r="E605" s="192" t="s">
        <v>2591</v>
      </c>
      <c r="F605" s="192" t="s">
        <v>3</v>
      </c>
      <c r="G605" s="192">
        <v>2096568</v>
      </c>
      <c r="H605" s="68"/>
      <c r="I605" s="198" t="s">
        <v>2386</v>
      </c>
      <c r="J605" s="68"/>
      <c r="K605" s="68"/>
      <c r="L605" s="68"/>
      <c r="M605" s="68"/>
      <c r="N605" s="363"/>
      <c r="O605" s="363"/>
      <c r="P605" s="216">
        <v>0</v>
      </c>
      <c r="Q605" s="216">
        <v>2945</v>
      </c>
      <c r="R605" s="68" t="s">
        <v>638</v>
      </c>
      <c r="S605" s="365"/>
      <c r="T605" s="278"/>
    </row>
    <row r="606" spans="1:20" ht="51">
      <c r="A606" s="192" t="s">
        <v>541</v>
      </c>
      <c r="B606" s="68"/>
      <c r="C606" s="214" t="s">
        <v>590</v>
      </c>
      <c r="D606" s="215">
        <v>44988</v>
      </c>
      <c r="E606" s="192" t="s">
        <v>2592</v>
      </c>
      <c r="F606" s="192" t="s">
        <v>3</v>
      </c>
      <c r="G606" s="192">
        <v>2096594</v>
      </c>
      <c r="H606" s="68"/>
      <c r="I606" s="198" t="s">
        <v>1574</v>
      </c>
      <c r="J606" s="68"/>
      <c r="K606" s="68"/>
      <c r="L606" s="68"/>
      <c r="M606" s="68"/>
      <c r="N606" s="363"/>
      <c r="O606" s="363"/>
      <c r="P606" s="216">
        <v>0</v>
      </c>
      <c r="Q606" s="216">
        <v>6200</v>
      </c>
      <c r="R606" s="68" t="s">
        <v>638</v>
      </c>
      <c r="S606" s="365"/>
      <c r="T606" s="278"/>
    </row>
    <row r="607" spans="1:20" ht="51">
      <c r="A607" s="192" t="s">
        <v>541</v>
      </c>
      <c r="B607" s="68"/>
      <c r="C607" s="214" t="s">
        <v>590</v>
      </c>
      <c r="D607" s="215">
        <v>44988</v>
      </c>
      <c r="E607" s="192" t="s">
        <v>2593</v>
      </c>
      <c r="F607" s="192" t="s">
        <v>3</v>
      </c>
      <c r="G607" s="192">
        <v>2096602</v>
      </c>
      <c r="H607" s="68"/>
      <c r="I607" s="198" t="s">
        <v>1820</v>
      </c>
      <c r="J607" s="68"/>
      <c r="K607" s="68"/>
      <c r="L607" s="68"/>
      <c r="M607" s="68"/>
      <c r="N607" s="363"/>
      <c r="O607" s="363"/>
      <c r="P607" s="216">
        <v>0</v>
      </c>
      <c r="Q607" s="216">
        <v>4310</v>
      </c>
      <c r="R607" s="68" t="s">
        <v>638</v>
      </c>
      <c r="S607" s="365"/>
      <c r="T607" s="278"/>
    </row>
    <row r="608" spans="1:20" ht="51">
      <c r="A608" s="192" t="s">
        <v>541</v>
      </c>
      <c r="B608" s="68"/>
      <c r="C608" s="214" t="s">
        <v>590</v>
      </c>
      <c r="D608" s="215">
        <v>44988</v>
      </c>
      <c r="E608" s="192" t="s">
        <v>2594</v>
      </c>
      <c r="F608" s="192" t="s">
        <v>3</v>
      </c>
      <c r="G608" s="192">
        <v>2096625</v>
      </c>
      <c r="H608" s="68"/>
      <c r="I608" s="198" t="s">
        <v>3088</v>
      </c>
      <c r="J608" s="68"/>
      <c r="K608" s="68"/>
      <c r="L608" s="68"/>
      <c r="M608" s="68"/>
      <c r="N608" s="363"/>
      <c r="O608" s="363"/>
      <c r="P608" s="216">
        <v>0</v>
      </c>
      <c r="Q608" s="216">
        <v>1403</v>
      </c>
      <c r="R608" s="68" t="s">
        <v>638</v>
      </c>
      <c r="S608" s="365"/>
      <c r="T608" s="278"/>
    </row>
    <row r="609" spans="1:20" ht="38.25">
      <c r="A609" s="192">
        <v>35</v>
      </c>
      <c r="B609" s="68"/>
      <c r="C609" s="214" t="s">
        <v>43</v>
      </c>
      <c r="D609" s="215">
        <v>44988</v>
      </c>
      <c r="E609" s="192" t="s">
        <v>2595</v>
      </c>
      <c r="F609" s="192" t="s">
        <v>3</v>
      </c>
      <c r="G609" s="192">
        <v>2096647</v>
      </c>
      <c r="H609" s="68"/>
      <c r="I609" s="198" t="s">
        <v>3089</v>
      </c>
      <c r="J609" s="68"/>
      <c r="K609" s="68"/>
      <c r="L609" s="68"/>
      <c r="M609" s="68"/>
      <c r="N609" s="363"/>
      <c r="O609" s="363"/>
      <c r="P609" s="216">
        <v>0</v>
      </c>
      <c r="Q609" s="216">
        <v>13320.61</v>
      </c>
      <c r="R609" s="68" t="s">
        <v>638</v>
      </c>
      <c r="S609" s="365"/>
      <c r="T609" s="278"/>
    </row>
    <row r="610" spans="1:20" ht="51">
      <c r="A610" s="192" t="s">
        <v>541</v>
      </c>
      <c r="B610" s="68"/>
      <c r="C610" s="214" t="s">
        <v>590</v>
      </c>
      <c r="D610" s="215">
        <v>44988</v>
      </c>
      <c r="E610" s="192" t="s">
        <v>2596</v>
      </c>
      <c r="F610" s="192" t="s">
        <v>3</v>
      </c>
      <c r="G610" s="192">
        <v>2096658</v>
      </c>
      <c r="H610" s="68"/>
      <c r="I610" s="198" t="s">
        <v>1585</v>
      </c>
      <c r="J610" s="68"/>
      <c r="K610" s="68"/>
      <c r="L610" s="68"/>
      <c r="M610" s="68"/>
      <c r="N610" s="363"/>
      <c r="O610" s="363"/>
      <c r="P610" s="216">
        <v>0</v>
      </c>
      <c r="Q610" s="216">
        <v>810</v>
      </c>
      <c r="R610" s="68" t="s">
        <v>638</v>
      </c>
      <c r="S610" s="365"/>
      <c r="T610" s="278"/>
    </row>
    <row r="611" spans="1:20" ht="51">
      <c r="A611" s="192">
        <v>46</v>
      </c>
      <c r="B611" s="68"/>
      <c r="C611" s="214" t="s">
        <v>1380</v>
      </c>
      <c r="D611" s="215">
        <v>44988</v>
      </c>
      <c r="E611" s="192" t="s">
        <v>2597</v>
      </c>
      <c r="F611" s="192" t="s">
        <v>3</v>
      </c>
      <c r="G611" s="192">
        <v>2096679</v>
      </c>
      <c r="H611" s="68"/>
      <c r="I611" s="198" t="s">
        <v>3090</v>
      </c>
      <c r="J611" s="68"/>
      <c r="K611" s="68"/>
      <c r="L611" s="68"/>
      <c r="M611" s="68"/>
      <c r="N611" s="363"/>
      <c r="O611" s="363"/>
      <c r="P611" s="216">
        <v>0</v>
      </c>
      <c r="Q611" s="216">
        <v>10.67</v>
      </c>
      <c r="R611" s="68" t="s">
        <v>638</v>
      </c>
      <c r="S611" s="365"/>
      <c r="T611" s="278"/>
    </row>
    <row r="612" spans="1:20" ht="51">
      <c r="A612" s="192" t="s">
        <v>541</v>
      </c>
      <c r="B612" s="68"/>
      <c r="C612" s="214" t="s">
        <v>590</v>
      </c>
      <c r="D612" s="215">
        <v>44988</v>
      </c>
      <c r="E612" s="192" t="s">
        <v>2598</v>
      </c>
      <c r="F612" s="192" t="s">
        <v>3</v>
      </c>
      <c r="G612" s="192">
        <v>2096689</v>
      </c>
      <c r="H612" s="68"/>
      <c r="I612" s="198" t="s">
        <v>3091</v>
      </c>
      <c r="J612" s="68"/>
      <c r="K612" s="68"/>
      <c r="L612" s="68"/>
      <c r="M612" s="68"/>
      <c r="N612" s="363"/>
      <c r="O612" s="363"/>
      <c r="P612" s="216">
        <v>0</v>
      </c>
      <c r="Q612" s="216">
        <v>3945.77</v>
      </c>
      <c r="R612" s="68" t="s">
        <v>638</v>
      </c>
      <c r="S612" s="365"/>
      <c r="T612" s="278"/>
    </row>
    <row r="613" spans="1:20" ht="51">
      <c r="A613" s="192" t="s">
        <v>541</v>
      </c>
      <c r="B613" s="68"/>
      <c r="C613" s="214" t="s">
        <v>590</v>
      </c>
      <c r="D613" s="215">
        <v>44988</v>
      </c>
      <c r="E613" s="192" t="s">
        <v>2599</v>
      </c>
      <c r="F613" s="192" t="s">
        <v>3</v>
      </c>
      <c r="G613" s="192">
        <v>2096713</v>
      </c>
      <c r="H613" s="68"/>
      <c r="I613" s="198" t="s">
        <v>3092</v>
      </c>
      <c r="J613" s="68"/>
      <c r="K613" s="68"/>
      <c r="L613" s="68"/>
      <c r="M613" s="68"/>
      <c r="N613" s="363"/>
      <c r="O613" s="363"/>
      <c r="P613" s="216">
        <v>0</v>
      </c>
      <c r="Q613" s="216">
        <v>400</v>
      </c>
      <c r="R613" s="68" t="s">
        <v>638</v>
      </c>
      <c r="S613" s="365"/>
      <c r="T613" s="278"/>
    </row>
    <row r="614" spans="1:20" ht="51">
      <c r="A614" s="192" t="s">
        <v>541</v>
      </c>
      <c r="B614" s="68"/>
      <c r="C614" s="214" t="s">
        <v>590</v>
      </c>
      <c r="D614" s="215">
        <v>44988</v>
      </c>
      <c r="E614" s="192" t="s">
        <v>2600</v>
      </c>
      <c r="F614" s="192" t="s">
        <v>3</v>
      </c>
      <c r="G614" s="192">
        <v>2096715</v>
      </c>
      <c r="H614" s="68"/>
      <c r="I614" s="198" t="s">
        <v>3093</v>
      </c>
      <c r="J614" s="68"/>
      <c r="K614" s="68"/>
      <c r="L614" s="68"/>
      <c r="M614" s="68"/>
      <c r="N614" s="363"/>
      <c r="O614" s="363"/>
      <c r="P614" s="216">
        <v>0</v>
      </c>
      <c r="Q614" s="216">
        <v>971.1</v>
      </c>
      <c r="R614" s="68" t="s">
        <v>638</v>
      </c>
      <c r="S614" s="365"/>
      <c r="T614" s="278"/>
    </row>
    <row r="615" spans="1:20" ht="51">
      <c r="A615" s="192" t="s">
        <v>541</v>
      </c>
      <c r="B615" s="68"/>
      <c r="C615" s="214" t="s">
        <v>590</v>
      </c>
      <c r="D615" s="215">
        <v>44988</v>
      </c>
      <c r="E615" s="192" t="s">
        <v>2601</v>
      </c>
      <c r="F615" s="192" t="s">
        <v>3</v>
      </c>
      <c r="G615" s="192">
        <v>2096733</v>
      </c>
      <c r="H615" s="68"/>
      <c r="I615" s="198" t="s">
        <v>3095</v>
      </c>
      <c r="J615" s="68"/>
      <c r="K615" s="68"/>
      <c r="L615" s="68"/>
      <c r="M615" s="68"/>
      <c r="N615" s="363"/>
      <c r="O615" s="363"/>
      <c r="P615" s="216">
        <v>0</v>
      </c>
      <c r="Q615" s="216">
        <v>2160.96</v>
      </c>
      <c r="R615" s="68" t="s">
        <v>638</v>
      </c>
      <c r="S615" s="365"/>
      <c r="T615" s="278"/>
    </row>
    <row r="616" spans="1:20" ht="51">
      <c r="A616" s="192" t="s">
        <v>541</v>
      </c>
      <c r="B616" s="68"/>
      <c r="C616" s="214" t="s">
        <v>590</v>
      </c>
      <c r="D616" s="215">
        <v>44988</v>
      </c>
      <c r="E616" s="192" t="s">
        <v>2602</v>
      </c>
      <c r="F616" s="192" t="s">
        <v>3</v>
      </c>
      <c r="G616" s="192">
        <v>2096758</v>
      </c>
      <c r="H616" s="68"/>
      <c r="I616" s="198" t="s">
        <v>1818</v>
      </c>
      <c r="J616" s="68"/>
      <c r="K616" s="68"/>
      <c r="L616" s="68"/>
      <c r="M616" s="68"/>
      <c r="N616" s="363"/>
      <c r="O616" s="363"/>
      <c r="P616" s="216">
        <v>0</v>
      </c>
      <c r="Q616" s="216">
        <v>1360</v>
      </c>
      <c r="R616" s="68" t="s">
        <v>638</v>
      </c>
      <c r="S616" s="365"/>
      <c r="T616" s="278"/>
    </row>
    <row r="617" spans="1:20" ht="63.75">
      <c r="A617" s="192" t="s">
        <v>541</v>
      </c>
      <c r="B617" s="68"/>
      <c r="C617" s="214" t="s">
        <v>590</v>
      </c>
      <c r="D617" s="215">
        <v>44988</v>
      </c>
      <c r="E617" s="192" t="s">
        <v>2603</v>
      </c>
      <c r="F617" s="192" t="s">
        <v>3</v>
      </c>
      <c r="G617" s="192">
        <v>2096558</v>
      </c>
      <c r="H617" s="68"/>
      <c r="I617" s="198" t="s">
        <v>3096</v>
      </c>
      <c r="J617" s="68"/>
      <c r="K617" s="68"/>
      <c r="L617" s="68"/>
      <c r="M617" s="68"/>
      <c r="N617" s="363"/>
      <c r="O617" s="363"/>
      <c r="P617" s="216">
        <v>0</v>
      </c>
      <c r="Q617" s="216">
        <v>42587.18</v>
      </c>
      <c r="R617" s="68" t="s">
        <v>638</v>
      </c>
      <c r="S617" s="365"/>
      <c r="T617" s="278"/>
    </row>
    <row r="618" spans="1:20" ht="51">
      <c r="A618" s="192" t="s">
        <v>541</v>
      </c>
      <c r="B618" s="68"/>
      <c r="C618" s="214" t="s">
        <v>590</v>
      </c>
      <c r="D618" s="215">
        <v>44988</v>
      </c>
      <c r="E618" s="192" t="s">
        <v>2604</v>
      </c>
      <c r="F618" s="192" t="s">
        <v>3</v>
      </c>
      <c r="G618" s="192">
        <v>2096615</v>
      </c>
      <c r="H618" s="68"/>
      <c r="I618" s="198" t="s">
        <v>3097</v>
      </c>
      <c r="J618" s="68"/>
      <c r="K618" s="68"/>
      <c r="L618" s="68"/>
      <c r="M618" s="68"/>
      <c r="N618" s="363"/>
      <c r="O618" s="363"/>
      <c r="P618" s="216">
        <v>0</v>
      </c>
      <c r="Q618" s="216">
        <v>8005</v>
      </c>
      <c r="R618" s="68" t="s">
        <v>638</v>
      </c>
      <c r="S618" s="365"/>
      <c r="T618" s="278"/>
    </row>
    <row r="619" spans="1:20" ht="51">
      <c r="A619" s="192" t="s">
        <v>541</v>
      </c>
      <c r="B619" s="68"/>
      <c r="C619" s="214" t="s">
        <v>590</v>
      </c>
      <c r="D619" s="215">
        <v>44988</v>
      </c>
      <c r="E619" s="192" t="s">
        <v>2605</v>
      </c>
      <c r="F619" s="192" t="s">
        <v>3</v>
      </c>
      <c r="G619" s="192">
        <v>2096616</v>
      </c>
      <c r="H619" s="68"/>
      <c r="I619" s="198" t="s">
        <v>3098</v>
      </c>
      <c r="J619" s="68"/>
      <c r="K619" s="68"/>
      <c r="L619" s="68"/>
      <c r="M619" s="68"/>
      <c r="N619" s="363"/>
      <c r="O619" s="363"/>
      <c r="P619" s="216">
        <v>0</v>
      </c>
      <c r="Q619" s="216">
        <v>8005</v>
      </c>
      <c r="R619" s="68" t="s">
        <v>638</v>
      </c>
      <c r="S619" s="365"/>
      <c r="T619" s="278"/>
    </row>
    <row r="620" spans="1:20" ht="51">
      <c r="A620" s="192" t="s">
        <v>541</v>
      </c>
      <c r="B620" s="68"/>
      <c r="C620" s="214" t="s">
        <v>590</v>
      </c>
      <c r="D620" s="215">
        <v>44988</v>
      </c>
      <c r="E620" s="192" t="s">
        <v>2606</v>
      </c>
      <c r="F620" s="192" t="s">
        <v>3</v>
      </c>
      <c r="G620" s="192">
        <v>2096617</v>
      </c>
      <c r="H620" s="68"/>
      <c r="I620" s="198" t="s">
        <v>3099</v>
      </c>
      <c r="J620" s="68"/>
      <c r="K620" s="68"/>
      <c r="L620" s="68"/>
      <c r="M620" s="68"/>
      <c r="N620" s="363"/>
      <c r="O620" s="363"/>
      <c r="P620" s="216">
        <v>0</v>
      </c>
      <c r="Q620" s="216">
        <v>8005</v>
      </c>
      <c r="R620" s="68" t="s">
        <v>638</v>
      </c>
      <c r="S620" s="365"/>
      <c r="T620" s="278"/>
    </row>
    <row r="621" spans="1:20" ht="63.75">
      <c r="A621" s="192" t="s">
        <v>541</v>
      </c>
      <c r="B621" s="68"/>
      <c r="C621" s="214" t="s">
        <v>590</v>
      </c>
      <c r="D621" s="215">
        <v>44988</v>
      </c>
      <c r="E621" s="192" t="s">
        <v>2607</v>
      </c>
      <c r="F621" s="192" t="s">
        <v>3</v>
      </c>
      <c r="G621" s="192">
        <v>2096619</v>
      </c>
      <c r="H621" s="68"/>
      <c r="I621" s="198" t="s">
        <v>3100</v>
      </c>
      <c r="J621" s="68"/>
      <c r="K621" s="68"/>
      <c r="L621" s="68"/>
      <c r="M621" s="68"/>
      <c r="N621" s="363"/>
      <c r="O621" s="363"/>
      <c r="P621" s="216">
        <v>0</v>
      </c>
      <c r="Q621" s="216">
        <v>38803.660000000003</v>
      </c>
      <c r="R621" s="68" t="s">
        <v>638</v>
      </c>
      <c r="S621" s="365"/>
      <c r="T621" s="278"/>
    </row>
    <row r="622" spans="1:20" ht="63.75">
      <c r="A622" s="192" t="s">
        <v>541</v>
      </c>
      <c r="B622" s="68"/>
      <c r="C622" s="214" t="s">
        <v>590</v>
      </c>
      <c r="D622" s="215">
        <v>44988</v>
      </c>
      <c r="E622" s="192" t="s">
        <v>2608</v>
      </c>
      <c r="F622" s="192" t="s">
        <v>3</v>
      </c>
      <c r="G622" s="192">
        <v>2096621</v>
      </c>
      <c r="H622" s="68"/>
      <c r="I622" s="198" t="s">
        <v>3101</v>
      </c>
      <c r="J622" s="68"/>
      <c r="K622" s="68"/>
      <c r="L622" s="68"/>
      <c r="M622" s="68"/>
      <c r="N622" s="363"/>
      <c r="O622" s="363"/>
      <c r="P622" s="216">
        <v>0</v>
      </c>
      <c r="Q622" s="216">
        <v>15053.19</v>
      </c>
      <c r="R622" s="68" t="s">
        <v>638</v>
      </c>
      <c r="S622" s="365"/>
      <c r="T622" s="278"/>
    </row>
    <row r="623" spans="1:20" ht="51">
      <c r="A623" s="192" t="s">
        <v>541</v>
      </c>
      <c r="B623" s="68"/>
      <c r="C623" s="214" t="s">
        <v>590</v>
      </c>
      <c r="D623" s="215">
        <v>44991</v>
      </c>
      <c r="E623" s="192" t="s">
        <v>2609</v>
      </c>
      <c r="F623" s="192" t="s">
        <v>3</v>
      </c>
      <c r="G623" s="192">
        <v>2096914</v>
      </c>
      <c r="H623" s="68"/>
      <c r="I623" s="198" t="s">
        <v>1819</v>
      </c>
      <c r="J623" s="68"/>
      <c r="K623" s="68"/>
      <c r="L623" s="68"/>
      <c r="M623" s="68"/>
      <c r="N623" s="363"/>
      <c r="O623" s="363"/>
      <c r="P623" s="216">
        <v>0</v>
      </c>
      <c r="Q623" s="216">
        <v>930</v>
      </c>
      <c r="R623" s="68" t="s">
        <v>638</v>
      </c>
      <c r="S623" s="365"/>
      <c r="T623" s="278"/>
    </row>
    <row r="624" spans="1:20" ht="51">
      <c r="A624" s="192" t="s">
        <v>541</v>
      </c>
      <c r="B624" s="68"/>
      <c r="C624" s="214" t="s">
        <v>590</v>
      </c>
      <c r="D624" s="215">
        <v>44991</v>
      </c>
      <c r="E624" s="192" t="s">
        <v>2610</v>
      </c>
      <c r="F624" s="192" t="s">
        <v>3</v>
      </c>
      <c r="G624" s="192">
        <v>2096916</v>
      </c>
      <c r="H624" s="68"/>
      <c r="I624" s="198" t="s">
        <v>3102</v>
      </c>
      <c r="J624" s="68"/>
      <c r="K624" s="68"/>
      <c r="L624" s="68"/>
      <c r="M624" s="68"/>
      <c r="N624" s="363"/>
      <c r="O624" s="363"/>
      <c r="P624" s="216">
        <v>0</v>
      </c>
      <c r="Q624" s="216">
        <v>3649.73</v>
      </c>
      <c r="R624" s="68" t="s">
        <v>638</v>
      </c>
      <c r="S624" s="365"/>
      <c r="T624" s="278"/>
    </row>
    <row r="625" spans="1:20" ht="38.25">
      <c r="A625" s="192">
        <v>35</v>
      </c>
      <c r="B625" s="68"/>
      <c r="C625" s="214" t="s">
        <v>43</v>
      </c>
      <c r="D625" s="215">
        <v>44991</v>
      </c>
      <c r="E625" s="192" t="s">
        <v>2611</v>
      </c>
      <c r="F625" s="192" t="s">
        <v>3</v>
      </c>
      <c r="G625" s="192">
        <v>2096929</v>
      </c>
      <c r="H625" s="68"/>
      <c r="I625" s="198" t="s">
        <v>3103</v>
      </c>
      <c r="J625" s="68"/>
      <c r="K625" s="68"/>
      <c r="L625" s="68"/>
      <c r="M625" s="68"/>
      <c r="N625" s="363"/>
      <c r="O625" s="363"/>
      <c r="P625" s="216">
        <v>0</v>
      </c>
      <c r="Q625" s="216">
        <v>846.17</v>
      </c>
      <c r="R625" s="68" t="s">
        <v>638</v>
      </c>
      <c r="S625" s="365"/>
      <c r="T625" s="278"/>
    </row>
    <row r="626" spans="1:20" ht="51">
      <c r="A626" s="192" t="s">
        <v>541</v>
      </c>
      <c r="B626" s="68"/>
      <c r="C626" s="214" t="s">
        <v>590</v>
      </c>
      <c r="D626" s="215">
        <v>44991</v>
      </c>
      <c r="E626" s="192" t="s">
        <v>2612</v>
      </c>
      <c r="F626" s="192" t="s">
        <v>3</v>
      </c>
      <c r="G626" s="192">
        <v>2096986</v>
      </c>
      <c r="H626" s="68"/>
      <c r="I626" s="198" t="s">
        <v>3104</v>
      </c>
      <c r="J626" s="68"/>
      <c r="K626" s="68"/>
      <c r="L626" s="68"/>
      <c r="M626" s="68"/>
      <c r="N626" s="363"/>
      <c r="O626" s="363"/>
      <c r="P626" s="216">
        <v>0</v>
      </c>
      <c r="Q626" s="216">
        <v>2651.04</v>
      </c>
      <c r="R626" s="68" t="s">
        <v>638</v>
      </c>
      <c r="S626" s="365"/>
      <c r="T626" s="278"/>
    </row>
    <row r="627" spans="1:20" ht="51">
      <c r="A627" s="192">
        <v>2339</v>
      </c>
      <c r="B627" s="68"/>
      <c r="C627" s="214" t="s">
        <v>1399</v>
      </c>
      <c r="D627" s="215">
        <v>44991</v>
      </c>
      <c r="E627" s="192" t="s">
        <v>2613</v>
      </c>
      <c r="F627" s="192" t="s">
        <v>3</v>
      </c>
      <c r="G627" s="192">
        <v>2097023</v>
      </c>
      <c r="H627" s="68"/>
      <c r="I627" s="198" t="s">
        <v>3105</v>
      </c>
      <c r="J627" s="68"/>
      <c r="K627" s="68"/>
      <c r="L627" s="68"/>
      <c r="M627" s="68"/>
      <c r="N627" s="363"/>
      <c r="O627" s="363"/>
      <c r="P627" s="216">
        <v>0</v>
      </c>
      <c r="Q627" s="216">
        <v>2108.29</v>
      </c>
      <c r="R627" s="68" t="s">
        <v>638</v>
      </c>
      <c r="S627" s="365"/>
      <c r="T627" s="278"/>
    </row>
    <row r="628" spans="1:20" ht="51">
      <c r="A628" s="192">
        <v>139</v>
      </c>
      <c r="B628" s="68"/>
      <c r="C628" s="214" t="s">
        <v>64</v>
      </c>
      <c r="D628" s="215">
        <v>44991</v>
      </c>
      <c r="E628" s="192" t="s">
        <v>2614</v>
      </c>
      <c r="F628" s="192" t="s">
        <v>3</v>
      </c>
      <c r="G628" s="192">
        <v>2097063</v>
      </c>
      <c r="H628" s="68"/>
      <c r="I628" s="198" t="s">
        <v>3106</v>
      </c>
      <c r="J628" s="68"/>
      <c r="K628" s="68"/>
      <c r="L628" s="68"/>
      <c r="M628" s="68"/>
      <c r="N628" s="363"/>
      <c r="O628" s="363"/>
      <c r="P628" s="216">
        <v>0</v>
      </c>
      <c r="Q628" s="216">
        <v>1724.43</v>
      </c>
      <c r="R628" s="68" t="s">
        <v>638</v>
      </c>
      <c r="S628" s="365"/>
      <c r="T628" s="278"/>
    </row>
    <row r="629" spans="1:20" ht="51">
      <c r="A629" s="192">
        <v>293</v>
      </c>
      <c r="B629" s="68"/>
      <c r="C629" s="214" t="s">
        <v>121</v>
      </c>
      <c r="D629" s="215">
        <v>44991</v>
      </c>
      <c r="E629" s="192" t="s">
        <v>2615</v>
      </c>
      <c r="F629" s="192" t="s">
        <v>3</v>
      </c>
      <c r="G629" s="192">
        <v>2096941</v>
      </c>
      <c r="H629" s="68"/>
      <c r="I629" s="198" t="s">
        <v>3107</v>
      </c>
      <c r="J629" s="68"/>
      <c r="K629" s="68"/>
      <c r="L629" s="68"/>
      <c r="M629" s="68"/>
      <c r="N629" s="363"/>
      <c r="O629" s="363"/>
      <c r="P629" s="216">
        <v>0</v>
      </c>
      <c r="Q629" s="216">
        <v>357</v>
      </c>
      <c r="R629" s="68" t="s">
        <v>638</v>
      </c>
      <c r="S629" s="365"/>
      <c r="T629" s="278"/>
    </row>
    <row r="630" spans="1:20" ht="51">
      <c r="A630" s="192">
        <v>35</v>
      </c>
      <c r="B630" s="68"/>
      <c r="C630" s="214" t="s">
        <v>43</v>
      </c>
      <c r="D630" s="215">
        <v>44992</v>
      </c>
      <c r="E630" s="192" t="s">
        <v>2616</v>
      </c>
      <c r="F630" s="192" t="s">
        <v>3</v>
      </c>
      <c r="G630" s="192">
        <v>2097372</v>
      </c>
      <c r="H630" s="68"/>
      <c r="I630" s="198" t="s">
        <v>3108</v>
      </c>
      <c r="J630" s="68"/>
      <c r="K630" s="68"/>
      <c r="L630" s="68"/>
      <c r="M630" s="68"/>
      <c r="N630" s="363"/>
      <c r="O630" s="363"/>
      <c r="P630" s="216">
        <v>0</v>
      </c>
      <c r="Q630" s="216">
        <v>2184.27</v>
      </c>
      <c r="R630" s="68" t="s">
        <v>638</v>
      </c>
      <c r="S630" s="365"/>
      <c r="T630" s="278"/>
    </row>
    <row r="631" spans="1:20" ht="51">
      <c r="A631" s="192" t="s">
        <v>541</v>
      </c>
      <c r="B631" s="68"/>
      <c r="C631" s="214" t="s">
        <v>590</v>
      </c>
      <c r="D631" s="215">
        <v>44992</v>
      </c>
      <c r="E631" s="192" t="s">
        <v>2617</v>
      </c>
      <c r="F631" s="192" t="s">
        <v>3</v>
      </c>
      <c r="G631" s="192">
        <v>2097388</v>
      </c>
      <c r="H631" s="68"/>
      <c r="I631" s="198" t="s">
        <v>1817</v>
      </c>
      <c r="J631" s="68"/>
      <c r="K631" s="68"/>
      <c r="L631" s="68"/>
      <c r="M631" s="68"/>
      <c r="N631" s="363"/>
      <c r="O631" s="363"/>
      <c r="P631" s="216">
        <v>0</v>
      </c>
      <c r="Q631" s="216">
        <v>1441</v>
      </c>
      <c r="R631" s="68" t="s">
        <v>638</v>
      </c>
      <c r="S631" s="365"/>
      <c r="T631" s="278"/>
    </row>
    <row r="632" spans="1:20" ht="51">
      <c r="A632" s="192">
        <v>951</v>
      </c>
      <c r="B632" s="68"/>
      <c r="C632" s="214" t="s">
        <v>199</v>
      </c>
      <c r="D632" s="215">
        <v>44992</v>
      </c>
      <c r="E632" s="192" t="s">
        <v>2618</v>
      </c>
      <c r="F632" s="192" t="s">
        <v>3</v>
      </c>
      <c r="G632" s="192">
        <v>2097433</v>
      </c>
      <c r="H632" s="68"/>
      <c r="I632" s="198" t="s">
        <v>3109</v>
      </c>
      <c r="J632" s="68"/>
      <c r="K632" s="68"/>
      <c r="L632" s="68"/>
      <c r="M632" s="68"/>
      <c r="N632" s="363"/>
      <c r="O632" s="363"/>
      <c r="P632" s="216">
        <v>0</v>
      </c>
      <c r="Q632" s="216">
        <v>974.5</v>
      </c>
      <c r="R632" s="68" t="s">
        <v>638</v>
      </c>
      <c r="S632" s="365"/>
      <c r="T632" s="278"/>
    </row>
    <row r="633" spans="1:20" ht="63.75">
      <c r="A633" s="192">
        <v>597</v>
      </c>
      <c r="B633" s="68"/>
      <c r="C633" s="214" t="s">
        <v>677</v>
      </c>
      <c r="D633" s="215">
        <v>44992</v>
      </c>
      <c r="E633" s="192" t="s">
        <v>2619</v>
      </c>
      <c r="F633" s="192" t="s">
        <v>3</v>
      </c>
      <c r="G633" s="192">
        <v>2097447</v>
      </c>
      <c r="H633" s="68"/>
      <c r="I633" s="198" t="s">
        <v>3110</v>
      </c>
      <c r="J633" s="68"/>
      <c r="K633" s="68"/>
      <c r="L633" s="68"/>
      <c r="M633" s="68"/>
      <c r="N633" s="363"/>
      <c r="O633" s="363"/>
      <c r="P633" s="216">
        <v>0</v>
      </c>
      <c r="Q633" s="216">
        <v>2785.32</v>
      </c>
      <c r="R633" s="68" t="s">
        <v>638</v>
      </c>
      <c r="S633" s="365"/>
      <c r="T633" s="278"/>
    </row>
    <row r="634" spans="1:20" ht="51">
      <c r="A634" s="192">
        <v>15</v>
      </c>
      <c r="B634" s="68"/>
      <c r="C634" s="214" t="s">
        <v>39</v>
      </c>
      <c r="D634" s="215">
        <v>44992</v>
      </c>
      <c r="E634" s="192" t="s">
        <v>2620</v>
      </c>
      <c r="F634" s="192" t="s">
        <v>3</v>
      </c>
      <c r="G634" s="192">
        <v>2097464</v>
      </c>
      <c r="H634" s="68"/>
      <c r="I634" s="198" t="s">
        <v>3111</v>
      </c>
      <c r="J634" s="68"/>
      <c r="K634" s="68"/>
      <c r="L634" s="68"/>
      <c r="M634" s="68"/>
      <c r="N634" s="363"/>
      <c r="O634" s="363"/>
      <c r="P634" s="216">
        <v>0</v>
      </c>
      <c r="Q634" s="216">
        <v>8643.1299999999992</v>
      </c>
      <c r="R634" s="68" t="s">
        <v>638</v>
      </c>
      <c r="S634" s="365"/>
      <c r="T634" s="278"/>
    </row>
    <row r="635" spans="1:20" ht="51">
      <c r="A635" s="192" t="s">
        <v>541</v>
      </c>
      <c r="B635" s="68"/>
      <c r="C635" s="214" t="s">
        <v>590</v>
      </c>
      <c r="D635" s="215">
        <v>44992</v>
      </c>
      <c r="E635" s="192" t="s">
        <v>2621</v>
      </c>
      <c r="F635" s="192" t="s">
        <v>3</v>
      </c>
      <c r="G635" s="192">
        <v>2097469</v>
      </c>
      <c r="H635" s="68"/>
      <c r="I635" s="198" t="s">
        <v>3112</v>
      </c>
      <c r="J635" s="68"/>
      <c r="K635" s="68"/>
      <c r="L635" s="68"/>
      <c r="M635" s="68"/>
      <c r="N635" s="363"/>
      <c r="O635" s="363"/>
      <c r="P635" s="216">
        <v>0</v>
      </c>
      <c r="Q635" s="216">
        <v>1090.3499999999999</v>
      </c>
      <c r="R635" s="68" t="s">
        <v>638</v>
      </c>
      <c r="S635" s="365"/>
      <c r="T635" s="278"/>
    </row>
    <row r="636" spans="1:20" ht="51">
      <c r="A636" s="192" t="s">
        <v>541</v>
      </c>
      <c r="B636" s="68"/>
      <c r="C636" s="214" t="s">
        <v>590</v>
      </c>
      <c r="D636" s="215">
        <v>44992</v>
      </c>
      <c r="E636" s="192" t="s">
        <v>2622</v>
      </c>
      <c r="F636" s="192" t="s">
        <v>3</v>
      </c>
      <c r="G636" s="192">
        <v>2097473</v>
      </c>
      <c r="H636" s="68"/>
      <c r="I636" s="198" t="s">
        <v>3113</v>
      </c>
      <c r="J636" s="68"/>
      <c r="K636" s="68"/>
      <c r="L636" s="68"/>
      <c r="M636" s="68"/>
      <c r="N636" s="363"/>
      <c r="O636" s="363"/>
      <c r="P636" s="216">
        <v>0</v>
      </c>
      <c r="Q636" s="216">
        <v>1364.9</v>
      </c>
      <c r="R636" s="68" t="s">
        <v>638</v>
      </c>
      <c r="S636" s="365"/>
      <c r="T636" s="278"/>
    </row>
    <row r="637" spans="1:20" ht="51">
      <c r="A637" s="192" t="s">
        <v>541</v>
      </c>
      <c r="B637" s="68"/>
      <c r="C637" s="214" t="s">
        <v>590</v>
      </c>
      <c r="D637" s="215">
        <v>44992</v>
      </c>
      <c r="E637" s="192" t="s">
        <v>2623</v>
      </c>
      <c r="F637" s="192" t="s">
        <v>3</v>
      </c>
      <c r="G637" s="192">
        <v>2097476</v>
      </c>
      <c r="H637" s="68"/>
      <c r="I637" s="198" t="s">
        <v>3114</v>
      </c>
      <c r="J637" s="68"/>
      <c r="K637" s="68"/>
      <c r="L637" s="68"/>
      <c r="M637" s="68"/>
      <c r="N637" s="363"/>
      <c r="O637" s="363"/>
      <c r="P637" s="216">
        <v>0</v>
      </c>
      <c r="Q637" s="216">
        <v>2000</v>
      </c>
      <c r="R637" s="68" t="s">
        <v>638</v>
      </c>
      <c r="S637" s="365"/>
      <c r="T637" s="278"/>
    </row>
    <row r="638" spans="1:20" ht="63.75">
      <c r="A638" s="192">
        <v>597</v>
      </c>
      <c r="B638" s="68"/>
      <c r="C638" s="214" t="s">
        <v>677</v>
      </c>
      <c r="D638" s="215">
        <v>44992</v>
      </c>
      <c r="E638" s="192" t="s">
        <v>2624</v>
      </c>
      <c r="F638" s="192" t="s">
        <v>3</v>
      </c>
      <c r="G638" s="192">
        <v>2097506</v>
      </c>
      <c r="H638" s="68"/>
      <c r="I638" s="198" t="s">
        <v>3115</v>
      </c>
      <c r="J638" s="68"/>
      <c r="K638" s="68"/>
      <c r="L638" s="68"/>
      <c r="M638" s="68"/>
      <c r="N638" s="363"/>
      <c r="O638" s="363"/>
      <c r="P638" s="216">
        <v>0</v>
      </c>
      <c r="Q638" s="216">
        <v>147000</v>
      </c>
      <c r="R638" s="68" t="s">
        <v>638</v>
      </c>
      <c r="S638" s="365"/>
      <c r="T638" s="278"/>
    </row>
    <row r="639" spans="1:20" ht="51">
      <c r="A639" s="192" t="s">
        <v>541</v>
      </c>
      <c r="B639" s="68"/>
      <c r="C639" s="214" t="s">
        <v>590</v>
      </c>
      <c r="D639" s="215">
        <v>44992</v>
      </c>
      <c r="E639" s="192" t="s">
        <v>2625</v>
      </c>
      <c r="F639" s="192" t="s">
        <v>3</v>
      </c>
      <c r="G639" s="192">
        <v>2097575</v>
      </c>
      <c r="H639" s="68"/>
      <c r="I639" s="198" t="s">
        <v>3116</v>
      </c>
      <c r="J639" s="68"/>
      <c r="K639" s="68"/>
      <c r="L639" s="68"/>
      <c r="M639" s="68"/>
      <c r="N639" s="363"/>
      <c r="O639" s="363"/>
      <c r="P639" s="216">
        <v>0</v>
      </c>
      <c r="Q639" s="216">
        <v>1035.82</v>
      </c>
      <c r="R639" s="68" t="s">
        <v>638</v>
      </c>
      <c r="S639" s="365"/>
      <c r="T639" s="278"/>
    </row>
    <row r="640" spans="1:20" ht="51">
      <c r="A640" s="192" t="s">
        <v>541</v>
      </c>
      <c r="B640" s="68"/>
      <c r="C640" s="214" t="s">
        <v>590</v>
      </c>
      <c r="D640" s="215">
        <v>44992</v>
      </c>
      <c r="E640" s="192" t="s">
        <v>2626</v>
      </c>
      <c r="F640" s="192" t="s">
        <v>3</v>
      </c>
      <c r="G640" s="192">
        <v>2097652</v>
      </c>
      <c r="H640" s="68"/>
      <c r="I640" s="198" t="s">
        <v>1822</v>
      </c>
      <c r="J640" s="68"/>
      <c r="K640" s="68"/>
      <c r="L640" s="68"/>
      <c r="M640" s="68"/>
      <c r="N640" s="363"/>
      <c r="O640" s="363"/>
      <c r="P640" s="216">
        <v>0</v>
      </c>
      <c r="Q640" s="216">
        <v>2205</v>
      </c>
      <c r="R640" s="68" t="s">
        <v>638</v>
      </c>
      <c r="S640" s="365"/>
      <c r="T640" s="278"/>
    </row>
    <row r="641" spans="1:20" ht="51">
      <c r="A641" s="192">
        <v>145</v>
      </c>
      <c r="B641" s="68"/>
      <c r="C641" s="214" t="s">
        <v>68</v>
      </c>
      <c r="D641" s="215">
        <v>44992</v>
      </c>
      <c r="E641" s="192" t="s">
        <v>2627</v>
      </c>
      <c r="F641" s="192" t="s">
        <v>3</v>
      </c>
      <c r="G641" s="192">
        <v>2097454</v>
      </c>
      <c r="H641" s="68"/>
      <c r="I641" s="198" t="s">
        <v>3117</v>
      </c>
      <c r="J641" s="68"/>
      <c r="K641" s="68"/>
      <c r="L641" s="68"/>
      <c r="M641" s="68"/>
      <c r="N641" s="363"/>
      <c r="O641" s="363"/>
      <c r="P641" s="216">
        <v>0</v>
      </c>
      <c r="Q641" s="216">
        <v>1530.98</v>
      </c>
      <c r="R641" s="68" t="s">
        <v>638</v>
      </c>
      <c r="S641" s="365"/>
      <c r="T641" s="278"/>
    </row>
    <row r="642" spans="1:20" ht="51">
      <c r="A642" s="192" t="s">
        <v>541</v>
      </c>
      <c r="B642" s="68"/>
      <c r="C642" s="214" t="s">
        <v>590</v>
      </c>
      <c r="D642" s="215">
        <v>44992</v>
      </c>
      <c r="E642" s="192" t="s">
        <v>2628</v>
      </c>
      <c r="F642" s="192" t="s">
        <v>3</v>
      </c>
      <c r="G642" s="192">
        <v>2097731</v>
      </c>
      <c r="H642" s="68"/>
      <c r="I642" s="198" t="s">
        <v>3118</v>
      </c>
      <c r="J642" s="68"/>
      <c r="K642" s="68"/>
      <c r="L642" s="68"/>
      <c r="M642" s="68"/>
      <c r="N642" s="363"/>
      <c r="O642" s="363"/>
      <c r="P642" s="216">
        <v>0</v>
      </c>
      <c r="Q642" s="216">
        <v>0.56000000000000005</v>
      </c>
      <c r="R642" s="68" t="s">
        <v>638</v>
      </c>
      <c r="S642" s="365"/>
      <c r="T642" s="278"/>
    </row>
    <row r="643" spans="1:20" ht="51">
      <c r="A643" s="192" t="s">
        <v>541</v>
      </c>
      <c r="B643" s="68"/>
      <c r="C643" s="214" t="s">
        <v>590</v>
      </c>
      <c r="D643" s="215">
        <v>44993</v>
      </c>
      <c r="E643" s="192" t="s">
        <v>2629</v>
      </c>
      <c r="F643" s="192" t="s">
        <v>3</v>
      </c>
      <c r="G643" s="192">
        <v>2098312</v>
      </c>
      <c r="H643" s="68"/>
      <c r="I643" s="198" t="s">
        <v>3119</v>
      </c>
      <c r="J643" s="68"/>
      <c r="K643" s="68"/>
      <c r="L643" s="68"/>
      <c r="M643" s="68"/>
      <c r="N643" s="363"/>
      <c r="O643" s="363"/>
      <c r="P643" s="216">
        <v>0</v>
      </c>
      <c r="Q643" s="216">
        <v>5028</v>
      </c>
      <c r="R643" s="68" t="s">
        <v>638</v>
      </c>
      <c r="S643" s="365"/>
      <c r="T643" s="278"/>
    </row>
    <row r="644" spans="1:20" ht="51">
      <c r="A644" s="192" t="s">
        <v>541</v>
      </c>
      <c r="B644" s="68"/>
      <c r="C644" s="214" t="s">
        <v>590</v>
      </c>
      <c r="D644" s="215">
        <v>44993</v>
      </c>
      <c r="E644" s="192" t="s">
        <v>2630</v>
      </c>
      <c r="F644" s="192" t="s">
        <v>3</v>
      </c>
      <c r="G644" s="192">
        <v>2098316</v>
      </c>
      <c r="H644" s="68"/>
      <c r="I644" s="198" t="s">
        <v>3120</v>
      </c>
      <c r="J644" s="68"/>
      <c r="K644" s="68"/>
      <c r="L644" s="68"/>
      <c r="M644" s="68"/>
      <c r="N644" s="363"/>
      <c r="O644" s="363"/>
      <c r="P644" s="216">
        <v>0</v>
      </c>
      <c r="Q644" s="216">
        <v>5028</v>
      </c>
      <c r="R644" s="68" t="s">
        <v>638</v>
      </c>
      <c r="S644" s="365"/>
      <c r="T644" s="278"/>
    </row>
    <row r="645" spans="1:20" ht="51">
      <c r="A645" s="192">
        <v>288</v>
      </c>
      <c r="B645" s="68"/>
      <c r="C645" s="214" t="s">
        <v>117</v>
      </c>
      <c r="D645" s="215">
        <v>44993</v>
      </c>
      <c r="E645" s="192" t="s">
        <v>2631</v>
      </c>
      <c r="F645" s="192" t="s">
        <v>3</v>
      </c>
      <c r="G645" s="192">
        <v>2098349</v>
      </c>
      <c r="H645" s="68"/>
      <c r="I645" s="198" t="s">
        <v>3121</v>
      </c>
      <c r="J645" s="68"/>
      <c r="K645" s="68"/>
      <c r="L645" s="68"/>
      <c r="M645" s="68"/>
      <c r="N645" s="363"/>
      <c r="O645" s="363"/>
      <c r="P645" s="216">
        <v>0</v>
      </c>
      <c r="Q645" s="216">
        <v>361</v>
      </c>
      <c r="R645" s="68" t="s">
        <v>638</v>
      </c>
      <c r="S645" s="365"/>
      <c r="T645" s="278"/>
    </row>
    <row r="646" spans="1:20" ht="51">
      <c r="A646" s="192" t="s">
        <v>550</v>
      </c>
      <c r="B646" s="68"/>
      <c r="C646" s="214" t="s">
        <v>589</v>
      </c>
      <c r="D646" s="215">
        <v>44993</v>
      </c>
      <c r="E646" s="192" t="s">
        <v>2632</v>
      </c>
      <c r="F646" s="192" t="s">
        <v>3</v>
      </c>
      <c r="G646" s="192">
        <v>2098388</v>
      </c>
      <c r="H646" s="68"/>
      <c r="I646" s="198" t="s">
        <v>3122</v>
      </c>
      <c r="J646" s="68"/>
      <c r="K646" s="68"/>
      <c r="L646" s="68"/>
      <c r="M646" s="68"/>
      <c r="N646" s="363"/>
      <c r="O646" s="363"/>
      <c r="P646" s="216">
        <v>0</v>
      </c>
      <c r="Q646" s="216">
        <v>1296.9100000000001</v>
      </c>
      <c r="R646" s="68" t="s">
        <v>638</v>
      </c>
      <c r="S646" s="365"/>
      <c r="T646" s="278"/>
    </row>
    <row r="647" spans="1:20" ht="51">
      <c r="A647" s="192" t="s">
        <v>541</v>
      </c>
      <c r="B647" s="68"/>
      <c r="C647" s="214" t="s">
        <v>590</v>
      </c>
      <c r="D647" s="215">
        <v>44993</v>
      </c>
      <c r="E647" s="192" t="s">
        <v>2633</v>
      </c>
      <c r="F647" s="192" t="s">
        <v>3</v>
      </c>
      <c r="G647" s="192">
        <v>2098414</v>
      </c>
      <c r="H647" s="68"/>
      <c r="I647" s="198" t="s">
        <v>3123</v>
      </c>
      <c r="J647" s="68"/>
      <c r="K647" s="68"/>
      <c r="L647" s="68"/>
      <c r="M647" s="68"/>
      <c r="N647" s="363"/>
      <c r="O647" s="363"/>
      <c r="P647" s="216">
        <v>0</v>
      </c>
      <c r="Q647" s="216">
        <v>1665.56</v>
      </c>
      <c r="R647" s="68" t="s">
        <v>638</v>
      </c>
      <c r="S647" s="365"/>
      <c r="T647" s="278"/>
    </row>
    <row r="648" spans="1:20" ht="51">
      <c r="A648" s="192" t="s">
        <v>541</v>
      </c>
      <c r="B648" s="68"/>
      <c r="C648" s="214" t="s">
        <v>590</v>
      </c>
      <c r="D648" s="215">
        <v>44993</v>
      </c>
      <c r="E648" s="192" t="s">
        <v>2634</v>
      </c>
      <c r="F648" s="192" t="s">
        <v>3</v>
      </c>
      <c r="G648" s="192">
        <v>2098426</v>
      </c>
      <c r="H648" s="68"/>
      <c r="I648" s="198" t="s">
        <v>3124</v>
      </c>
      <c r="J648" s="68"/>
      <c r="K648" s="68"/>
      <c r="L648" s="68"/>
      <c r="M648" s="68"/>
      <c r="N648" s="363"/>
      <c r="O648" s="363"/>
      <c r="P648" s="216">
        <v>0</v>
      </c>
      <c r="Q648" s="216">
        <v>1677.6</v>
      </c>
      <c r="R648" s="68" t="s">
        <v>638</v>
      </c>
      <c r="S648" s="365"/>
      <c r="T648" s="278"/>
    </row>
    <row r="649" spans="1:20" ht="51">
      <c r="A649" s="192" t="s">
        <v>541</v>
      </c>
      <c r="B649" s="68"/>
      <c r="C649" s="214" t="s">
        <v>590</v>
      </c>
      <c r="D649" s="215">
        <v>44993</v>
      </c>
      <c r="E649" s="192" t="s">
        <v>2635</v>
      </c>
      <c r="F649" s="192" t="s">
        <v>3</v>
      </c>
      <c r="G649" s="192">
        <v>2098478</v>
      </c>
      <c r="H649" s="68"/>
      <c r="I649" s="198" t="s">
        <v>3125</v>
      </c>
      <c r="J649" s="68"/>
      <c r="K649" s="68"/>
      <c r="L649" s="68"/>
      <c r="M649" s="68"/>
      <c r="N649" s="363"/>
      <c r="O649" s="363"/>
      <c r="P649" s="216">
        <v>0</v>
      </c>
      <c r="Q649" s="216">
        <v>2344.12</v>
      </c>
      <c r="R649" s="68" t="s">
        <v>638</v>
      </c>
      <c r="S649" s="365"/>
      <c r="T649" s="278"/>
    </row>
    <row r="650" spans="1:20" ht="51">
      <c r="A650" s="192">
        <v>417</v>
      </c>
      <c r="B650" s="68"/>
      <c r="C650" s="214" t="s">
        <v>147</v>
      </c>
      <c r="D650" s="215">
        <v>44993</v>
      </c>
      <c r="E650" s="192" t="s">
        <v>2636</v>
      </c>
      <c r="F650" s="192" t="s">
        <v>3</v>
      </c>
      <c r="G650" s="192">
        <v>2098493</v>
      </c>
      <c r="H650" s="68"/>
      <c r="I650" s="198" t="s">
        <v>3126</v>
      </c>
      <c r="J650" s="68"/>
      <c r="K650" s="68"/>
      <c r="L650" s="68"/>
      <c r="M650" s="68"/>
      <c r="N650" s="363"/>
      <c r="O650" s="363"/>
      <c r="P650" s="216">
        <v>0</v>
      </c>
      <c r="Q650" s="216">
        <v>2681.53</v>
      </c>
      <c r="R650" s="68" t="s">
        <v>638</v>
      </c>
      <c r="S650" s="365"/>
      <c r="T650" s="278"/>
    </row>
    <row r="651" spans="1:20" ht="63.75">
      <c r="A651" s="192">
        <v>35</v>
      </c>
      <c r="B651" s="68"/>
      <c r="C651" s="214" t="s">
        <v>43</v>
      </c>
      <c r="D651" s="215">
        <v>44993</v>
      </c>
      <c r="E651" s="192" t="s">
        <v>2637</v>
      </c>
      <c r="F651" s="192" t="s">
        <v>3</v>
      </c>
      <c r="G651" s="192">
        <v>2098290</v>
      </c>
      <c r="H651" s="68"/>
      <c r="I651" s="198" t="s">
        <v>3127</v>
      </c>
      <c r="J651" s="68"/>
      <c r="K651" s="68"/>
      <c r="L651" s="68"/>
      <c r="M651" s="68"/>
      <c r="N651" s="363"/>
      <c r="O651" s="363"/>
      <c r="P651" s="216">
        <v>0</v>
      </c>
      <c r="Q651" s="216">
        <v>696</v>
      </c>
      <c r="R651" s="68" t="s">
        <v>638</v>
      </c>
      <c r="S651" s="365"/>
      <c r="T651" s="278"/>
    </row>
    <row r="652" spans="1:20" ht="51">
      <c r="A652" s="192" t="s">
        <v>541</v>
      </c>
      <c r="B652" s="68"/>
      <c r="C652" s="214" t="s">
        <v>590</v>
      </c>
      <c r="D652" s="215">
        <v>44994</v>
      </c>
      <c r="E652" s="192" t="s">
        <v>2638</v>
      </c>
      <c r="F652" s="192" t="s">
        <v>3</v>
      </c>
      <c r="G652" s="192">
        <v>2098933</v>
      </c>
      <c r="H652" s="68"/>
      <c r="I652" s="198" t="s">
        <v>3128</v>
      </c>
      <c r="J652" s="68"/>
      <c r="K652" s="68"/>
      <c r="L652" s="68"/>
      <c r="M652" s="68"/>
      <c r="N652" s="363"/>
      <c r="O652" s="363"/>
      <c r="P652" s="216">
        <v>0</v>
      </c>
      <c r="Q652" s="216">
        <v>2278.14</v>
      </c>
      <c r="R652" s="68" t="s">
        <v>638</v>
      </c>
      <c r="S652" s="365"/>
      <c r="T652" s="278"/>
    </row>
    <row r="653" spans="1:20" ht="63.75">
      <c r="A653" s="192" t="s">
        <v>541</v>
      </c>
      <c r="B653" s="68"/>
      <c r="C653" s="214" t="s">
        <v>590</v>
      </c>
      <c r="D653" s="215">
        <v>44994</v>
      </c>
      <c r="E653" s="192" t="s">
        <v>2639</v>
      </c>
      <c r="F653" s="192" t="s">
        <v>3</v>
      </c>
      <c r="G653" s="192">
        <v>2098934</v>
      </c>
      <c r="H653" s="68"/>
      <c r="I653" s="198" t="s">
        <v>3129</v>
      </c>
      <c r="J653" s="68"/>
      <c r="K653" s="68"/>
      <c r="L653" s="68"/>
      <c r="M653" s="68"/>
      <c r="N653" s="363"/>
      <c r="O653" s="363"/>
      <c r="P653" s="216">
        <v>0</v>
      </c>
      <c r="Q653" s="216">
        <v>1601.77</v>
      </c>
      <c r="R653" s="68" t="s">
        <v>638</v>
      </c>
      <c r="S653" s="365"/>
      <c r="T653" s="278"/>
    </row>
    <row r="654" spans="1:20" ht="38.25">
      <c r="A654" s="192">
        <v>951</v>
      </c>
      <c r="B654" s="68"/>
      <c r="C654" s="214" t="s">
        <v>199</v>
      </c>
      <c r="D654" s="215">
        <v>44994</v>
      </c>
      <c r="E654" s="192" t="s">
        <v>2640</v>
      </c>
      <c r="F654" s="192" t="s">
        <v>3</v>
      </c>
      <c r="G654" s="192">
        <v>2098956</v>
      </c>
      <c r="H654" s="68"/>
      <c r="I654" s="198" t="s">
        <v>3130</v>
      </c>
      <c r="J654" s="68"/>
      <c r="K654" s="68"/>
      <c r="L654" s="68"/>
      <c r="M654" s="68"/>
      <c r="N654" s="363"/>
      <c r="O654" s="363"/>
      <c r="P654" s="216">
        <v>0</v>
      </c>
      <c r="Q654" s="216">
        <v>485.41</v>
      </c>
      <c r="R654" s="68" t="s">
        <v>638</v>
      </c>
      <c r="S654" s="365"/>
      <c r="T654" s="278"/>
    </row>
    <row r="655" spans="1:20" ht="51">
      <c r="A655" s="192" t="s">
        <v>541</v>
      </c>
      <c r="B655" s="68"/>
      <c r="C655" s="214" t="s">
        <v>590</v>
      </c>
      <c r="D655" s="215">
        <v>44994</v>
      </c>
      <c r="E655" s="192" t="s">
        <v>2641</v>
      </c>
      <c r="F655" s="192" t="s">
        <v>3</v>
      </c>
      <c r="G655" s="192">
        <v>2099004</v>
      </c>
      <c r="H655" s="68"/>
      <c r="I655" s="198" t="s">
        <v>3131</v>
      </c>
      <c r="J655" s="68"/>
      <c r="K655" s="68"/>
      <c r="L655" s="68"/>
      <c r="M655" s="68"/>
      <c r="N655" s="363"/>
      <c r="O655" s="363"/>
      <c r="P655" s="216">
        <v>0</v>
      </c>
      <c r="Q655" s="216">
        <v>12872.96</v>
      </c>
      <c r="R655" s="68" t="s">
        <v>638</v>
      </c>
      <c r="S655" s="365"/>
      <c r="T655" s="278"/>
    </row>
    <row r="656" spans="1:20" ht="51">
      <c r="A656" s="192">
        <v>30</v>
      </c>
      <c r="B656" s="68"/>
      <c r="C656" s="214" t="s">
        <v>642</v>
      </c>
      <c r="D656" s="215">
        <v>44994</v>
      </c>
      <c r="E656" s="192" t="s">
        <v>2642</v>
      </c>
      <c r="F656" s="192" t="s">
        <v>3</v>
      </c>
      <c r="G656" s="192">
        <v>2099005</v>
      </c>
      <c r="H656" s="68"/>
      <c r="I656" s="198" t="s">
        <v>3132</v>
      </c>
      <c r="J656" s="68"/>
      <c r="K656" s="68"/>
      <c r="L656" s="68"/>
      <c r="M656" s="68"/>
      <c r="N656" s="363"/>
      <c r="O656" s="363"/>
      <c r="P656" s="216">
        <v>0</v>
      </c>
      <c r="Q656" s="216">
        <v>502.38</v>
      </c>
      <c r="R656" s="68" t="s">
        <v>638</v>
      </c>
      <c r="S656" s="365"/>
      <c r="T656" s="278"/>
    </row>
    <row r="657" spans="1:20" ht="51">
      <c r="A657" s="192" t="s">
        <v>541</v>
      </c>
      <c r="B657" s="68"/>
      <c r="C657" s="214" t="s">
        <v>590</v>
      </c>
      <c r="D657" s="215">
        <v>44994</v>
      </c>
      <c r="E657" s="192" t="s">
        <v>2643</v>
      </c>
      <c r="F657" s="192" t="s">
        <v>3</v>
      </c>
      <c r="G657" s="192">
        <v>2098977</v>
      </c>
      <c r="H657" s="68"/>
      <c r="I657" s="198" t="s">
        <v>3133</v>
      </c>
      <c r="J657" s="68"/>
      <c r="K657" s="68"/>
      <c r="L657" s="68"/>
      <c r="M657" s="68"/>
      <c r="N657" s="363"/>
      <c r="O657" s="363"/>
      <c r="P657" s="216">
        <v>0</v>
      </c>
      <c r="Q657" s="216">
        <v>2782.5</v>
      </c>
      <c r="R657" s="68" t="s">
        <v>638</v>
      </c>
      <c r="S657" s="365"/>
      <c r="T657" s="278"/>
    </row>
    <row r="658" spans="1:20" ht="51">
      <c r="A658" s="192" t="s">
        <v>541</v>
      </c>
      <c r="B658" s="68"/>
      <c r="C658" s="214" t="s">
        <v>590</v>
      </c>
      <c r="D658" s="215">
        <v>44995</v>
      </c>
      <c r="E658" s="192" t="s">
        <v>2644</v>
      </c>
      <c r="F658" s="192" t="s">
        <v>3</v>
      </c>
      <c r="G658" s="192">
        <v>2099196</v>
      </c>
      <c r="H658" s="68"/>
      <c r="I658" s="198" t="s">
        <v>3134</v>
      </c>
      <c r="J658" s="68"/>
      <c r="K658" s="68"/>
      <c r="L658" s="68"/>
      <c r="M658" s="68"/>
      <c r="N658" s="363"/>
      <c r="O658" s="363"/>
      <c r="P658" s="216">
        <v>0</v>
      </c>
      <c r="Q658" s="216">
        <v>800</v>
      </c>
      <c r="R658" s="68" t="s">
        <v>638</v>
      </c>
      <c r="S658" s="365"/>
      <c r="T658" s="278"/>
    </row>
    <row r="659" spans="1:20" ht="51">
      <c r="A659" s="192" t="s">
        <v>541</v>
      </c>
      <c r="B659" s="68"/>
      <c r="C659" s="214" t="s">
        <v>590</v>
      </c>
      <c r="D659" s="215">
        <v>44995</v>
      </c>
      <c r="E659" s="192" t="s">
        <v>2645</v>
      </c>
      <c r="F659" s="192" t="s">
        <v>3</v>
      </c>
      <c r="G659" s="192">
        <v>2099210</v>
      </c>
      <c r="H659" s="68"/>
      <c r="I659" s="198" t="s">
        <v>3135</v>
      </c>
      <c r="J659" s="68"/>
      <c r="K659" s="68"/>
      <c r="L659" s="68"/>
      <c r="M659" s="68"/>
      <c r="N659" s="363"/>
      <c r="O659" s="363"/>
      <c r="P659" s="216">
        <v>0</v>
      </c>
      <c r="Q659" s="216">
        <v>2150.4</v>
      </c>
      <c r="R659" s="68" t="s">
        <v>638</v>
      </c>
      <c r="S659" s="365"/>
      <c r="T659" s="278"/>
    </row>
    <row r="660" spans="1:20" ht="51">
      <c r="A660" s="192" t="s">
        <v>541</v>
      </c>
      <c r="B660" s="68"/>
      <c r="C660" s="214" t="s">
        <v>590</v>
      </c>
      <c r="D660" s="215">
        <v>44995</v>
      </c>
      <c r="E660" s="192" t="s">
        <v>2646</v>
      </c>
      <c r="F660" s="192" t="s">
        <v>3</v>
      </c>
      <c r="G660" s="192">
        <v>2099240</v>
      </c>
      <c r="H660" s="68"/>
      <c r="I660" s="198" t="s">
        <v>3136</v>
      </c>
      <c r="J660" s="68"/>
      <c r="K660" s="68"/>
      <c r="L660" s="68"/>
      <c r="M660" s="68"/>
      <c r="N660" s="363"/>
      <c r="O660" s="363"/>
      <c r="P660" s="216">
        <v>0</v>
      </c>
      <c r="Q660" s="216">
        <v>51.43</v>
      </c>
      <c r="R660" s="68" t="s">
        <v>638</v>
      </c>
      <c r="S660" s="365"/>
      <c r="T660" s="278"/>
    </row>
    <row r="661" spans="1:20" ht="51">
      <c r="A661" s="192">
        <v>35</v>
      </c>
      <c r="B661" s="68"/>
      <c r="C661" s="214" t="s">
        <v>43</v>
      </c>
      <c r="D661" s="215">
        <v>44995</v>
      </c>
      <c r="E661" s="192" t="s">
        <v>2647</v>
      </c>
      <c r="F661" s="192" t="s">
        <v>3</v>
      </c>
      <c r="G661" s="192">
        <v>2099282</v>
      </c>
      <c r="H661" s="68"/>
      <c r="I661" s="198" t="s">
        <v>3137</v>
      </c>
      <c r="J661" s="68"/>
      <c r="K661" s="68"/>
      <c r="L661" s="68"/>
      <c r="M661" s="68"/>
      <c r="N661" s="363"/>
      <c r="O661" s="363"/>
      <c r="P661" s="216">
        <v>0</v>
      </c>
      <c r="Q661" s="216">
        <v>1310</v>
      </c>
      <c r="R661" s="68" t="s">
        <v>638</v>
      </c>
      <c r="S661" s="365"/>
      <c r="T661" s="278"/>
    </row>
    <row r="662" spans="1:20" ht="51">
      <c r="A662" s="192">
        <v>418</v>
      </c>
      <c r="B662" s="68"/>
      <c r="C662" s="214" t="s">
        <v>148</v>
      </c>
      <c r="D662" s="215">
        <v>44995</v>
      </c>
      <c r="E662" s="192" t="s">
        <v>2648</v>
      </c>
      <c r="F662" s="192" t="s">
        <v>3</v>
      </c>
      <c r="G662" s="192">
        <v>2099314</v>
      </c>
      <c r="H662" s="68"/>
      <c r="I662" s="198" t="s">
        <v>3138</v>
      </c>
      <c r="J662" s="68"/>
      <c r="K662" s="68"/>
      <c r="L662" s="68"/>
      <c r="M662" s="68"/>
      <c r="N662" s="363"/>
      <c r="O662" s="363"/>
      <c r="P662" s="216">
        <v>0</v>
      </c>
      <c r="Q662" s="216">
        <v>400</v>
      </c>
      <c r="R662" s="68" t="s">
        <v>638</v>
      </c>
      <c r="S662" s="365"/>
      <c r="T662" s="278"/>
    </row>
    <row r="663" spans="1:20" ht="63.75">
      <c r="A663" s="192" t="s">
        <v>541</v>
      </c>
      <c r="B663" s="68"/>
      <c r="C663" s="214" t="s">
        <v>590</v>
      </c>
      <c r="D663" s="215">
        <v>44995</v>
      </c>
      <c r="E663" s="192" t="s">
        <v>2649</v>
      </c>
      <c r="F663" s="192" t="s">
        <v>3</v>
      </c>
      <c r="G663" s="192">
        <v>2099322</v>
      </c>
      <c r="H663" s="68"/>
      <c r="I663" s="198" t="s">
        <v>3139</v>
      </c>
      <c r="J663" s="68"/>
      <c r="K663" s="68"/>
      <c r="L663" s="68"/>
      <c r="M663" s="68"/>
      <c r="N663" s="363"/>
      <c r="O663" s="363"/>
      <c r="P663" s="216">
        <v>0</v>
      </c>
      <c r="Q663" s="216">
        <v>13500</v>
      </c>
      <c r="R663" s="68" t="s">
        <v>638</v>
      </c>
      <c r="S663" s="365"/>
      <c r="T663" s="278"/>
    </row>
    <row r="664" spans="1:20" ht="51">
      <c r="A664" s="192" t="s">
        <v>541</v>
      </c>
      <c r="B664" s="68"/>
      <c r="C664" s="214" t="s">
        <v>590</v>
      </c>
      <c r="D664" s="215">
        <v>44995</v>
      </c>
      <c r="E664" s="192" t="s">
        <v>2650</v>
      </c>
      <c r="F664" s="192" t="s">
        <v>3</v>
      </c>
      <c r="G664" s="192">
        <v>2099211</v>
      </c>
      <c r="H664" s="68"/>
      <c r="I664" s="198" t="s">
        <v>3140</v>
      </c>
      <c r="J664" s="68"/>
      <c r="K664" s="68"/>
      <c r="L664" s="68"/>
      <c r="M664" s="68"/>
      <c r="N664" s="363"/>
      <c r="O664" s="363"/>
      <c r="P664" s="216">
        <v>0</v>
      </c>
      <c r="Q664" s="216">
        <v>1200000</v>
      </c>
      <c r="R664" s="68" t="s">
        <v>638</v>
      </c>
      <c r="S664" s="365"/>
      <c r="T664" s="278"/>
    </row>
    <row r="665" spans="1:20" ht="51">
      <c r="A665" s="192" t="s">
        <v>541</v>
      </c>
      <c r="B665" s="68"/>
      <c r="C665" s="214" t="s">
        <v>590</v>
      </c>
      <c r="D665" s="215">
        <v>44995</v>
      </c>
      <c r="E665" s="192" t="s">
        <v>2651</v>
      </c>
      <c r="F665" s="192" t="s">
        <v>3</v>
      </c>
      <c r="G665" s="192">
        <v>2099238</v>
      </c>
      <c r="H665" s="68"/>
      <c r="I665" s="198" t="s">
        <v>3141</v>
      </c>
      <c r="J665" s="68"/>
      <c r="K665" s="68"/>
      <c r="L665" s="68"/>
      <c r="M665" s="68"/>
      <c r="N665" s="363"/>
      <c r="O665" s="363"/>
      <c r="P665" s="216">
        <v>0</v>
      </c>
      <c r="Q665" s="216">
        <v>3221.91</v>
      </c>
      <c r="R665" s="68" t="s">
        <v>638</v>
      </c>
      <c r="S665" s="365"/>
      <c r="T665" s="278"/>
    </row>
    <row r="666" spans="1:20" ht="51">
      <c r="A666" s="192" t="s">
        <v>541</v>
      </c>
      <c r="B666" s="68"/>
      <c r="C666" s="214" t="s">
        <v>590</v>
      </c>
      <c r="D666" s="215">
        <v>44998</v>
      </c>
      <c r="E666" s="192" t="s">
        <v>2652</v>
      </c>
      <c r="F666" s="192" t="s">
        <v>3</v>
      </c>
      <c r="G666" s="192">
        <v>2099590</v>
      </c>
      <c r="H666" s="68"/>
      <c r="I666" s="198" t="s">
        <v>3142</v>
      </c>
      <c r="J666" s="68"/>
      <c r="K666" s="68"/>
      <c r="L666" s="68"/>
      <c r="M666" s="68"/>
      <c r="N666" s="363"/>
      <c r="O666" s="363"/>
      <c r="P666" s="216">
        <v>0</v>
      </c>
      <c r="Q666" s="216">
        <v>680.22</v>
      </c>
      <c r="R666" s="68" t="s">
        <v>638</v>
      </c>
      <c r="S666" s="365"/>
      <c r="T666" s="278"/>
    </row>
    <row r="667" spans="1:20" ht="51">
      <c r="A667" s="192">
        <v>15</v>
      </c>
      <c r="B667" s="68"/>
      <c r="C667" s="214" t="s">
        <v>39</v>
      </c>
      <c r="D667" s="215">
        <v>44998</v>
      </c>
      <c r="E667" s="192" t="s">
        <v>2653</v>
      </c>
      <c r="F667" s="192" t="s">
        <v>3</v>
      </c>
      <c r="G667" s="192">
        <v>2099592</v>
      </c>
      <c r="H667" s="68"/>
      <c r="I667" s="198" t="s">
        <v>3143</v>
      </c>
      <c r="J667" s="68"/>
      <c r="K667" s="68"/>
      <c r="L667" s="68"/>
      <c r="M667" s="68"/>
      <c r="N667" s="363"/>
      <c r="O667" s="363"/>
      <c r="P667" s="216">
        <v>0</v>
      </c>
      <c r="Q667" s="216">
        <v>1126.43</v>
      </c>
      <c r="R667" s="68" t="s">
        <v>638</v>
      </c>
      <c r="S667" s="365"/>
      <c r="T667" s="278"/>
    </row>
    <row r="668" spans="1:20" ht="51">
      <c r="A668" s="192" t="s">
        <v>541</v>
      </c>
      <c r="B668" s="68"/>
      <c r="C668" s="214" t="s">
        <v>590</v>
      </c>
      <c r="D668" s="215">
        <v>44998</v>
      </c>
      <c r="E668" s="192" t="s">
        <v>2654</v>
      </c>
      <c r="F668" s="192" t="s">
        <v>3</v>
      </c>
      <c r="G668" s="192">
        <v>2099601</v>
      </c>
      <c r="H668" s="68"/>
      <c r="I668" s="198" t="s">
        <v>1844</v>
      </c>
      <c r="J668" s="68"/>
      <c r="K668" s="68"/>
      <c r="L668" s="68"/>
      <c r="M668" s="68"/>
      <c r="N668" s="363"/>
      <c r="O668" s="363"/>
      <c r="P668" s="216">
        <v>0</v>
      </c>
      <c r="Q668" s="216">
        <v>5603</v>
      </c>
      <c r="R668" s="68" t="s">
        <v>638</v>
      </c>
      <c r="S668" s="365"/>
      <c r="T668" s="278"/>
    </row>
    <row r="669" spans="1:20" ht="63.75">
      <c r="A669" s="192">
        <v>417</v>
      </c>
      <c r="B669" s="68"/>
      <c r="C669" s="214" t="s">
        <v>147</v>
      </c>
      <c r="D669" s="215">
        <v>44998</v>
      </c>
      <c r="E669" s="192" t="s">
        <v>2655</v>
      </c>
      <c r="F669" s="192" t="s">
        <v>3</v>
      </c>
      <c r="G669" s="192">
        <v>2099602</v>
      </c>
      <c r="H669" s="68"/>
      <c r="I669" s="198" t="s">
        <v>3144</v>
      </c>
      <c r="J669" s="68"/>
      <c r="K669" s="68"/>
      <c r="L669" s="68"/>
      <c r="M669" s="68"/>
      <c r="N669" s="363"/>
      <c r="O669" s="363"/>
      <c r="P669" s="216">
        <v>0</v>
      </c>
      <c r="Q669" s="216">
        <v>2944.24</v>
      </c>
      <c r="R669" s="68" t="s">
        <v>638</v>
      </c>
      <c r="S669" s="365"/>
      <c r="T669" s="278"/>
    </row>
    <row r="670" spans="1:20" ht="63.75">
      <c r="A670" s="192">
        <v>417</v>
      </c>
      <c r="B670" s="68"/>
      <c r="C670" s="214" t="s">
        <v>147</v>
      </c>
      <c r="D670" s="215">
        <v>44998</v>
      </c>
      <c r="E670" s="192" t="s">
        <v>2656</v>
      </c>
      <c r="F670" s="192" t="s">
        <v>3</v>
      </c>
      <c r="G670" s="192">
        <v>2099603</v>
      </c>
      <c r="H670" s="68"/>
      <c r="I670" s="198" t="s">
        <v>3145</v>
      </c>
      <c r="J670" s="68"/>
      <c r="K670" s="68"/>
      <c r="L670" s="68"/>
      <c r="M670" s="68"/>
      <c r="N670" s="363"/>
      <c r="O670" s="363"/>
      <c r="P670" s="216">
        <v>0</v>
      </c>
      <c r="Q670" s="216">
        <v>882.99</v>
      </c>
      <c r="R670" s="68" t="s">
        <v>638</v>
      </c>
      <c r="S670" s="365"/>
      <c r="T670" s="278"/>
    </row>
    <row r="671" spans="1:20" ht="63.75">
      <c r="A671" s="192">
        <v>417</v>
      </c>
      <c r="B671" s="68"/>
      <c r="C671" s="214" t="s">
        <v>147</v>
      </c>
      <c r="D671" s="215">
        <v>44998</v>
      </c>
      <c r="E671" s="192" t="s">
        <v>2657</v>
      </c>
      <c r="F671" s="192" t="s">
        <v>3</v>
      </c>
      <c r="G671" s="192">
        <v>2099604</v>
      </c>
      <c r="H671" s="68"/>
      <c r="I671" s="198" t="s">
        <v>3146</v>
      </c>
      <c r="J671" s="68"/>
      <c r="K671" s="68"/>
      <c r="L671" s="68"/>
      <c r="M671" s="68"/>
      <c r="N671" s="363"/>
      <c r="O671" s="363"/>
      <c r="P671" s="216">
        <v>0</v>
      </c>
      <c r="Q671" s="216">
        <v>3672.76</v>
      </c>
      <c r="R671" s="68" t="s">
        <v>638</v>
      </c>
      <c r="S671" s="365"/>
      <c r="T671" s="278"/>
    </row>
    <row r="672" spans="1:20" ht="63.75">
      <c r="A672" s="192" t="s">
        <v>541</v>
      </c>
      <c r="B672" s="68"/>
      <c r="C672" s="214" t="s">
        <v>590</v>
      </c>
      <c r="D672" s="215">
        <v>44998</v>
      </c>
      <c r="E672" s="192" t="s">
        <v>2658</v>
      </c>
      <c r="F672" s="192" t="s">
        <v>3</v>
      </c>
      <c r="G672" s="192">
        <v>2099606</v>
      </c>
      <c r="H672" s="68"/>
      <c r="I672" s="198" t="s">
        <v>3147</v>
      </c>
      <c r="J672" s="68"/>
      <c r="K672" s="68"/>
      <c r="L672" s="68"/>
      <c r="M672" s="68"/>
      <c r="N672" s="363"/>
      <c r="O672" s="363"/>
      <c r="P672" s="216">
        <v>0</v>
      </c>
      <c r="Q672" s="216">
        <v>2011.18</v>
      </c>
      <c r="R672" s="68" t="s">
        <v>638</v>
      </c>
      <c r="S672" s="365"/>
      <c r="T672" s="278"/>
    </row>
    <row r="673" spans="1:20" ht="63.75">
      <c r="A673" s="192" t="s">
        <v>541</v>
      </c>
      <c r="B673" s="68"/>
      <c r="C673" s="214" t="s">
        <v>590</v>
      </c>
      <c r="D673" s="215">
        <v>44998</v>
      </c>
      <c r="E673" s="192" t="s">
        <v>2659</v>
      </c>
      <c r="F673" s="192" t="s">
        <v>3</v>
      </c>
      <c r="G673" s="192">
        <v>2099608</v>
      </c>
      <c r="H673" s="68"/>
      <c r="I673" s="198" t="s">
        <v>3148</v>
      </c>
      <c r="J673" s="68"/>
      <c r="K673" s="68"/>
      <c r="L673" s="68"/>
      <c r="M673" s="68"/>
      <c r="N673" s="363"/>
      <c r="O673" s="363"/>
      <c r="P673" s="216">
        <v>0</v>
      </c>
      <c r="Q673" s="216">
        <v>2011.18</v>
      </c>
      <c r="R673" s="68" t="s">
        <v>638</v>
      </c>
      <c r="S673" s="365"/>
      <c r="T673" s="278"/>
    </row>
    <row r="674" spans="1:20" ht="63.75">
      <c r="A674" s="192" t="s">
        <v>541</v>
      </c>
      <c r="B674" s="68"/>
      <c r="C674" s="214" t="s">
        <v>590</v>
      </c>
      <c r="D674" s="215">
        <v>44998</v>
      </c>
      <c r="E674" s="192" t="s">
        <v>2660</v>
      </c>
      <c r="F674" s="192" t="s">
        <v>3</v>
      </c>
      <c r="G674" s="192">
        <v>2099667</v>
      </c>
      <c r="H674" s="68"/>
      <c r="I674" s="198" t="s">
        <v>3149</v>
      </c>
      <c r="J674" s="68"/>
      <c r="K674" s="68"/>
      <c r="L674" s="68"/>
      <c r="M674" s="68"/>
      <c r="N674" s="363"/>
      <c r="O674" s="363"/>
      <c r="P674" s="216">
        <v>0</v>
      </c>
      <c r="Q674" s="216">
        <v>920</v>
      </c>
      <c r="R674" s="68" t="s">
        <v>638</v>
      </c>
      <c r="S674" s="365"/>
      <c r="T674" s="278"/>
    </row>
    <row r="675" spans="1:20" ht="63.75">
      <c r="A675" s="192" t="s">
        <v>541</v>
      </c>
      <c r="B675" s="68"/>
      <c r="C675" s="214" t="s">
        <v>590</v>
      </c>
      <c r="D675" s="215">
        <v>44998</v>
      </c>
      <c r="E675" s="192" t="s">
        <v>2661</v>
      </c>
      <c r="F675" s="192" t="s">
        <v>3</v>
      </c>
      <c r="G675" s="192">
        <v>2099669</v>
      </c>
      <c r="H675" s="68"/>
      <c r="I675" s="198" t="s">
        <v>3150</v>
      </c>
      <c r="J675" s="68"/>
      <c r="K675" s="68"/>
      <c r="L675" s="68"/>
      <c r="M675" s="68"/>
      <c r="N675" s="363"/>
      <c r="O675" s="363"/>
      <c r="P675" s="216">
        <v>0</v>
      </c>
      <c r="Q675" s="216">
        <v>705</v>
      </c>
      <c r="R675" s="68" t="s">
        <v>638</v>
      </c>
      <c r="S675" s="365"/>
      <c r="T675" s="278"/>
    </row>
    <row r="676" spans="1:20" ht="63.75">
      <c r="A676" s="192" t="s">
        <v>541</v>
      </c>
      <c r="B676" s="68"/>
      <c r="C676" s="214" t="s">
        <v>590</v>
      </c>
      <c r="D676" s="215">
        <v>44998</v>
      </c>
      <c r="E676" s="192" t="s">
        <v>2662</v>
      </c>
      <c r="F676" s="192" t="s">
        <v>3</v>
      </c>
      <c r="G676" s="192">
        <v>2099672</v>
      </c>
      <c r="H676" s="68"/>
      <c r="I676" s="198" t="s">
        <v>3151</v>
      </c>
      <c r="J676" s="68"/>
      <c r="K676" s="68"/>
      <c r="L676" s="68"/>
      <c r="M676" s="68"/>
      <c r="N676" s="363"/>
      <c r="O676" s="363"/>
      <c r="P676" s="216">
        <v>0</v>
      </c>
      <c r="Q676" s="216">
        <v>920</v>
      </c>
      <c r="R676" s="68" t="s">
        <v>638</v>
      </c>
      <c r="S676" s="365"/>
      <c r="T676" s="278"/>
    </row>
    <row r="677" spans="1:20" ht="51">
      <c r="A677" s="192" t="s">
        <v>541</v>
      </c>
      <c r="B677" s="68"/>
      <c r="C677" s="214" t="s">
        <v>590</v>
      </c>
      <c r="D677" s="215">
        <v>44998</v>
      </c>
      <c r="E677" s="192" t="s">
        <v>2663</v>
      </c>
      <c r="F677" s="192" t="s">
        <v>3</v>
      </c>
      <c r="G677" s="192">
        <v>2099654</v>
      </c>
      <c r="H677" s="68"/>
      <c r="I677" s="198" t="s">
        <v>3152</v>
      </c>
      <c r="J677" s="68"/>
      <c r="K677" s="68"/>
      <c r="L677" s="68"/>
      <c r="M677" s="68"/>
      <c r="N677" s="363"/>
      <c r="O677" s="363"/>
      <c r="P677" s="216">
        <v>0</v>
      </c>
      <c r="Q677" s="216">
        <v>23.31</v>
      </c>
      <c r="R677" s="68" t="s">
        <v>638</v>
      </c>
      <c r="S677" s="365"/>
      <c r="T677" s="278"/>
    </row>
    <row r="678" spans="1:20" ht="51">
      <c r="A678" s="192">
        <v>46</v>
      </c>
      <c r="B678" s="68"/>
      <c r="C678" s="214" t="s">
        <v>1380</v>
      </c>
      <c r="D678" s="215">
        <v>44998</v>
      </c>
      <c r="E678" s="192" t="s">
        <v>2664</v>
      </c>
      <c r="F678" s="192" t="s">
        <v>3</v>
      </c>
      <c r="G678" s="192">
        <v>2099655</v>
      </c>
      <c r="H678" s="68"/>
      <c r="I678" s="198" t="s">
        <v>3153</v>
      </c>
      <c r="J678" s="68"/>
      <c r="K678" s="68"/>
      <c r="L678" s="68"/>
      <c r="M678" s="68"/>
      <c r="N678" s="363"/>
      <c r="O678" s="363"/>
      <c r="P678" s="216">
        <v>0</v>
      </c>
      <c r="Q678" s="216">
        <v>2894</v>
      </c>
      <c r="R678" s="68" t="s">
        <v>638</v>
      </c>
      <c r="S678" s="365"/>
      <c r="T678" s="278"/>
    </row>
    <row r="679" spans="1:20" ht="63.75">
      <c r="A679" s="192" t="s">
        <v>541</v>
      </c>
      <c r="B679" s="68"/>
      <c r="C679" s="214" t="s">
        <v>590</v>
      </c>
      <c r="D679" s="215">
        <v>44998</v>
      </c>
      <c r="E679" s="192" t="s">
        <v>2665</v>
      </c>
      <c r="F679" s="192" t="s">
        <v>3</v>
      </c>
      <c r="G679" s="192">
        <v>2099659</v>
      </c>
      <c r="H679" s="68"/>
      <c r="I679" s="198" t="s">
        <v>3154</v>
      </c>
      <c r="J679" s="68"/>
      <c r="K679" s="68"/>
      <c r="L679" s="68"/>
      <c r="M679" s="68"/>
      <c r="N679" s="363"/>
      <c r="O679" s="363"/>
      <c r="P679" s="216">
        <v>0</v>
      </c>
      <c r="Q679" s="216">
        <v>12337.7</v>
      </c>
      <c r="R679" s="68" t="s">
        <v>638</v>
      </c>
      <c r="S679" s="365"/>
      <c r="T679" s="278"/>
    </row>
    <row r="680" spans="1:20" ht="51">
      <c r="A680" s="192" t="s">
        <v>541</v>
      </c>
      <c r="B680" s="68"/>
      <c r="C680" s="214" t="s">
        <v>590</v>
      </c>
      <c r="D680" s="215">
        <v>44998</v>
      </c>
      <c r="E680" s="192" t="s">
        <v>2666</v>
      </c>
      <c r="F680" s="192" t="s">
        <v>3</v>
      </c>
      <c r="G680" s="192">
        <v>2099661</v>
      </c>
      <c r="H680" s="68"/>
      <c r="I680" s="198" t="s">
        <v>3155</v>
      </c>
      <c r="J680" s="68"/>
      <c r="K680" s="68"/>
      <c r="L680" s="68"/>
      <c r="M680" s="68"/>
      <c r="N680" s="363"/>
      <c r="O680" s="363"/>
      <c r="P680" s="216">
        <v>0</v>
      </c>
      <c r="Q680" s="216">
        <v>4029.75</v>
      </c>
      <c r="R680" s="68" t="s">
        <v>638</v>
      </c>
      <c r="S680" s="365"/>
      <c r="T680" s="278"/>
    </row>
    <row r="681" spans="1:20" ht="51">
      <c r="A681" s="192">
        <v>35</v>
      </c>
      <c r="B681" s="68"/>
      <c r="C681" s="214" t="s">
        <v>43</v>
      </c>
      <c r="D681" s="215">
        <v>44999</v>
      </c>
      <c r="E681" s="192" t="s">
        <v>2667</v>
      </c>
      <c r="F681" s="192" t="s">
        <v>3</v>
      </c>
      <c r="G681" s="192">
        <v>2099889</v>
      </c>
      <c r="H681" s="68"/>
      <c r="I681" s="198" t="s">
        <v>3156</v>
      </c>
      <c r="J681" s="68"/>
      <c r="K681" s="68"/>
      <c r="L681" s="68"/>
      <c r="M681" s="68"/>
      <c r="N681" s="363"/>
      <c r="O681" s="363"/>
      <c r="P681" s="216">
        <v>0</v>
      </c>
      <c r="Q681" s="216">
        <v>1000</v>
      </c>
      <c r="R681" s="68" t="s">
        <v>638</v>
      </c>
      <c r="S681" s="365"/>
      <c r="T681" s="278"/>
    </row>
    <row r="682" spans="1:20" ht="51">
      <c r="A682" s="192">
        <v>1430</v>
      </c>
      <c r="B682" s="68"/>
      <c r="C682" s="214" t="s">
        <v>388</v>
      </c>
      <c r="D682" s="215">
        <v>44999</v>
      </c>
      <c r="E682" s="192" t="s">
        <v>2668</v>
      </c>
      <c r="F682" s="192" t="s">
        <v>3</v>
      </c>
      <c r="G682" s="192">
        <v>2099913</v>
      </c>
      <c r="H682" s="68"/>
      <c r="I682" s="198" t="s">
        <v>3157</v>
      </c>
      <c r="J682" s="68"/>
      <c r="K682" s="68"/>
      <c r="L682" s="68"/>
      <c r="M682" s="68"/>
      <c r="N682" s="363"/>
      <c r="O682" s="363"/>
      <c r="P682" s="216">
        <v>0</v>
      </c>
      <c r="Q682" s="216">
        <v>3648.9</v>
      </c>
      <c r="R682" s="68" t="s">
        <v>638</v>
      </c>
      <c r="S682" s="365"/>
      <c r="T682" s="278"/>
    </row>
    <row r="683" spans="1:20" ht="51">
      <c r="A683" s="192" t="s">
        <v>541</v>
      </c>
      <c r="B683" s="68"/>
      <c r="C683" s="214" t="s">
        <v>590</v>
      </c>
      <c r="D683" s="215">
        <v>44999</v>
      </c>
      <c r="E683" s="192" t="s">
        <v>2669</v>
      </c>
      <c r="F683" s="192" t="s">
        <v>3</v>
      </c>
      <c r="G683" s="192">
        <v>2099918</v>
      </c>
      <c r="H683" s="68"/>
      <c r="I683" s="198" t="s">
        <v>3158</v>
      </c>
      <c r="J683" s="68"/>
      <c r="K683" s="68"/>
      <c r="L683" s="68"/>
      <c r="M683" s="68"/>
      <c r="N683" s="363"/>
      <c r="O683" s="363"/>
      <c r="P683" s="216">
        <v>0</v>
      </c>
      <c r="Q683" s="216">
        <v>795.52</v>
      </c>
      <c r="R683" s="68" t="s">
        <v>638</v>
      </c>
      <c r="S683" s="365"/>
      <c r="T683" s="278"/>
    </row>
    <row r="684" spans="1:20" ht="63.75">
      <c r="A684" s="192">
        <v>266</v>
      </c>
      <c r="B684" s="68"/>
      <c r="C684" s="214" t="s">
        <v>1269</v>
      </c>
      <c r="D684" s="215">
        <v>44999</v>
      </c>
      <c r="E684" s="192" t="s">
        <v>2670</v>
      </c>
      <c r="F684" s="192" t="s">
        <v>3</v>
      </c>
      <c r="G684" s="192">
        <v>2099979</v>
      </c>
      <c r="H684" s="68"/>
      <c r="I684" s="198" t="s">
        <v>3159</v>
      </c>
      <c r="J684" s="68"/>
      <c r="K684" s="68"/>
      <c r="L684" s="68"/>
      <c r="M684" s="68"/>
      <c r="N684" s="363"/>
      <c r="O684" s="363"/>
      <c r="P684" s="216">
        <v>0</v>
      </c>
      <c r="Q684" s="216">
        <v>5961.71</v>
      </c>
      <c r="R684" s="68" t="s">
        <v>638</v>
      </c>
      <c r="S684" s="365"/>
      <c r="T684" s="278"/>
    </row>
    <row r="685" spans="1:20" ht="51">
      <c r="A685" s="192">
        <v>35</v>
      </c>
      <c r="B685" s="68"/>
      <c r="C685" s="214" t="s">
        <v>43</v>
      </c>
      <c r="D685" s="215">
        <v>44999</v>
      </c>
      <c r="E685" s="192" t="s">
        <v>2671</v>
      </c>
      <c r="F685" s="192" t="s">
        <v>3</v>
      </c>
      <c r="G685" s="192">
        <v>2099987</v>
      </c>
      <c r="H685" s="68"/>
      <c r="I685" s="198" t="s">
        <v>3160</v>
      </c>
      <c r="J685" s="68"/>
      <c r="K685" s="68"/>
      <c r="L685" s="68"/>
      <c r="M685" s="68"/>
      <c r="N685" s="363"/>
      <c r="O685" s="363"/>
      <c r="P685" s="216">
        <v>0</v>
      </c>
      <c r="Q685" s="216">
        <v>0.4</v>
      </c>
      <c r="R685" s="68" t="s">
        <v>638</v>
      </c>
      <c r="S685" s="365"/>
      <c r="T685" s="278"/>
    </row>
    <row r="686" spans="1:20" ht="51">
      <c r="A686" s="192" t="s">
        <v>541</v>
      </c>
      <c r="B686" s="68"/>
      <c r="C686" s="214" t="s">
        <v>590</v>
      </c>
      <c r="D686" s="215">
        <v>44999</v>
      </c>
      <c r="E686" s="192" t="s">
        <v>2672</v>
      </c>
      <c r="F686" s="192" t="s">
        <v>3</v>
      </c>
      <c r="G686" s="192">
        <v>2099997</v>
      </c>
      <c r="H686" s="68"/>
      <c r="I686" s="198" t="s">
        <v>3161</v>
      </c>
      <c r="J686" s="68"/>
      <c r="K686" s="68"/>
      <c r="L686" s="68"/>
      <c r="M686" s="68"/>
      <c r="N686" s="363"/>
      <c r="O686" s="363"/>
      <c r="P686" s="216">
        <v>0</v>
      </c>
      <c r="Q686" s="216">
        <v>700</v>
      </c>
      <c r="R686" s="68" t="s">
        <v>638</v>
      </c>
      <c r="S686" s="365"/>
      <c r="T686" s="278"/>
    </row>
    <row r="687" spans="1:20" ht="63.75">
      <c r="A687" s="192">
        <v>1339</v>
      </c>
      <c r="B687" s="68"/>
      <c r="C687" s="214" t="s">
        <v>353</v>
      </c>
      <c r="D687" s="215">
        <v>44999</v>
      </c>
      <c r="E687" s="192" t="s">
        <v>2673</v>
      </c>
      <c r="F687" s="192" t="s">
        <v>3</v>
      </c>
      <c r="G687" s="192">
        <v>2100000</v>
      </c>
      <c r="H687" s="68"/>
      <c r="I687" s="198" t="s">
        <v>3162</v>
      </c>
      <c r="J687" s="68"/>
      <c r="K687" s="68"/>
      <c r="L687" s="68"/>
      <c r="M687" s="68"/>
      <c r="N687" s="363"/>
      <c r="O687" s="363"/>
      <c r="P687" s="216">
        <v>0</v>
      </c>
      <c r="Q687" s="216">
        <v>6438.66</v>
      </c>
      <c r="R687" s="68" t="s">
        <v>638</v>
      </c>
      <c r="S687" s="365"/>
      <c r="T687" s="278"/>
    </row>
    <row r="688" spans="1:20" ht="51">
      <c r="A688" s="192" t="s">
        <v>541</v>
      </c>
      <c r="B688" s="68"/>
      <c r="C688" s="214" t="s">
        <v>590</v>
      </c>
      <c r="D688" s="215">
        <v>44999</v>
      </c>
      <c r="E688" s="192" t="s">
        <v>2674</v>
      </c>
      <c r="F688" s="192" t="s">
        <v>3</v>
      </c>
      <c r="G688" s="192">
        <v>2100003</v>
      </c>
      <c r="H688" s="68"/>
      <c r="I688" s="198" t="s">
        <v>3163</v>
      </c>
      <c r="J688" s="68"/>
      <c r="K688" s="68"/>
      <c r="L688" s="68"/>
      <c r="M688" s="68"/>
      <c r="N688" s="363"/>
      <c r="O688" s="363"/>
      <c r="P688" s="216">
        <v>0</v>
      </c>
      <c r="Q688" s="216">
        <v>50</v>
      </c>
      <c r="R688" s="68" t="s">
        <v>638</v>
      </c>
      <c r="S688" s="365"/>
      <c r="T688" s="278"/>
    </row>
    <row r="689" spans="1:20" ht="51">
      <c r="A689" s="192" t="s">
        <v>541</v>
      </c>
      <c r="B689" s="68"/>
      <c r="C689" s="214" t="s">
        <v>590</v>
      </c>
      <c r="D689" s="215">
        <v>44999</v>
      </c>
      <c r="E689" s="192" t="s">
        <v>2675</v>
      </c>
      <c r="F689" s="192" t="s">
        <v>3</v>
      </c>
      <c r="G689" s="192">
        <v>2100008</v>
      </c>
      <c r="H689" s="68"/>
      <c r="I689" s="198" t="s">
        <v>3164</v>
      </c>
      <c r="J689" s="68"/>
      <c r="K689" s="68"/>
      <c r="L689" s="68"/>
      <c r="M689" s="68"/>
      <c r="N689" s="363"/>
      <c r="O689" s="363"/>
      <c r="P689" s="216">
        <v>0</v>
      </c>
      <c r="Q689" s="216">
        <v>4947.1899999999996</v>
      </c>
      <c r="R689" s="68" t="s">
        <v>638</v>
      </c>
      <c r="S689" s="365"/>
      <c r="T689" s="278"/>
    </row>
    <row r="690" spans="1:20" ht="51">
      <c r="A690" s="192" t="s">
        <v>541</v>
      </c>
      <c r="B690" s="68"/>
      <c r="C690" s="214" t="s">
        <v>590</v>
      </c>
      <c r="D690" s="215">
        <v>44999</v>
      </c>
      <c r="E690" s="192" t="s">
        <v>2676</v>
      </c>
      <c r="F690" s="192" t="s">
        <v>3</v>
      </c>
      <c r="G690" s="192">
        <v>2100037</v>
      </c>
      <c r="H690" s="68"/>
      <c r="I690" s="198" t="s">
        <v>3165</v>
      </c>
      <c r="J690" s="68"/>
      <c r="K690" s="68"/>
      <c r="L690" s="68"/>
      <c r="M690" s="68"/>
      <c r="N690" s="363"/>
      <c r="O690" s="363"/>
      <c r="P690" s="216">
        <v>0</v>
      </c>
      <c r="Q690" s="216">
        <v>2589.23</v>
      </c>
      <c r="R690" s="68" t="s">
        <v>638</v>
      </c>
      <c r="S690" s="365"/>
      <c r="T690" s="278"/>
    </row>
    <row r="691" spans="1:20" ht="51">
      <c r="A691" s="192">
        <v>417</v>
      </c>
      <c r="B691" s="68"/>
      <c r="C691" s="214" t="s">
        <v>147</v>
      </c>
      <c r="D691" s="215">
        <v>44999</v>
      </c>
      <c r="E691" s="192" t="s">
        <v>2677</v>
      </c>
      <c r="F691" s="192" t="s">
        <v>3</v>
      </c>
      <c r="G691" s="192">
        <v>2099924</v>
      </c>
      <c r="H691" s="68"/>
      <c r="I691" s="198" t="s">
        <v>3166</v>
      </c>
      <c r="J691" s="68"/>
      <c r="K691" s="68"/>
      <c r="L691" s="68"/>
      <c r="M691" s="68"/>
      <c r="N691" s="363"/>
      <c r="O691" s="363"/>
      <c r="P691" s="216">
        <v>0</v>
      </c>
      <c r="Q691" s="216">
        <v>3413.11</v>
      </c>
      <c r="R691" s="68" t="s">
        <v>638</v>
      </c>
      <c r="S691" s="365"/>
      <c r="T691" s="278"/>
    </row>
    <row r="692" spans="1:20" ht="51">
      <c r="A692" s="192">
        <v>417</v>
      </c>
      <c r="B692" s="68"/>
      <c r="C692" s="214" t="s">
        <v>147</v>
      </c>
      <c r="D692" s="215">
        <v>44999</v>
      </c>
      <c r="E692" s="192" t="s">
        <v>2678</v>
      </c>
      <c r="F692" s="192" t="s">
        <v>3</v>
      </c>
      <c r="G692" s="192">
        <v>2099929</v>
      </c>
      <c r="H692" s="68"/>
      <c r="I692" s="198" t="s">
        <v>3167</v>
      </c>
      <c r="J692" s="68"/>
      <c r="K692" s="68"/>
      <c r="L692" s="68"/>
      <c r="M692" s="68"/>
      <c r="N692" s="363"/>
      <c r="O692" s="363"/>
      <c r="P692" s="216">
        <v>0</v>
      </c>
      <c r="Q692" s="216">
        <v>3413.11</v>
      </c>
      <c r="R692" s="68" t="s">
        <v>638</v>
      </c>
      <c r="S692" s="365"/>
      <c r="T692" s="278"/>
    </row>
    <row r="693" spans="1:20" ht="51">
      <c r="A693" s="192">
        <v>417</v>
      </c>
      <c r="B693" s="68"/>
      <c r="C693" s="214" t="s">
        <v>147</v>
      </c>
      <c r="D693" s="215">
        <v>44999</v>
      </c>
      <c r="E693" s="192" t="s">
        <v>2679</v>
      </c>
      <c r="F693" s="192" t="s">
        <v>3</v>
      </c>
      <c r="G693" s="192">
        <v>2099931</v>
      </c>
      <c r="H693" s="68"/>
      <c r="I693" s="198" t="s">
        <v>3168</v>
      </c>
      <c r="J693" s="68"/>
      <c r="K693" s="68"/>
      <c r="L693" s="68"/>
      <c r="M693" s="68"/>
      <c r="N693" s="363"/>
      <c r="O693" s="363"/>
      <c r="P693" s="216">
        <v>0</v>
      </c>
      <c r="Q693" s="216">
        <v>2905.57</v>
      </c>
      <c r="R693" s="68" t="s">
        <v>638</v>
      </c>
      <c r="S693" s="365"/>
      <c r="T693" s="278"/>
    </row>
    <row r="694" spans="1:20" ht="51">
      <c r="A694" s="192">
        <v>389</v>
      </c>
      <c r="B694" s="68"/>
      <c r="C694" s="214" t="s">
        <v>1424</v>
      </c>
      <c r="D694" s="215">
        <v>44999</v>
      </c>
      <c r="E694" s="192" t="s">
        <v>2680</v>
      </c>
      <c r="F694" s="192" t="s">
        <v>3</v>
      </c>
      <c r="G694" s="192">
        <v>2099939</v>
      </c>
      <c r="H694" s="68"/>
      <c r="I694" s="198" t="s">
        <v>3169</v>
      </c>
      <c r="J694" s="68"/>
      <c r="K694" s="68"/>
      <c r="L694" s="68"/>
      <c r="M694" s="68"/>
      <c r="N694" s="363"/>
      <c r="O694" s="363"/>
      <c r="P694" s="216">
        <v>0</v>
      </c>
      <c r="Q694" s="216">
        <v>750</v>
      </c>
      <c r="R694" s="68" t="s">
        <v>1480</v>
      </c>
      <c r="S694" s="365"/>
      <c r="T694" s="278"/>
    </row>
    <row r="695" spans="1:20" ht="63.75">
      <c r="A695" s="192">
        <v>597</v>
      </c>
      <c r="B695" s="68"/>
      <c r="C695" s="214" t="s">
        <v>677</v>
      </c>
      <c r="D695" s="215">
        <v>44999</v>
      </c>
      <c r="E695" s="192" t="s">
        <v>2681</v>
      </c>
      <c r="F695" s="192" t="s">
        <v>3</v>
      </c>
      <c r="G695" s="192">
        <v>2099990</v>
      </c>
      <c r="H695" s="68"/>
      <c r="I695" s="198" t="s">
        <v>3170</v>
      </c>
      <c r="J695" s="68"/>
      <c r="K695" s="68"/>
      <c r="L695" s="68"/>
      <c r="M695" s="68"/>
      <c r="N695" s="363"/>
      <c r="O695" s="363"/>
      <c r="P695" s="216">
        <v>0</v>
      </c>
      <c r="Q695" s="216">
        <v>0.1</v>
      </c>
      <c r="R695" s="68" t="s">
        <v>1480</v>
      </c>
      <c r="S695" s="365"/>
      <c r="T695" s="278"/>
    </row>
    <row r="696" spans="1:20" ht="51">
      <c r="A696" s="192" t="s">
        <v>541</v>
      </c>
      <c r="B696" s="68"/>
      <c r="C696" s="214" t="s">
        <v>590</v>
      </c>
      <c r="D696" s="215">
        <v>45000</v>
      </c>
      <c r="E696" s="192" t="s">
        <v>2682</v>
      </c>
      <c r="F696" s="192" t="s">
        <v>3</v>
      </c>
      <c r="G696" s="192">
        <v>2100197</v>
      </c>
      <c r="H696" s="68"/>
      <c r="I696" s="198" t="s">
        <v>3171</v>
      </c>
      <c r="J696" s="68"/>
      <c r="K696" s="68"/>
      <c r="L696" s="68"/>
      <c r="M696" s="68"/>
      <c r="N696" s="363"/>
      <c r="O696" s="363"/>
      <c r="P696" s="216">
        <v>0</v>
      </c>
      <c r="Q696" s="216">
        <v>81310.38</v>
      </c>
      <c r="R696" s="68" t="s">
        <v>638</v>
      </c>
      <c r="S696" s="365"/>
      <c r="T696" s="278"/>
    </row>
    <row r="697" spans="1:20" ht="51">
      <c r="A697" s="192">
        <v>15</v>
      </c>
      <c r="B697" s="68"/>
      <c r="C697" s="214" t="s">
        <v>39</v>
      </c>
      <c r="D697" s="215">
        <v>45000</v>
      </c>
      <c r="E697" s="192" t="s">
        <v>2683</v>
      </c>
      <c r="F697" s="192" t="s">
        <v>3</v>
      </c>
      <c r="G697" s="192">
        <v>2100204</v>
      </c>
      <c r="H697" s="68"/>
      <c r="I697" s="198" t="s">
        <v>3172</v>
      </c>
      <c r="J697" s="68"/>
      <c r="K697" s="68"/>
      <c r="L697" s="68"/>
      <c r="M697" s="68"/>
      <c r="N697" s="363"/>
      <c r="O697" s="363"/>
      <c r="P697" s="216">
        <v>0</v>
      </c>
      <c r="Q697" s="216">
        <v>1287.98</v>
      </c>
      <c r="R697" s="68" t="s">
        <v>638</v>
      </c>
      <c r="S697" s="365"/>
      <c r="T697" s="278"/>
    </row>
    <row r="698" spans="1:20" ht="51">
      <c r="A698" s="192" t="s">
        <v>541</v>
      </c>
      <c r="B698" s="68"/>
      <c r="C698" s="214" t="s">
        <v>590</v>
      </c>
      <c r="D698" s="215">
        <v>45000</v>
      </c>
      <c r="E698" s="192" t="s">
        <v>2684</v>
      </c>
      <c r="F698" s="192" t="s">
        <v>3</v>
      </c>
      <c r="G698" s="192">
        <v>2100208</v>
      </c>
      <c r="H698" s="68"/>
      <c r="I698" s="198" t="s">
        <v>3173</v>
      </c>
      <c r="J698" s="68"/>
      <c r="K698" s="68"/>
      <c r="L698" s="68"/>
      <c r="M698" s="68"/>
      <c r="N698" s="363"/>
      <c r="O698" s="363"/>
      <c r="P698" s="216">
        <v>0</v>
      </c>
      <c r="Q698" s="216">
        <v>3558.21</v>
      </c>
      <c r="R698" s="68" t="s">
        <v>638</v>
      </c>
      <c r="S698" s="365"/>
      <c r="T698" s="278"/>
    </row>
    <row r="699" spans="1:20" ht="51">
      <c r="A699" s="192" t="s">
        <v>541</v>
      </c>
      <c r="B699" s="68"/>
      <c r="C699" s="214" t="s">
        <v>590</v>
      </c>
      <c r="D699" s="215">
        <v>45000</v>
      </c>
      <c r="E699" s="192" t="s">
        <v>2685</v>
      </c>
      <c r="F699" s="192" t="s">
        <v>3</v>
      </c>
      <c r="G699" s="192">
        <v>2100209</v>
      </c>
      <c r="H699" s="68"/>
      <c r="I699" s="198" t="s">
        <v>3174</v>
      </c>
      <c r="J699" s="68"/>
      <c r="K699" s="68"/>
      <c r="L699" s="68"/>
      <c r="M699" s="68"/>
      <c r="N699" s="363"/>
      <c r="O699" s="363"/>
      <c r="P699" s="216">
        <v>0</v>
      </c>
      <c r="Q699" s="216">
        <v>3558.21</v>
      </c>
      <c r="R699" s="68" t="s">
        <v>638</v>
      </c>
      <c r="S699" s="365"/>
      <c r="T699" s="278"/>
    </row>
    <row r="700" spans="1:20" ht="51">
      <c r="A700" s="192" t="s">
        <v>541</v>
      </c>
      <c r="B700" s="68"/>
      <c r="C700" s="214" t="s">
        <v>590</v>
      </c>
      <c r="D700" s="215">
        <v>45000</v>
      </c>
      <c r="E700" s="192" t="s">
        <v>2686</v>
      </c>
      <c r="F700" s="192" t="s">
        <v>3</v>
      </c>
      <c r="G700" s="192">
        <v>2100211</v>
      </c>
      <c r="H700" s="68"/>
      <c r="I700" s="198" t="s">
        <v>3175</v>
      </c>
      <c r="J700" s="68"/>
      <c r="K700" s="68"/>
      <c r="L700" s="68"/>
      <c r="M700" s="68"/>
      <c r="N700" s="363"/>
      <c r="O700" s="363"/>
      <c r="P700" s="216">
        <v>0</v>
      </c>
      <c r="Q700" s="216">
        <v>3558.21</v>
      </c>
      <c r="R700" s="68" t="s">
        <v>638</v>
      </c>
      <c r="S700" s="365"/>
      <c r="T700" s="278"/>
    </row>
    <row r="701" spans="1:20" ht="38.25">
      <c r="A701" s="192">
        <v>46</v>
      </c>
      <c r="B701" s="68"/>
      <c r="C701" s="214" t="s">
        <v>1380</v>
      </c>
      <c r="D701" s="215">
        <v>45000</v>
      </c>
      <c r="E701" s="192" t="s">
        <v>2687</v>
      </c>
      <c r="F701" s="192" t="s">
        <v>3</v>
      </c>
      <c r="G701" s="192">
        <v>2100212</v>
      </c>
      <c r="H701" s="68"/>
      <c r="I701" s="198" t="s">
        <v>3176</v>
      </c>
      <c r="J701" s="68"/>
      <c r="K701" s="68"/>
      <c r="L701" s="68"/>
      <c r="M701" s="68"/>
      <c r="N701" s="363"/>
      <c r="O701" s="363"/>
      <c r="P701" s="216">
        <v>0</v>
      </c>
      <c r="Q701" s="216">
        <v>181.1</v>
      </c>
      <c r="R701" s="68" t="s">
        <v>638</v>
      </c>
      <c r="S701" s="365"/>
      <c r="T701" s="278"/>
    </row>
    <row r="702" spans="1:20" ht="51">
      <c r="A702" s="192" t="s">
        <v>541</v>
      </c>
      <c r="B702" s="68"/>
      <c r="C702" s="214" t="s">
        <v>590</v>
      </c>
      <c r="D702" s="215">
        <v>45000</v>
      </c>
      <c r="E702" s="192" t="s">
        <v>2688</v>
      </c>
      <c r="F702" s="192" t="s">
        <v>3</v>
      </c>
      <c r="G702" s="192">
        <v>2100213</v>
      </c>
      <c r="H702" s="68"/>
      <c r="I702" s="198" t="s">
        <v>3177</v>
      </c>
      <c r="J702" s="68"/>
      <c r="K702" s="68"/>
      <c r="L702" s="68"/>
      <c r="M702" s="68"/>
      <c r="N702" s="363"/>
      <c r="O702" s="363"/>
      <c r="P702" s="216">
        <v>0</v>
      </c>
      <c r="Q702" s="216">
        <v>3558.21</v>
      </c>
      <c r="R702" s="68" t="s">
        <v>638</v>
      </c>
      <c r="S702" s="365"/>
      <c r="T702" s="278"/>
    </row>
    <row r="703" spans="1:20" ht="51">
      <c r="A703" s="192">
        <v>342</v>
      </c>
      <c r="B703" s="68"/>
      <c r="C703" s="214" t="s">
        <v>137</v>
      </c>
      <c r="D703" s="215">
        <v>45000</v>
      </c>
      <c r="E703" s="192" t="s">
        <v>2689</v>
      </c>
      <c r="F703" s="192" t="s">
        <v>3</v>
      </c>
      <c r="G703" s="192">
        <v>2100216</v>
      </c>
      <c r="H703" s="68"/>
      <c r="I703" s="198" t="s">
        <v>3178</v>
      </c>
      <c r="J703" s="68"/>
      <c r="K703" s="68"/>
      <c r="L703" s="68"/>
      <c r="M703" s="68"/>
      <c r="N703" s="363"/>
      <c r="O703" s="363"/>
      <c r="P703" s="216">
        <v>0</v>
      </c>
      <c r="Q703" s="216">
        <v>4327.84</v>
      </c>
      <c r="R703" s="68" t="s">
        <v>638</v>
      </c>
      <c r="S703" s="365"/>
      <c r="T703" s="278"/>
    </row>
    <row r="704" spans="1:20" ht="51">
      <c r="A704" s="192">
        <v>342</v>
      </c>
      <c r="B704" s="68"/>
      <c r="C704" s="214" t="s">
        <v>137</v>
      </c>
      <c r="D704" s="215">
        <v>45000</v>
      </c>
      <c r="E704" s="192" t="s">
        <v>2690</v>
      </c>
      <c r="F704" s="192" t="s">
        <v>3</v>
      </c>
      <c r="G704" s="192">
        <v>2100218</v>
      </c>
      <c r="H704" s="68"/>
      <c r="I704" s="198" t="s">
        <v>3179</v>
      </c>
      <c r="J704" s="68"/>
      <c r="K704" s="68"/>
      <c r="L704" s="68"/>
      <c r="M704" s="68"/>
      <c r="N704" s="363"/>
      <c r="O704" s="363"/>
      <c r="P704" s="216">
        <v>0</v>
      </c>
      <c r="Q704" s="216">
        <v>2452.44</v>
      </c>
      <c r="R704" s="68" t="s">
        <v>638</v>
      </c>
      <c r="S704" s="365"/>
      <c r="T704" s="278"/>
    </row>
    <row r="705" spans="1:20" ht="51">
      <c r="A705" s="192">
        <v>86</v>
      </c>
      <c r="B705" s="68"/>
      <c r="C705" s="214" t="s">
        <v>50</v>
      </c>
      <c r="D705" s="215">
        <v>45000</v>
      </c>
      <c r="E705" s="192" t="s">
        <v>2691</v>
      </c>
      <c r="F705" s="192" t="s">
        <v>3</v>
      </c>
      <c r="G705" s="192">
        <v>2100234</v>
      </c>
      <c r="H705" s="68"/>
      <c r="I705" s="198" t="s">
        <v>3180</v>
      </c>
      <c r="J705" s="68"/>
      <c r="K705" s="68"/>
      <c r="L705" s="68"/>
      <c r="M705" s="68"/>
      <c r="N705" s="363"/>
      <c r="O705" s="363"/>
      <c r="P705" s="216">
        <v>0</v>
      </c>
      <c r="Q705" s="216">
        <v>500</v>
      </c>
      <c r="R705" s="68" t="s">
        <v>638</v>
      </c>
      <c r="S705" s="365"/>
      <c r="T705" s="278"/>
    </row>
    <row r="706" spans="1:20" ht="51">
      <c r="A706" s="192">
        <v>548</v>
      </c>
      <c r="B706" s="68"/>
      <c r="C706" s="214" t="s">
        <v>1286</v>
      </c>
      <c r="D706" s="215">
        <v>45000</v>
      </c>
      <c r="E706" s="192" t="s">
        <v>2692</v>
      </c>
      <c r="F706" s="192" t="s">
        <v>3</v>
      </c>
      <c r="G706" s="192">
        <v>2100278</v>
      </c>
      <c r="H706" s="68"/>
      <c r="I706" s="198" t="s">
        <v>3181</v>
      </c>
      <c r="J706" s="68"/>
      <c r="K706" s="68"/>
      <c r="L706" s="68"/>
      <c r="M706" s="68"/>
      <c r="N706" s="363"/>
      <c r="O706" s="363"/>
      <c r="P706" s="216">
        <v>0</v>
      </c>
      <c r="Q706" s="216">
        <v>28</v>
      </c>
      <c r="R706" s="68" t="s">
        <v>638</v>
      </c>
      <c r="S706" s="365"/>
      <c r="T706" s="278"/>
    </row>
    <row r="707" spans="1:20" ht="51">
      <c r="A707" s="192">
        <v>594</v>
      </c>
      <c r="B707" s="68"/>
      <c r="C707" s="214" t="s">
        <v>88</v>
      </c>
      <c r="D707" s="215">
        <v>45000</v>
      </c>
      <c r="E707" s="192" t="s">
        <v>2693</v>
      </c>
      <c r="F707" s="192" t="s">
        <v>3</v>
      </c>
      <c r="G707" s="192">
        <v>2100314</v>
      </c>
      <c r="H707" s="68"/>
      <c r="I707" s="198" t="s">
        <v>3182</v>
      </c>
      <c r="J707" s="68"/>
      <c r="K707" s="68"/>
      <c r="L707" s="68"/>
      <c r="M707" s="68"/>
      <c r="N707" s="363"/>
      <c r="O707" s="363"/>
      <c r="P707" s="216">
        <v>0</v>
      </c>
      <c r="Q707" s="216">
        <v>424.81</v>
      </c>
      <c r="R707" s="68" t="s">
        <v>638</v>
      </c>
      <c r="S707" s="365"/>
      <c r="T707" s="278"/>
    </row>
    <row r="708" spans="1:20" ht="51">
      <c r="A708" s="192">
        <v>417</v>
      </c>
      <c r="B708" s="68"/>
      <c r="C708" s="214" t="s">
        <v>147</v>
      </c>
      <c r="D708" s="215">
        <v>45000</v>
      </c>
      <c r="E708" s="192" t="s">
        <v>2694</v>
      </c>
      <c r="F708" s="192" t="s">
        <v>3</v>
      </c>
      <c r="G708" s="192">
        <v>2100325</v>
      </c>
      <c r="H708" s="68"/>
      <c r="I708" s="198" t="s">
        <v>3183</v>
      </c>
      <c r="J708" s="68"/>
      <c r="K708" s="68"/>
      <c r="L708" s="68"/>
      <c r="M708" s="68"/>
      <c r="N708" s="363"/>
      <c r="O708" s="363"/>
      <c r="P708" s="216">
        <v>0</v>
      </c>
      <c r="Q708" s="216">
        <v>1052.23</v>
      </c>
      <c r="R708" s="68" t="s">
        <v>638</v>
      </c>
      <c r="S708" s="365"/>
      <c r="T708" s="278"/>
    </row>
    <row r="709" spans="1:20" ht="51">
      <c r="A709" s="192" t="s">
        <v>541</v>
      </c>
      <c r="B709" s="68"/>
      <c r="C709" s="214" t="s">
        <v>590</v>
      </c>
      <c r="D709" s="215">
        <v>45000</v>
      </c>
      <c r="E709" s="192" t="s">
        <v>2695</v>
      </c>
      <c r="F709" s="192" t="s">
        <v>3</v>
      </c>
      <c r="G709" s="192">
        <v>2100345</v>
      </c>
      <c r="H709" s="68"/>
      <c r="I709" s="198" t="s">
        <v>3184</v>
      </c>
      <c r="J709" s="68"/>
      <c r="K709" s="68"/>
      <c r="L709" s="68"/>
      <c r="M709" s="68"/>
      <c r="N709" s="363"/>
      <c r="O709" s="363"/>
      <c r="P709" s="216">
        <v>0</v>
      </c>
      <c r="Q709" s="216">
        <v>4480</v>
      </c>
      <c r="R709" s="68" t="s">
        <v>638</v>
      </c>
      <c r="S709" s="365"/>
      <c r="T709" s="278"/>
    </row>
    <row r="710" spans="1:20" ht="51">
      <c r="A710" s="192" t="s">
        <v>541</v>
      </c>
      <c r="B710" s="68"/>
      <c r="C710" s="214" t="s">
        <v>590</v>
      </c>
      <c r="D710" s="215">
        <v>45000</v>
      </c>
      <c r="E710" s="192" t="s">
        <v>2696</v>
      </c>
      <c r="F710" s="192" t="s">
        <v>3</v>
      </c>
      <c r="G710" s="192">
        <v>2100347</v>
      </c>
      <c r="H710" s="68"/>
      <c r="I710" s="198" t="s">
        <v>3185</v>
      </c>
      <c r="J710" s="68"/>
      <c r="K710" s="68"/>
      <c r="L710" s="68"/>
      <c r="M710" s="68"/>
      <c r="N710" s="363"/>
      <c r="O710" s="363"/>
      <c r="P710" s="216">
        <v>0</v>
      </c>
      <c r="Q710" s="216">
        <v>4480</v>
      </c>
      <c r="R710" s="68" t="s">
        <v>638</v>
      </c>
      <c r="S710" s="365"/>
      <c r="T710" s="278"/>
    </row>
    <row r="711" spans="1:20" ht="51">
      <c r="A711" s="192" t="s">
        <v>541</v>
      </c>
      <c r="B711" s="68"/>
      <c r="C711" s="214" t="s">
        <v>590</v>
      </c>
      <c r="D711" s="215">
        <v>45000</v>
      </c>
      <c r="E711" s="192" t="s">
        <v>2697</v>
      </c>
      <c r="F711" s="192" t="s">
        <v>3</v>
      </c>
      <c r="G711" s="192">
        <v>2100348</v>
      </c>
      <c r="H711" s="68"/>
      <c r="I711" s="198" t="s">
        <v>3186</v>
      </c>
      <c r="J711" s="68"/>
      <c r="K711" s="68"/>
      <c r="L711" s="68"/>
      <c r="M711" s="68"/>
      <c r="N711" s="363"/>
      <c r="O711" s="363"/>
      <c r="P711" s="216">
        <v>0</v>
      </c>
      <c r="Q711" s="216">
        <v>4480</v>
      </c>
      <c r="R711" s="68" t="s">
        <v>638</v>
      </c>
      <c r="S711" s="365"/>
      <c r="T711" s="278"/>
    </row>
    <row r="712" spans="1:20" ht="51">
      <c r="A712" s="192" t="s">
        <v>541</v>
      </c>
      <c r="B712" s="68"/>
      <c r="C712" s="214" t="s">
        <v>590</v>
      </c>
      <c r="D712" s="215">
        <v>45000</v>
      </c>
      <c r="E712" s="192" t="s">
        <v>2698</v>
      </c>
      <c r="F712" s="192" t="s">
        <v>3</v>
      </c>
      <c r="G712" s="192">
        <v>2100349</v>
      </c>
      <c r="H712" s="68"/>
      <c r="I712" s="198" t="s">
        <v>3187</v>
      </c>
      <c r="J712" s="68"/>
      <c r="K712" s="68"/>
      <c r="L712" s="68"/>
      <c r="M712" s="68"/>
      <c r="N712" s="363"/>
      <c r="O712" s="363"/>
      <c r="P712" s="216">
        <v>0</v>
      </c>
      <c r="Q712" s="216">
        <v>4480</v>
      </c>
      <c r="R712" s="68" t="s">
        <v>638</v>
      </c>
      <c r="S712" s="365"/>
      <c r="T712" s="278"/>
    </row>
    <row r="713" spans="1:20" ht="89.25">
      <c r="A713" s="192">
        <v>670</v>
      </c>
      <c r="B713" s="68"/>
      <c r="C713" s="214" t="s">
        <v>178</v>
      </c>
      <c r="D713" s="215">
        <v>45000</v>
      </c>
      <c r="E713" s="192" t="s">
        <v>2699</v>
      </c>
      <c r="F713" s="192" t="s">
        <v>3</v>
      </c>
      <c r="G713" s="192">
        <v>2100235</v>
      </c>
      <c r="H713" s="68"/>
      <c r="I713" s="198" t="s">
        <v>4767</v>
      </c>
      <c r="J713" s="68"/>
      <c r="K713" s="68"/>
      <c r="L713" s="68"/>
      <c r="M713" s="68"/>
      <c r="N713" s="363"/>
      <c r="O713" s="363"/>
      <c r="P713" s="216">
        <v>0</v>
      </c>
      <c r="Q713" s="216">
        <v>22956.43</v>
      </c>
      <c r="R713" s="68" t="s">
        <v>638</v>
      </c>
      <c r="S713" s="365"/>
      <c r="T713" s="278"/>
    </row>
    <row r="714" spans="1:20" ht="89.25">
      <c r="A714" s="192">
        <v>670</v>
      </c>
      <c r="B714" s="68"/>
      <c r="C714" s="214" t="s">
        <v>178</v>
      </c>
      <c r="D714" s="215">
        <v>45000</v>
      </c>
      <c r="E714" s="192" t="s">
        <v>2699</v>
      </c>
      <c r="F714" s="192" t="s">
        <v>3</v>
      </c>
      <c r="G714" s="192">
        <v>2100235</v>
      </c>
      <c r="H714" s="68"/>
      <c r="I714" s="198" t="s">
        <v>4767</v>
      </c>
      <c r="J714" s="68"/>
      <c r="K714" s="68"/>
      <c r="L714" s="68"/>
      <c r="M714" s="68"/>
      <c r="N714" s="363"/>
      <c r="O714" s="363"/>
      <c r="P714" s="216">
        <v>0</v>
      </c>
      <c r="Q714" s="216">
        <v>3818.36</v>
      </c>
      <c r="R714" s="68" t="s">
        <v>638</v>
      </c>
      <c r="S714" s="365"/>
      <c r="T714" s="278"/>
    </row>
    <row r="715" spans="1:20" ht="89.25">
      <c r="A715" s="192">
        <v>670</v>
      </c>
      <c r="B715" s="68"/>
      <c r="C715" s="214" t="s">
        <v>178</v>
      </c>
      <c r="D715" s="215">
        <v>45000</v>
      </c>
      <c r="E715" s="192" t="s">
        <v>2699</v>
      </c>
      <c r="F715" s="192" t="s">
        <v>3</v>
      </c>
      <c r="G715" s="192">
        <v>2100235</v>
      </c>
      <c r="H715" s="68"/>
      <c r="I715" s="198" t="s">
        <v>4767</v>
      </c>
      <c r="J715" s="68"/>
      <c r="K715" s="68"/>
      <c r="L715" s="68"/>
      <c r="M715" s="68"/>
      <c r="N715" s="363"/>
      <c r="O715" s="363"/>
      <c r="P715" s="216">
        <v>0</v>
      </c>
      <c r="Q715" s="216">
        <v>29451.69</v>
      </c>
      <c r="R715" s="68" t="s">
        <v>638</v>
      </c>
      <c r="S715" s="365"/>
      <c r="T715" s="278"/>
    </row>
    <row r="716" spans="1:20" ht="89.25">
      <c r="A716" s="192">
        <v>670</v>
      </c>
      <c r="B716" s="68"/>
      <c r="C716" s="214" t="s">
        <v>178</v>
      </c>
      <c r="D716" s="215">
        <v>45000</v>
      </c>
      <c r="E716" s="192" t="s">
        <v>2699</v>
      </c>
      <c r="F716" s="192" t="s">
        <v>3</v>
      </c>
      <c r="G716" s="192">
        <v>2100235</v>
      </c>
      <c r="H716" s="68"/>
      <c r="I716" s="198" t="s">
        <v>4767</v>
      </c>
      <c r="J716" s="68"/>
      <c r="K716" s="68"/>
      <c r="L716" s="68"/>
      <c r="M716" s="68"/>
      <c r="N716" s="363"/>
      <c r="O716" s="363"/>
      <c r="P716" s="216">
        <v>0</v>
      </c>
      <c r="Q716" s="216">
        <v>28382.58</v>
      </c>
      <c r="R716" s="68" t="s">
        <v>638</v>
      </c>
      <c r="S716" s="365"/>
      <c r="T716" s="278"/>
    </row>
    <row r="717" spans="1:20" ht="89.25">
      <c r="A717" s="192">
        <v>670</v>
      </c>
      <c r="B717" s="68"/>
      <c r="C717" s="214" t="s">
        <v>178</v>
      </c>
      <c r="D717" s="215">
        <v>45000</v>
      </c>
      <c r="E717" s="192" t="s">
        <v>2699</v>
      </c>
      <c r="F717" s="192" t="s">
        <v>3</v>
      </c>
      <c r="G717" s="192">
        <v>2100235</v>
      </c>
      <c r="H717" s="68"/>
      <c r="I717" s="198" t="s">
        <v>4767</v>
      </c>
      <c r="J717" s="68"/>
      <c r="K717" s="68"/>
      <c r="L717" s="68"/>
      <c r="M717" s="68"/>
      <c r="N717" s="363"/>
      <c r="O717" s="363"/>
      <c r="P717" s="216">
        <v>0</v>
      </c>
      <c r="Q717" s="216">
        <v>2770.77</v>
      </c>
      <c r="R717" s="68" t="s">
        <v>638</v>
      </c>
      <c r="S717" s="365"/>
      <c r="T717" s="278"/>
    </row>
    <row r="718" spans="1:20" ht="89.25">
      <c r="A718" s="192">
        <v>670</v>
      </c>
      <c r="B718" s="68"/>
      <c r="C718" s="214" t="s">
        <v>178</v>
      </c>
      <c r="D718" s="215">
        <v>45000</v>
      </c>
      <c r="E718" s="192" t="s">
        <v>2699</v>
      </c>
      <c r="F718" s="192" t="s">
        <v>3</v>
      </c>
      <c r="G718" s="192">
        <v>2100235</v>
      </c>
      <c r="H718" s="68"/>
      <c r="I718" s="198" t="s">
        <v>4767</v>
      </c>
      <c r="J718" s="68"/>
      <c r="K718" s="68"/>
      <c r="L718" s="68"/>
      <c r="M718" s="68"/>
      <c r="N718" s="363"/>
      <c r="O718" s="363"/>
      <c r="P718" s="216">
        <v>0</v>
      </c>
      <c r="Q718" s="216">
        <v>19933.740000000002</v>
      </c>
      <c r="R718" s="68" t="s">
        <v>638</v>
      </c>
      <c r="S718" s="365"/>
      <c r="T718" s="278"/>
    </row>
    <row r="719" spans="1:20" ht="89.25">
      <c r="A719" s="192">
        <v>670</v>
      </c>
      <c r="B719" s="68"/>
      <c r="C719" s="214" t="s">
        <v>178</v>
      </c>
      <c r="D719" s="215">
        <v>45000</v>
      </c>
      <c r="E719" s="192" t="s">
        <v>2699</v>
      </c>
      <c r="F719" s="192" t="s">
        <v>3</v>
      </c>
      <c r="G719" s="192">
        <v>2100235</v>
      </c>
      <c r="H719" s="68"/>
      <c r="I719" s="198" t="s">
        <v>4767</v>
      </c>
      <c r="J719" s="68"/>
      <c r="K719" s="68"/>
      <c r="L719" s="68"/>
      <c r="M719" s="68"/>
      <c r="N719" s="363"/>
      <c r="O719" s="363"/>
      <c r="P719" s="216">
        <v>0</v>
      </c>
      <c r="Q719" s="216">
        <v>9164.76</v>
      </c>
      <c r="R719" s="68" t="s">
        <v>638</v>
      </c>
      <c r="S719" s="365"/>
      <c r="T719" s="278"/>
    </row>
    <row r="720" spans="1:20" ht="89.25">
      <c r="A720" s="192">
        <v>670</v>
      </c>
      <c r="B720" s="68"/>
      <c r="C720" s="214" t="s">
        <v>178</v>
      </c>
      <c r="D720" s="215">
        <v>45000</v>
      </c>
      <c r="E720" s="192" t="s">
        <v>2699</v>
      </c>
      <c r="F720" s="192" t="s">
        <v>3</v>
      </c>
      <c r="G720" s="192">
        <v>2100235</v>
      </c>
      <c r="H720" s="68"/>
      <c r="I720" s="198" t="s">
        <v>4767</v>
      </c>
      <c r="J720" s="68"/>
      <c r="K720" s="68"/>
      <c r="L720" s="68"/>
      <c r="M720" s="68"/>
      <c r="N720" s="363"/>
      <c r="O720" s="363"/>
      <c r="P720" s="216">
        <v>0</v>
      </c>
      <c r="Q720" s="216">
        <v>4069.26</v>
      </c>
      <c r="R720" s="68" t="s">
        <v>638</v>
      </c>
      <c r="S720" s="365"/>
      <c r="T720" s="278"/>
    </row>
    <row r="721" spans="1:20" ht="89.25">
      <c r="A721" s="192">
        <v>670</v>
      </c>
      <c r="B721" s="68"/>
      <c r="C721" s="214" t="s">
        <v>178</v>
      </c>
      <c r="D721" s="215">
        <v>45000</v>
      </c>
      <c r="E721" s="192" t="s">
        <v>2699</v>
      </c>
      <c r="F721" s="192" t="s">
        <v>3</v>
      </c>
      <c r="G721" s="192">
        <v>2100235</v>
      </c>
      <c r="H721" s="68"/>
      <c r="I721" s="198" t="s">
        <v>4767</v>
      </c>
      <c r="J721" s="68"/>
      <c r="K721" s="68"/>
      <c r="L721" s="68"/>
      <c r="M721" s="68"/>
      <c r="N721" s="363"/>
      <c r="O721" s="363"/>
      <c r="P721" s="216">
        <v>0</v>
      </c>
      <c r="Q721" s="216">
        <v>1318.96</v>
      </c>
      <c r="R721" s="68" t="s">
        <v>638</v>
      </c>
      <c r="S721" s="365"/>
      <c r="T721" s="278"/>
    </row>
    <row r="722" spans="1:20" ht="89.25">
      <c r="A722" s="192">
        <v>670</v>
      </c>
      <c r="B722" s="68"/>
      <c r="C722" s="214" t="s">
        <v>178</v>
      </c>
      <c r="D722" s="215">
        <v>45000</v>
      </c>
      <c r="E722" s="192" t="s">
        <v>2699</v>
      </c>
      <c r="F722" s="192" t="s">
        <v>3</v>
      </c>
      <c r="G722" s="192">
        <v>2100235</v>
      </c>
      <c r="H722" s="68"/>
      <c r="I722" s="198" t="s">
        <v>4767</v>
      </c>
      <c r="J722" s="68"/>
      <c r="K722" s="68"/>
      <c r="L722" s="68"/>
      <c r="M722" s="68"/>
      <c r="N722" s="363"/>
      <c r="O722" s="363"/>
      <c r="P722" s="216">
        <v>0</v>
      </c>
      <c r="Q722" s="216">
        <v>2748.33</v>
      </c>
      <c r="R722" s="68" t="s">
        <v>638</v>
      </c>
      <c r="S722" s="365"/>
      <c r="T722" s="278"/>
    </row>
    <row r="723" spans="1:20" ht="89.25">
      <c r="A723" s="192">
        <v>670</v>
      </c>
      <c r="B723" s="68"/>
      <c r="C723" s="214" t="s">
        <v>178</v>
      </c>
      <c r="D723" s="215">
        <v>45000</v>
      </c>
      <c r="E723" s="192" t="s">
        <v>2699</v>
      </c>
      <c r="F723" s="192" t="s">
        <v>3</v>
      </c>
      <c r="G723" s="192">
        <v>2100235</v>
      </c>
      <c r="H723" s="68"/>
      <c r="I723" s="198" t="s">
        <v>4767</v>
      </c>
      <c r="J723" s="68"/>
      <c r="K723" s="68"/>
      <c r="L723" s="68"/>
      <c r="M723" s="68"/>
      <c r="N723" s="363"/>
      <c r="O723" s="363"/>
      <c r="P723" s="216">
        <v>0</v>
      </c>
      <c r="Q723" s="216">
        <v>1684.1</v>
      </c>
      <c r="R723" s="68" t="s">
        <v>638</v>
      </c>
      <c r="S723" s="365"/>
      <c r="T723" s="278"/>
    </row>
    <row r="724" spans="1:20" ht="89.25">
      <c r="A724" s="192">
        <v>670</v>
      </c>
      <c r="B724" s="68"/>
      <c r="C724" s="214" t="s">
        <v>178</v>
      </c>
      <c r="D724" s="215">
        <v>45000</v>
      </c>
      <c r="E724" s="192" t="s">
        <v>2699</v>
      </c>
      <c r="F724" s="192" t="s">
        <v>3</v>
      </c>
      <c r="G724" s="192">
        <v>2100235</v>
      </c>
      <c r="H724" s="68"/>
      <c r="I724" s="198" t="s">
        <v>4767</v>
      </c>
      <c r="J724" s="68"/>
      <c r="K724" s="68"/>
      <c r="L724" s="68"/>
      <c r="M724" s="68"/>
      <c r="N724" s="363"/>
      <c r="O724" s="363"/>
      <c r="P724" s="216">
        <v>0</v>
      </c>
      <c r="Q724" s="216">
        <v>6765.12</v>
      </c>
      <c r="R724" s="68" t="s">
        <v>638</v>
      </c>
      <c r="S724" s="365"/>
      <c r="T724" s="278"/>
    </row>
    <row r="725" spans="1:20" ht="89.25">
      <c r="A725" s="192">
        <v>670</v>
      </c>
      <c r="B725" s="68"/>
      <c r="C725" s="214" t="s">
        <v>178</v>
      </c>
      <c r="D725" s="215">
        <v>45000</v>
      </c>
      <c r="E725" s="192" t="s">
        <v>2699</v>
      </c>
      <c r="F725" s="192" t="s">
        <v>3</v>
      </c>
      <c r="G725" s="192">
        <v>2100235</v>
      </c>
      <c r="H725" s="68"/>
      <c r="I725" s="198" t="s">
        <v>4767</v>
      </c>
      <c r="J725" s="68"/>
      <c r="K725" s="68"/>
      <c r="L725" s="68"/>
      <c r="M725" s="68"/>
      <c r="N725" s="363"/>
      <c r="O725" s="363"/>
      <c r="P725" s="216">
        <v>0</v>
      </c>
      <c r="Q725" s="216">
        <v>3399.87</v>
      </c>
      <c r="R725" s="68" t="s">
        <v>638</v>
      </c>
      <c r="S725" s="365"/>
      <c r="T725" s="278"/>
    </row>
    <row r="726" spans="1:20" ht="89.25">
      <c r="A726" s="192">
        <v>670</v>
      </c>
      <c r="B726" s="68"/>
      <c r="C726" s="214" t="s">
        <v>178</v>
      </c>
      <c r="D726" s="215">
        <v>45000</v>
      </c>
      <c r="E726" s="192" t="s">
        <v>2699</v>
      </c>
      <c r="F726" s="192" t="s">
        <v>3</v>
      </c>
      <c r="G726" s="192">
        <v>2100235</v>
      </c>
      <c r="H726" s="68"/>
      <c r="I726" s="198" t="s">
        <v>4767</v>
      </c>
      <c r="J726" s="68"/>
      <c r="K726" s="68"/>
      <c r="L726" s="68"/>
      <c r="M726" s="68"/>
      <c r="N726" s="363"/>
      <c r="O726" s="363"/>
      <c r="P726" s="216">
        <v>0</v>
      </c>
      <c r="Q726" s="216">
        <v>9708.92</v>
      </c>
      <c r="R726" s="68" t="s">
        <v>638</v>
      </c>
      <c r="S726" s="365"/>
      <c r="T726" s="278"/>
    </row>
    <row r="727" spans="1:20" ht="89.25">
      <c r="A727" s="192">
        <v>670</v>
      </c>
      <c r="B727" s="68"/>
      <c r="C727" s="214" t="s">
        <v>178</v>
      </c>
      <c r="D727" s="215">
        <v>45000</v>
      </c>
      <c r="E727" s="192" t="s">
        <v>2699</v>
      </c>
      <c r="F727" s="192" t="s">
        <v>3</v>
      </c>
      <c r="G727" s="192">
        <v>2100235</v>
      </c>
      <c r="H727" s="68"/>
      <c r="I727" s="198" t="s">
        <v>4767</v>
      </c>
      <c r="J727" s="68"/>
      <c r="K727" s="68"/>
      <c r="L727" s="68"/>
      <c r="M727" s="68"/>
      <c r="N727" s="363"/>
      <c r="O727" s="363"/>
      <c r="P727" s="216">
        <v>0</v>
      </c>
      <c r="Q727" s="216">
        <v>3275.25</v>
      </c>
      <c r="R727" s="68" t="s">
        <v>638</v>
      </c>
      <c r="S727" s="365"/>
      <c r="T727" s="278"/>
    </row>
    <row r="728" spans="1:20" ht="89.25">
      <c r="A728" s="192">
        <v>670</v>
      </c>
      <c r="B728" s="68"/>
      <c r="C728" s="214" t="s">
        <v>178</v>
      </c>
      <c r="D728" s="215">
        <v>45000</v>
      </c>
      <c r="E728" s="192" t="s">
        <v>2699</v>
      </c>
      <c r="F728" s="192" t="s">
        <v>3</v>
      </c>
      <c r="G728" s="192">
        <v>2100235</v>
      </c>
      <c r="H728" s="68"/>
      <c r="I728" s="198" t="s">
        <v>4767</v>
      </c>
      <c r="J728" s="68"/>
      <c r="K728" s="68"/>
      <c r="L728" s="68"/>
      <c r="M728" s="68"/>
      <c r="N728" s="363"/>
      <c r="O728" s="363"/>
      <c r="P728" s="216">
        <v>0</v>
      </c>
      <c r="Q728" s="216">
        <v>8665.2800000000007</v>
      </c>
      <c r="R728" s="68" t="s">
        <v>638</v>
      </c>
      <c r="S728" s="365"/>
      <c r="T728" s="278"/>
    </row>
    <row r="729" spans="1:20" ht="89.25">
      <c r="A729" s="192">
        <v>670</v>
      </c>
      <c r="B729" s="68"/>
      <c r="C729" s="214" t="s">
        <v>178</v>
      </c>
      <c r="D729" s="215">
        <v>45000</v>
      </c>
      <c r="E729" s="192" t="s">
        <v>2699</v>
      </c>
      <c r="F729" s="192" t="s">
        <v>3</v>
      </c>
      <c r="G729" s="192">
        <v>2100235</v>
      </c>
      <c r="H729" s="68"/>
      <c r="I729" s="198" t="s">
        <v>4767</v>
      </c>
      <c r="J729" s="68"/>
      <c r="K729" s="68"/>
      <c r="L729" s="68"/>
      <c r="M729" s="68"/>
      <c r="N729" s="363"/>
      <c r="O729" s="363"/>
      <c r="P729" s="216">
        <v>0</v>
      </c>
      <c r="Q729" s="216">
        <v>5124.34</v>
      </c>
      <c r="R729" s="68" t="s">
        <v>638</v>
      </c>
      <c r="S729" s="365"/>
      <c r="T729" s="278"/>
    </row>
    <row r="730" spans="1:20" ht="89.25">
      <c r="A730" s="192">
        <v>660</v>
      </c>
      <c r="B730" s="68"/>
      <c r="C730" s="214" t="s">
        <v>176</v>
      </c>
      <c r="D730" s="215">
        <v>45000</v>
      </c>
      <c r="E730" s="192" t="s">
        <v>2700</v>
      </c>
      <c r="F730" s="192" t="s">
        <v>3</v>
      </c>
      <c r="G730" s="192">
        <v>2100237</v>
      </c>
      <c r="H730" s="68"/>
      <c r="I730" s="198" t="s">
        <v>4768</v>
      </c>
      <c r="J730" s="68"/>
      <c r="K730" s="68"/>
      <c r="L730" s="68"/>
      <c r="M730" s="68"/>
      <c r="N730" s="363"/>
      <c r="O730" s="363"/>
      <c r="P730" s="216">
        <v>0</v>
      </c>
      <c r="Q730" s="216">
        <v>8043.31</v>
      </c>
      <c r="R730" s="68" t="s">
        <v>638</v>
      </c>
      <c r="S730" s="365"/>
      <c r="T730" s="278"/>
    </row>
    <row r="731" spans="1:20" ht="89.25">
      <c r="A731" s="192">
        <v>265</v>
      </c>
      <c r="B731" s="68"/>
      <c r="C731" s="214" t="s">
        <v>106</v>
      </c>
      <c r="D731" s="215">
        <v>45000</v>
      </c>
      <c r="E731" s="192" t="s">
        <v>2700</v>
      </c>
      <c r="F731" s="192" t="s">
        <v>3</v>
      </c>
      <c r="G731" s="192">
        <v>2100237</v>
      </c>
      <c r="H731" s="68"/>
      <c r="I731" s="198" t="s">
        <v>4768</v>
      </c>
      <c r="J731" s="68"/>
      <c r="K731" s="68"/>
      <c r="L731" s="68"/>
      <c r="M731" s="68"/>
      <c r="N731" s="363"/>
      <c r="O731" s="363"/>
      <c r="P731" s="216">
        <v>0</v>
      </c>
      <c r="Q731" s="216">
        <v>64918.8</v>
      </c>
      <c r="R731" s="68" t="s">
        <v>638</v>
      </c>
      <c r="S731" s="365"/>
      <c r="T731" s="278"/>
    </row>
    <row r="732" spans="1:20" ht="89.25">
      <c r="A732" s="192">
        <v>265</v>
      </c>
      <c r="B732" s="68"/>
      <c r="C732" s="214" t="s">
        <v>106</v>
      </c>
      <c r="D732" s="215">
        <v>45000</v>
      </c>
      <c r="E732" s="192" t="s">
        <v>2700</v>
      </c>
      <c r="F732" s="192" t="s">
        <v>3</v>
      </c>
      <c r="G732" s="192">
        <v>2100237</v>
      </c>
      <c r="H732" s="68"/>
      <c r="I732" s="198" t="s">
        <v>4768</v>
      </c>
      <c r="J732" s="68"/>
      <c r="K732" s="68"/>
      <c r="L732" s="68"/>
      <c r="M732" s="68"/>
      <c r="N732" s="363"/>
      <c r="O732" s="363"/>
      <c r="P732" s="216">
        <v>0</v>
      </c>
      <c r="Q732" s="216">
        <v>95774.41</v>
      </c>
      <c r="R732" s="68" t="s">
        <v>638</v>
      </c>
      <c r="S732" s="365"/>
      <c r="T732" s="278"/>
    </row>
    <row r="733" spans="1:20" ht="89.25">
      <c r="A733" s="192">
        <v>265</v>
      </c>
      <c r="B733" s="68"/>
      <c r="C733" s="214" t="s">
        <v>106</v>
      </c>
      <c r="D733" s="215">
        <v>45000</v>
      </c>
      <c r="E733" s="192" t="s">
        <v>2700</v>
      </c>
      <c r="F733" s="192" t="s">
        <v>3</v>
      </c>
      <c r="G733" s="192">
        <v>2100237</v>
      </c>
      <c r="H733" s="68"/>
      <c r="I733" s="198" t="s">
        <v>4768</v>
      </c>
      <c r="J733" s="68"/>
      <c r="K733" s="68"/>
      <c r="L733" s="68"/>
      <c r="M733" s="68"/>
      <c r="N733" s="363"/>
      <c r="O733" s="363"/>
      <c r="P733" s="216">
        <v>0</v>
      </c>
      <c r="Q733" s="216">
        <v>23566.400000000001</v>
      </c>
      <c r="R733" s="68" t="s">
        <v>638</v>
      </c>
      <c r="S733" s="365"/>
      <c r="T733" s="278"/>
    </row>
    <row r="734" spans="1:20" ht="89.25">
      <c r="A734" s="192">
        <v>265</v>
      </c>
      <c r="B734" s="68"/>
      <c r="C734" s="214" t="s">
        <v>106</v>
      </c>
      <c r="D734" s="215">
        <v>45000</v>
      </c>
      <c r="E734" s="192" t="s">
        <v>2700</v>
      </c>
      <c r="F734" s="192" t="s">
        <v>3</v>
      </c>
      <c r="G734" s="192">
        <v>2100237</v>
      </c>
      <c r="H734" s="68"/>
      <c r="I734" s="198" t="s">
        <v>4768</v>
      </c>
      <c r="J734" s="68"/>
      <c r="K734" s="68"/>
      <c r="L734" s="68"/>
      <c r="M734" s="68"/>
      <c r="N734" s="363"/>
      <c r="O734" s="363"/>
      <c r="P734" s="216">
        <v>0</v>
      </c>
      <c r="Q734" s="216">
        <v>92740.89</v>
      </c>
      <c r="R734" s="68" t="s">
        <v>638</v>
      </c>
      <c r="S734" s="365"/>
      <c r="T734" s="278"/>
    </row>
    <row r="735" spans="1:20" ht="89.25">
      <c r="A735" s="192">
        <v>265</v>
      </c>
      <c r="B735" s="68"/>
      <c r="C735" s="214" t="s">
        <v>106</v>
      </c>
      <c r="D735" s="215">
        <v>45000</v>
      </c>
      <c r="E735" s="192" t="s">
        <v>2700</v>
      </c>
      <c r="F735" s="192" t="s">
        <v>3</v>
      </c>
      <c r="G735" s="192">
        <v>2100237</v>
      </c>
      <c r="H735" s="68"/>
      <c r="I735" s="198" t="s">
        <v>4768</v>
      </c>
      <c r="J735" s="68"/>
      <c r="K735" s="68"/>
      <c r="L735" s="68"/>
      <c r="M735" s="68"/>
      <c r="N735" s="363"/>
      <c r="O735" s="363"/>
      <c r="P735" s="216">
        <v>0</v>
      </c>
      <c r="Q735" s="216">
        <v>193262.26</v>
      </c>
      <c r="R735" s="68" t="s">
        <v>638</v>
      </c>
      <c r="S735" s="365"/>
      <c r="T735" s="278"/>
    </row>
    <row r="736" spans="1:20" ht="89.25">
      <c r="A736" s="192">
        <v>265</v>
      </c>
      <c r="B736" s="68"/>
      <c r="C736" s="214" t="s">
        <v>106</v>
      </c>
      <c r="D736" s="215">
        <v>45000</v>
      </c>
      <c r="E736" s="192" t="s">
        <v>2700</v>
      </c>
      <c r="F736" s="192" t="s">
        <v>3</v>
      </c>
      <c r="G736" s="192">
        <v>2100237</v>
      </c>
      <c r="H736" s="68"/>
      <c r="I736" s="198" t="s">
        <v>4768</v>
      </c>
      <c r="J736" s="68"/>
      <c r="K736" s="68"/>
      <c r="L736" s="68"/>
      <c r="M736" s="68"/>
      <c r="N736" s="363"/>
      <c r="O736" s="363"/>
      <c r="P736" s="216">
        <v>0</v>
      </c>
      <c r="Q736" s="216">
        <v>159704.81</v>
      </c>
      <c r="R736" s="68" t="s">
        <v>638</v>
      </c>
      <c r="S736" s="365"/>
      <c r="T736" s="278"/>
    </row>
    <row r="737" spans="1:20" ht="89.25">
      <c r="A737" s="192">
        <v>905</v>
      </c>
      <c r="B737" s="68"/>
      <c r="C737" s="214" t="s">
        <v>194</v>
      </c>
      <c r="D737" s="215">
        <v>45000</v>
      </c>
      <c r="E737" s="192" t="s">
        <v>2701</v>
      </c>
      <c r="F737" s="192" t="s">
        <v>3</v>
      </c>
      <c r="G737" s="192">
        <v>2100239</v>
      </c>
      <c r="H737" s="68"/>
      <c r="I737" s="198" t="s">
        <v>4769</v>
      </c>
      <c r="J737" s="68"/>
      <c r="K737" s="68"/>
      <c r="L737" s="68"/>
      <c r="M737" s="68"/>
      <c r="N737" s="363"/>
      <c r="O737" s="363"/>
      <c r="P737" s="216">
        <v>0</v>
      </c>
      <c r="Q737" s="216">
        <v>13683.73</v>
      </c>
      <c r="R737" s="68" t="s">
        <v>638</v>
      </c>
      <c r="S737" s="365"/>
      <c r="T737" s="278"/>
    </row>
    <row r="738" spans="1:20" ht="89.25">
      <c r="A738" s="192">
        <v>905</v>
      </c>
      <c r="B738" s="68"/>
      <c r="C738" s="214" t="s">
        <v>194</v>
      </c>
      <c r="D738" s="215">
        <v>45000</v>
      </c>
      <c r="E738" s="192" t="s">
        <v>2701</v>
      </c>
      <c r="F738" s="192" t="s">
        <v>3</v>
      </c>
      <c r="G738" s="192">
        <v>2100239</v>
      </c>
      <c r="H738" s="68"/>
      <c r="I738" s="198" t="s">
        <v>4769</v>
      </c>
      <c r="J738" s="68"/>
      <c r="K738" s="68"/>
      <c r="L738" s="68"/>
      <c r="M738" s="68"/>
      <c r="N738" s="363"/>
      <c r="O738" s="363"/>
      <c r="P738" s="216">
        <v>0</v>
      </c>
      <c r="Q738" s="216">
        <v>62293.55</v>
      </c>
      <c r="R738" s="68" t="s">
        <v>638</v>
      </c>
      <c r="S738" s="365"/>
      <c r="T738" s="278"/>
    </row>
    <row r="739" spans="1:20" ht="89.25">
      <c r="A739" s="192">
        <v>905</v>
      </c>
      <c r="B739" s="68"/>
      <c r="C739" s="214" t="s">
        <v>194</v>
      </c>
      <c r="D739" s="215">
        <v>45000</v>
      </c>
      <c r="E739" s="192" t="s">
        <v>2701</v>
      </c>
      <c r="F739" s="192" t="s">
        <v>3</v>
      </c>
      <c r="G739" s="192">
        <v>2100239</v>
      </c>
      <c r="H739" s="68"/>
      <c r="I739" s="198" t="s">
        <v>4769</v>
      </c>
      <c r="J739" s="68"/>
      <c r="K739" s="68"/>
      <c r="L739" s="68"/>
      <c r="M739" s="68"/>
      <c r="N739" s="363"/>
      <c r="O739" s="363"/>
      <c r="P739" s="216">
        <v>0</v>
      </c>
      <c r="Q739" s="216">
        <v>108471.57</v>
      </c>
      <c r="R739" s="68" t="s">
        <v>638</v>
      </c>
      <c r="S739" s="365"/>
      <c r="T739" s="278"/>
    </row>
    <row r="740" spans="1:20" ht="89.25">
      <c r="A740" s="192">
        <v>283</v>
      </c>
      <c r="B740" s="68"/>
      <c r="C740" s="214" t="s">
        <v>115</v>
      </c>
      <c r="D740" s="215">
        <v>45000</v>
      </c>
      <c r="E740" s="192" t="s">
        <v>2701</v>
      </c>
      <c r="F740" s="192" t="s">
        <v>3</v>
      </c>
      <c r="G740" s="192">
        <v>2100239</v>
      </c>
      <c r="H740" s="68"/>
      <c r="I740" s="198" t="s">
        <v>4769</v>
      </c>
      <c r="J740" s="68"/>
      <c r="K740" s="68"/>
      <c r="L740" s="68"/>
      <c r="M740" s="68"/>
      <c r="N740" s="363"/>
      <c r="O740" s="363"/>
      <c r="P740" s="216">
        <v>0</v>
      </c>
      <c r="Q740" s="216">
        <v>23657.74</v>
      </c>
      <c r="R740" s="68" t="s">
        <v>638</v>
      </c>
      <c r="S740" s="365"/>
      <c r="T740" s="278"/>
    </row>
    <row r="741" spans="1:20" ht="89.25">
      <c r="A741" s="192">
        <v>681</v>
      </c>
      <c r="B741" s="68"/>
      <c r="C741" s="214" t="s">
        <v>180</v>
      </c>
      <c r="D741" s="215">
        <v>45000</v>
      </c>
      <c r="E741" s="192" t="s">
        <v>2701</v>
      </c>
      <c r="F741" s="192" t="s">
        <v>3</v>
      </c>
      <c r="G741" s="192">
        <v>2100239</v>
      </c>
      <c r="H741" s="68"/>
      <c r="I741" s="198" t="s">
        <v>4769</v>
      </c>
      <c r="J741" s="68"/>
      <c r="K741" s="68"/>
      <c r="L741" s="68"/>
      <c r="M741" s="68"/>
      <c r="N741" s="363"/>
      <c r="O741" s="363"/>
      <c r="P741" s="216">
        <v>0</v>
      </c>
      <c r="Q741" s="216">
        <v>20729.990000000002</v>
      </c>
      <c r="R741" s="68" t="s">
        <v>638</v>
      </c>
      <c r="S741" s="365"/>
      <c r="T741" s="278"/>
    </row>
    <row r="742" spans="1:20" ht="89.25">
      <c r="A742" s="192">
        <v>681</v>
      </c>
      <c r="B742" s="68"/>
      <c r="C742" s="214" t="s">
        <v>180</v>
      </c>
      <c r="D742" s="215">
        <v>45000</v>
      </c>
      <c r="E742" s="192" t="s">
        <v>2701</v>
      </c>
      <c r="F742" s="192" t="s">
        <v>3</v>
      </c>
      <c r="G742" s="192">
        <v>2100239</v>
      </c>
      <c r="H742" s="68"/>
      <c r="I742" s="198" t="s">
        <v>4769</v>
      </c>
      <c r="J742" s="68"/>
      <c r="K742" s="68"/>
      <c r="L742" s="68"/>
      <c r="M742" s="68"/>
      <c r="N742" s="363"/>
      <c r="O742" s="363"/>
      <c r="P742" s="216">
        <v>0</v>
      </c>
      <c r="Q742" s="216">
        <v>2949.7</v>
      </c>
      <c r="R742" s="68" t="s">
        <v>638</v>
      </c>
      <c r="S742" s="365"/>
      <c r="T742" s="278"/>
    </row>
    <row r="743" spans="1:20" ht="89.25">
      <c r="A743" s="192">
        <v>660</v>
      </c>
      <c r="B743" s="68"/>
      <c r="C743" s="214" t="s">
        <v>176</v>
      </c>
      <c r="D743" s="215">
        <v>45000</v>
      </c>
      <c r="E743" s="192" t="s">
        <v>2701</v>
      </c>
      <c r="F743" s="192" t="s">
        <v>3</v>
      </c>
      <c r="G743" s="192">
        <v>2100239</v>
      </c>
      <c r="H743" s="68"/>
      <c r="I743" s="198" t="s">
        <v>4769</v>
      </c>
      <c r="J743" s="68"/>
      <c r="K743" s="68"/>
      <c r="L743" s="68"/>
      <c r="M743" s="68"/>
      <c r="N743" s="363"/>
      <c r="O743" s="363"/>
      <c r="P743" s="216">
        <v>0</v>
      </c>
      <c r="Q743" s="216">
        <v>53676.21</v>
      </c>
      <c r="R743" s="68" t="s">
        <v>638</v>
      </c>
      <c r="S743" s="365"/>
      <c r="T743" s="278"/>
    </row>
    <row r="744" spans="1:20" ht="89.25">
      <c r="A744" s="192">
        <v>660</v>
      </c>
      <c r="B744" s="68"/>
      <c r="C744" s="214" t="s">
        <v>176</v>
      </c>
      <c r="D744" s="215">
        <v>45000</v>
      </c>
      <c r="E744" s="192" t="s">
        <v>2701</v>
      </c>
      <c r="F744" s="192" t="s">
        <v>3</v>
      </c>
      <c r="G744" s="192">
        <v>2100239</v>
      </c>
      <c r="H744" s="68"/>
      <c r="I744" s="198" t="s">
        <v>4769</v>
      </c>
      <c r="J744" s="68"/>
      <c r="K744" s="68"/>
      <c r="L744" s="68"/>
      <c r="M744" s="68"/>
      <c r="N744" s="363"/>
      <c r="O744" s="363"/>
      <c r="P744" s="216">
        <v>0</v>
      </c>
      <c r="Q744" s="216">
        <v>5340.06</v>
      </c>
      <c r="R744" s="68" t="s">
        <v>638</v>
      </c>
      <c r="S744" s="365"/>
      <c r="T744" s="278"/>
    </row>
    <row r="745" spans="1:20" ht="89.25">
      <c r="A745" s="192">
        <v>660</v>
      </c>
      <c r="B745" s="68"/>
      <c r="C745" s="214" t="s">
        <v>176</v>
      </c>
      <c r="D745" s="215">
        <v>45000</v>
      </c>
      <c r="E745" s="192" t="s">
        <v>2701</v>
      </c>
      <c r="F745" s="192" t="s">
        <v>3</v>
      </c>
      <c r="G745" s="192">
        <v>2100239</v>
      </c>
      <c r="H745" s="68"/>
      <c r="I745" s="198" t="s">
        <v>4769</v>
      </c>
      <c r="J745" s="68"/>
      <c r="K745" s="68"/>
      <c r="L745" s="68"/>
      <c r="M745" s="68"/>
      <c r="N745" s="363"/>
      <c r="O745" s="363"/>
      <c r="P745" s="216">
        <v>0</v>
      </c>
      <c r="Q745" s="216">
        <v>20582.77</v>
      </c>
      <c r="R745" s="68" t="s">
        <v>638</v>
      </c>
      <c r="S745" s="365"/>
      <c r="T745" s="278"/>
    </row>
    <row r="746" spans="1:20" ht="89.25">
      <c r="A746" s="192">
        <v>670</v>
      </c>
      <c r="B746" s="68"/>
      <c r="C746" s="214" t="s">
        <v>178</v>
      </c>
      <c r="D746" s="215">
        <v>45000</v>
      </c>
      <c r="E746" s="192" t="s">
        <v>2701</v>
      </c>
      <c r="F746" s="192" t="s">
        <v>3</v>
      </c>
      <c r="G746" s="192">
        <v>2100239</v>
      </c>
      <c r="H746" s="68"/>
      <c r="I746" s="198" t="s">
        <v>4769</v>
      </c>
      <c r="J746" s="68"/>
      <c r="K746" s="68"/>
      <c r="L746" s="68"/>
      <c r="M746" s="68"/>
      <c r="N746" s="363"/>
      <c r="O746" s="363"/>
      <c r="P746" s="216">
        <v>0</v>
      </c>
      <c r="Q746" s="216">
        <v>8555.2999999999993</v>
      </c>
      <c r="R746" s="68" t="s">
        <v>638</v>
      </c>
      <c r="S746" s="365"/>
      <c r="T746" s="278"/>
    </row>
    <row r="747" spans="1:20" ht="89.25">
      <c r="A747" s="192">
        <v>905</v>
      </c>
      <c r="B747" s="68"/>
      <c r="C747" s="214" t="s">
        <v>194</v>
      </c>
      <c r="D747" s="215">
        <v>45000</v>
      </c>
      <c r="E747" s="192" t="s">
        <v>2701</v>
      </c>
      <c r="F747" s="192" t="s">
        <v>3</v>
      </c>
      <c r="G747" s="192">
        <v>2100239</v>
      </c>
      <c r="H747" s="68"/>
      <c r="I747" s="198" t="s">
        <v>4769</v>
      </c>
      <c r="J747" s="68"/>
      <c r="K747" s="68"/>
      <c r="L747" s="68"/>
      <c r="M747" s="68"/>
      <c r="N747" s="363"/>
      <c r="O747" s="363"/>
      <c r="P747" s="216">
        <v>0</v>
      </c>
      <c r="Q747" s="216">
        <v>9973.7000000000007</v>
      </c>
      <c r="R747" s="68" t="s">
        <v>638</v>
      </c>
      <c r="S747" s="365"/>
      <c r="T747" s="278"/>
    </row>
    <row r="748" spans="1:20" ht="89.25">
      <c r="A748" s="192">
        <v>905</v>
      </c>
      <c r="B748" s="68"/>
      <c r="C748" s="214" t="s">
        <v>194</v>
      </c>
      <c r="D748" s="215">
        <v>45000</v>
      </c>
      <c r="E748" s="192" t="s">
        <v>2701</v>
      </c>
      <c r="F748" s="192" t="s">
        <v>3</v>
      </c>
      <c r="G748" s="192">
        <v>2100239</v>
      </c>
      <c r="H748" s="68"/>
      <c r="I748" s="198" t="s">
        <v>4769</v>
      </c>
      <c r="J748" s="68"/>
      <c r="K748" s="68"/>
      <c r="L748" s="68"/>
      <c r="M748" s="68"/>
      <c r="N748" s="363"/>
      <c r="O748" s="363"/>
      <c r="P748" s="216">
        <v>0</v>
      </c>
      <c r="Q748" s="216">
        <v>8613.36</v>
      </c>
      <c r="R748" s="68" t="s">
        <v>638</v>
      </c>
      <c r="S748" s="365"/>
      <c r="T748" s="278"/>
    </row>
    <row r="749" spans="1:20" ht="89.25">
      <c r="A749" s="192">
        <v>269</v>
      </c>
      <c r="B749" s="68"/>
      <c r="C749" s="214" t="s">
        <v>109</v>
      </c>
      <c r="D749" s="215">
        <v>45000</v>
      </c>
      <c r="E749" s="192" t="s">
        <v>2701</v>
      </c>
      <c r="F749" s="192" t="s">
        <v>3</v>
      </c>
      <c r="G749" s="192">
        <v>2100239</v>
      </c>
      <c r="H749" s="68"/>
      <c r="I749" s="198" t="s">
        <v>4769</v>
      </c>
      <c r="J749" s="68"/>
      <c r="K749" s="68"/>
      <c r="L749" s="68"/>
      <c r="M749" s="68"/>
      <c r="N749" s="363"/>
      <c r="O749" s="363"/>
      <c r="P749" s="216">
        <v>0</v>
      </c>
      <c r="Q749" s="216">
        <v>48813.54</v>
      </c>
      <c r="R749" s="68" t="s">
        <v>638</v>
      </c>
      <c r="S749" s="365"/>
      <c r="T749" s="278"/>
    </row>
    <row r="750" spans="1:20" ht="89.25">
      <c r="A750" s="192">
        <v>269</v>
      </c>
      <c r="B750" s="68"/>
      <c r="C750" s="214" t="s">
        <v>109</v>
      </c>
      <c r="D750" s="215">
        <v>45000</v>
      </c>
      <c r="E750" s="192" t="s">
        <v>2701</v>
      </c>
      <c r="F750" s="192" t="s">
        <v>3</v>
      </c>
      <c r="G750" s="192">
        <v>2100239</v>
      </c>
      <c r="H750" s="68"/>
      <c r="I750" s="198" t="s">
        <v>4769</v>
      </c>
      <c r="J750" s="68"/>
      <c r="K750" s="68"/>
      <c r="L750" s="68"/>
      <c r="M750" s="68"/>
      <c r="N750" s="363"/>
      <c r="O750" s="363"/>
      <c r="P750" s="216">
        <v>0</v>
      </c>
      <c r="Q750" s="216">
        <v>121985.66</v>
      </c>
      <c r="R750" s="68" t="s">
        <v>638</v>
      </c>
      <c r="S750" s="365"/>
      <c r="T750" s="278"/>
    </row>
    <row r="751" spans="1:20" ht="89.25">
      <c r="A751" s="192">
        <v>269</v>
      </c>
      <c r="B751" s="68"/>
      <c r="C751" s="214" t="s">
        <v>109</v>
      </c>
      <c r="D751" s="215">
        <v>45000</v>
      </c>
      <c r="E751" s="192" t="s">
        <v>2701</v>
      </c>
      <c r="F751" s="192" t="s">
        <v>3</v>
      </c>
      <c r="G751" s="192">
        <v>2100239</v>
      </c>
      <c r="H751" s="68"/>
      <c r="I751" s="198" t="s">
        <v>4769</v>
      </c>
      <c r="J751" s="68"/>
      <c r="K751" s="68"/>
      <c r="L751" s="68"/>
      <c r="M751" s="68"/>
      <c r="N751" s="363"/>
      <c r="O751" s="363"/>
      <c r="P751" s="216">
        <v>0</v>
      </c>
      <c r="Q751" s="216">
        <v>68089.56</v>
      </c>
      <c r="R751" s="68" t="s">
        <v>638</v>
      </c>
      <c r="S751" s="365"/>
      <c r="T751" s="278"/>
    </row>
    <row r="752" spans="1:20" ht="89.25">
      <c r="A752" s="192">
        <v>269</v>
      </c>
      <c r="B752" s="68"/>
      <c r="C752" s="214" t="s">
        <v>109</v>
      </c>
      <c r="D752" s="215">
        <v>45000</v>
      </c>
      <c r="E752" s="192" t="s">
        <v>2701</v>
      </c>
      <c r="F752" s="192" t="s">
        <v>3</v>
      </c>
      <c r="G752" s="192">
        <v>2100239</v>
      </c>
      <c r="H752" s="68"/>
      <c r="I752" s="198" t="s">
        <v>4769</v>
      </c>
      <c r="J752" s="68"/>
      <c r="K752" s="68"/>
      <c r="L752" s="68"/>
      <c r="M752" s="68"/>
      <c r="N752" s="363"/>
      <c r="O752" s="363"/>
      <c r="P752" s="216">
        <v>0</v>
      </c>
      <c r="Q752" s="216">
        <v>106786.99</v>
      </c>
      <c r="R752" s="68" t="s">
        <v>638</v>
      </c>
      <c r="S752" s="365"/>
      <c r="T752" s="278"/>
    </row>
    <row r="753" spans="1:20" ht="89.25">
      <c r="A753" s="192">
        <v>269</v>
      </c>
      <c r="B753" s="68"/>
      <c r="C753" s="214" t="s">
        <v>109</v>
      </c>
      <c r="D753" s="215">
        <v>45000</v>
      </c>
      <c r="E753" s="192" t="s">
        <v>2701</v>
      </c>
      <c r="F753" s="192" t="s">
        <v>3</v>
      </c>
      <c r="G753" s="192">
        <v>2100239</v>
      </c>
      <c r="H753" s="68"/>
      <c r="I753" s="198" t="s">
        <v>4769</v>
      </c>
      <c r="J753" s="68"/>
      <c r="K753" s="68"/>
      <c r="L753" s="68"/>
      <c r="M753" s="68"/>
      <c r="N753" s="363"/>
      <c r="O753" s="363"/>
      <c r="P753" s="216">
        <v>0</v>
      </c>
      <c r="Q753" s="216">
        <v>77845.820000000007</v>
      </c>
      <c r="R753" s="68" t="s">
        <v>638</v>
      </c>
      <c r="S753" s="365"/>
      <c r="T753" s="278"/>
    </row>
    <row r="754" spans="1:20" ht="89.25">
      <c r="A754" s="192">
        <v>269</v>
      </c>
      <c r="B754" s="68"/>
      <c r="C754" s="214" t="s">
        <v>109</v>
      </c>
      <c r="D754" s="215">
        <v>45000</v>
      </c>
      <c r="E754" s="192" t="s">
        <v>2701</v>
      </c>
      <c r="F754" s="192" t="s">
        <v>3</v>
      </c>
      <c r="G754" s="192">
        <v>2100239</v>
      </c>
      <c r="H754" s="68"/>
      <c r="I754" s="198" t="s">
        <v>4769</v>
      </c>
      <c r="J754" s="68"/>
      <c r="K754" s="68"/>
      <c r="L754" s="68"/>
      <c r="M754" s="68"/>
      <c r="N754" s="363"/>
      <c r="O754" s="363"/>
      <c r="P754" s="216">
        <v>0</v>
      </c>
      <c r="Q754" s="216">
        <v>120070.9</v>
      </c>
      <c r="R754" s="68" t="s">
        <v>638</v>
      </c>
      <c r="S754" s="365"/>
      <c r="T754" s="278"/>
    </row>
    <row r="755" spans="1:20" ht="89.25">
      <c r="A755" s="192">
        <v>271</v>
      </c>
      <c r="B755" s="68"/>
      <c r="C755" s="214" t="s">
        <v>111</v>
      </c>
      <c r="D755" s="215">
        <v>45000</v>
      </c>
      <c r="E755" s="192" t="s">
        <v>2701</v>
      </c>
      <c r="F755" s="192" t="s">
        <v>3</v>
      </c>
      <c r="G755" s="192">
        <v>2100239</v>
      </c>
      <c r="H755" s="68"/>
      <c r="I755" s="198" t="s">
        <v>4769</v>
      </c>
      <c r="J755" s="68"/>
      <c r="K755" s="68"/>
      <c r="L755" s="68"/>
      <c r="M755" s="68"/>
      <c r="N755" s="363"/>
      <c r="O755" s="363"/>
      <c r="P755" s="216">
        <v>0</v>
      </c>
      <c r="Q755" s="216">
        <v>246857.46</v>
      </c>
      <c r="R755" s="68" t="s">
        <v>638</v>
      </c>
      <c r="S755" s="365"/>
      <c r="T755" s="278"/>
    </row>
    <row r="756" spans="1:20" ht="51">
      <c r="A756" s="192" t="s">
        <v>541</v>
      </c>
      <c r="B756" s="68"/>
      <c r="C756" s="214" t="s">
        <v>590</v>
      </c>
      <c r="D756" s="215">
        <v>45000</v>
      </c>
      <c r="E756" s="192" t="s">
        <v>2702</v>
      </c>
      <c r="F756" s="192" t="s">
        <v>3</v>
      </c>
      <c r="G756" s="192">
        <v>2100256</v>
      </c>
      <c r="H756" s="68"/>
      <c r="I756" s="198" t="s">
        <v>3188</v>
      </c>
      <c r="J756" s="68"/>
      <c r="K756" s="68"/>
      <c r="L756" s="68"/>
      <c r="M756" s="68"/>
      <c r="N756" s="363"/>
      <c r="O756" s="363"/>
      <c r="P756" s="216">
        <v>0</v>
      </c>
      <c r="Q756" s="216">
        <v>300</v>
      </c>
      <c r="R756" s="68" t="s">
        <v>638</v>
      </c>
      <c r="S756" s="365"/>
      <c r="T756" s="278"/>
    </row>
    <row r="757" spans="1:20" ht="51">
      <c r="A757" s="192">
        <v>140</v>
      </c>
      <c r="B757" s="68"/>
      <c r="C757" s="214" t="s">
        <v>1280</v>
      </c>
      <c r="D757" s="215">
        <v>45001</v>
      </c>
      <c r="E757" s="192" t="s">
        <v>2703</v>
      </c>
      <c r="F757" s="192" t="s">
        <v>3</v>
      </c>
      <c r="G757" s="192">
        <v>2100510</v>
      </c>
      <c r="H757" s="68"/>
      <c r="I757" s="198" t="s">
        <v>3189</v>
      </c>
      <c r="J757" s="68"/>
      <c r="K757" s="68"/>
      <c r="L757" s="68"/>
      <c r="M757" s="68"/>
      <c r="N757" s="363"/>
      <c r="O757" s="363"/>
      <c r="P757" s="216">
        <v>0</v>
      </c>
      <c r="Q757" s="216">
        <v>4738.79</v>
      </c>
      <c r="R757" s="68" t="s">
        <v>638</v>
      </c>
      <c r="S757" s="365"/>
      <c r="T757" s="278"/>
    </row>
    <row r="758" spans="1:20" ht="51">
      <c r="A758" s="192">
        <v>140</v>
      </c>
      <c r="B758" s="68"/>
      <c r="C758" s="214" t="s">
        <v>1280</v>
      </c>
      <c r="D758" s="215">
        <v>45001</v>
      </c>
      <c r="E758" s="192" t="s">
        <v>2704</v>
      </c>
      <c r="F758" s="192" t="s">
        <v>3</v>
      </c>
      <c r="G758" s="192">
        <v>2100512</v>
      </c>
      <c r="H758" s="68"/>
      <c r="I758" s="198" t="s">
        <v>3190</v>
      </c>
      <c r="J758" s="68"/>
      <c r="K758" s="68"/>
      <c r="L758" s="68"/>
      <c r="M758" s="68"/>
      <c r="N758" s="363"/>
      <c r="O758" s="363"/>
      <c r="P758" s="216">
        <v>0</v>
      </c>
      <c r="Q758" s="216">
        <v>4738.79</v>
      </c>
      <c r="R758" s="68" t="s">
        <v>638</v>
      </c>
      <c r="S758" s="365"/>
      <c r="T758" s="278"/>
    </row>
    <row r="759" spans="1:20" ht="51">
      <c r="A759" s="192">
        <v>140</v>
      </c>
      <c r="B759" s="68"/>
      <c r="C759" s="214" t="s">
        <v>1280</v>
      </c>
      <c r="D759" s="215">
        <v>45001</v>
      </c>
      <c r="E759" s="192" t="s">
        <v>2705</v>
      </c>
      <c r="F759" s="192" t="s">
        <v>3</v>
      </c>
      <c r="G759" s="192">
        <v>2100514</v>
      </c>
      <c r="H759" s="68"/>
      <c r="I759" s="198" t="s">
        <v>3191</v>
      </c>
      <c r="J759" s="68"/>
      <c r="K759" s="68"/>
      <c r="L759" s="68"/>
      <c r="M759" s="68"/>
      <c r="N759" s="363"/>
      <c r="O759" s="363"/>
      <c r="P759" s="216">
        <v>0</v>
      </c>
      <c r="Q759" s="216">
        <v>4709.6099999999997</v>
      </c>
      <c r="R759" s="68" t="s">
        <v>638</v>
      </c>
      <c r="S759" s="365"/>
      <c r="T759" s="278"/>
    </row>
    <row r="760" spans="1:20" ht="51">
      <c r="A760" s="192">
        <v>140</v>
      </c>
      <c r="B760" s="68"/>
      <c r="C760" s="214" t="s">
        <v>1280</v>
      </c>
      <c r="D760" s="215">
        <v>45001</v>
      </c>
      <c r="E760" s="192" t="s">
        <v>2706</v>
      </c>
      <c r="F760" s="192" t="s">
        <v>3</v>
      </c>
      <c r="G760" s="192">
        <v>2100516</v>
      </c>
      <c r="H760" s="68"/>
      <c r="I760" s="198" t="s">
        <v>3192</v>
      </c>
      <c r="J760" s="68"/>
      <c r="K760" s="68"/>
      <c r="L760" s="68"/>
      <c r="M760" s="68"/>
      <c r="N760" s="363"/>
      <c r="O760" s="363"/>
      <c r="P760" s="216">
        <v>0</v>
      </c>
      <c r="Q760" s="216">
        <v>4738.79</v>
      </c>
      <c r="R760" s="68" t="s">
        <v>638</v>
      </c>
      <c r="S760" s="365"/>
      <c r="T760" s="278"/>
    </row>
    <row r="761" spans="1:20" ht="51">
      <c r="A761" s="192">
        <v>299</v>
      </c>
      <c r="B761" s="68"/>
      <c r="C761" s="214" t="s">
        <v>126</v>
      </c>
      <c r="D761" s="215">
        <v>45001</v>
      </c>
      <c r="E761" s="192" t="s">
        <v>2707</v>
      </c>
      <c r="F761" s="192" t="s">
        <v>3</v>
      </c>
      <c r="G761" s="192">
        <v>2100554</v>
      </c>
      <c r="H761" s="68"/>
      <c r="I761" s="198" t="s">
        <v>3193</v>
      </c>
      <c r="J761" s="68"/>
      <c r="K761" s="68"/>
      <c r="L761" s="68"/>
      <c r="M761" s="68"/>
      <c r="N761" s="363"/>
      <c r="O761" s="363"/>
      <c r="P761" s="216">
        <v>0</v>
      </c>
      <c r="Q761" s="216">
        <v>78.180000000000007</v>
      </c>
      <c r="R761" s="68" t="s">
        <v>638</v>
      </c>
      <c r="S761" s="365"/>
      <c r="T761" s="278"/>
    </row>
    <row r="762" spans="1:20" ht="63.75">
      <c r="A762" s="192" t="s">
        <v>541</v>
      </c>
      <c r="B762" s="68"/>
      <c r="C762" s="214" t="s">
        <v>590</v>
      </c>
      <c r="D762" s="215">
        <v>45001</v>
      </c>
      <c r="E762" s="192" t="s">
        <v>2708</v>
      </c>
      <c r="F762" s="192" t="s">
        <v>3</v>
      </c>
      <c r="G762" s="192">
        <v>2100612</v>
      </c>
      <c r="H762" s="68"/>
      <c r="I762" s="198" t="s">
        <v>3194</v>
      </c>
      <c r="J762" s="68"/>
      <c r="K762" s="68"/>
      <c r="L762" s="68"/>
      <c r="M762" s="68"/>
      <c r="N762" s="363"/>
      <c r="O762" s="363"/>
      <c r="P762" s="216">
        <v>0</v>
      </c>
      <c r="Q762" s="216">
        <v>915.37</v>
      </c>
      <c r="R762" s="68" t="s">
        <v>638</v>
      </c>
      <c r="S762" s="365"/>
      <c r="T762" s="278"/>
    </row>
    <row r="763" spans="1:20" ht="51">
      <c r="A763" s="192" t="s">
        <v>541</v>
      </c>
      <c r="B763" s="68"/>
      <c r="C763" s="214" t="s">
        <v>590</v>
      </c>
      <c r="D763" s="215">
        <v>45001</v>
      </c>
      <c r="E763" s="192" t="s">
        <v>2709</v>
      </c>
      <c r="F763" s="192" t="s">
        <v>3</v>
      </c>
      <c r="G763" s="192">
        <v>2100618</v>
      </c>
      <c r="H763" s="68"/>
      <c r="I763" s="198" t="s">
        <v>3195</v>
      </c>
      <c r="J763" s="68"/>
      <c r="K763" s="68"/>
      <c r="L763" s="68"/>
      <c r="M763" s="68"/>
      <c r="N763" s="363"/>
      <c r="O763" s="363"/>
      <c r="P763" s="216">
        <v>0</v>
      </c>
      <c r="Q763" s="216">
        <v>3163.13</v>
      </c>
      <c r="R763" s="68" t="s">
        <v>638</v>
      </c>
      <c r="S763" s="365"/>
      <c r="T763" s="278"/>
    </row>
    <row r="764" spans="1:20" ht="51">
      <c r="A764" s="192">
        <v>266</v>
      </c>
      <c r="B764" s="68"/>
      <c r="C764" s="214" t="s">
        <v>1269</v>
      </c>
      <c r="D764" s="215">
        <v>45001</v>
      </c>
      <c r="E764" s="192" t="s">
        <v>2710</v>
      </c>
      <c r="F764" s="192" t="s">
        <v>3</v>
      </c>
      <c r="G764" s="192">
        <v>2100637</v>
      </c>
      <c r="H764" s="68"/>
      <c r="I764" s="198" t="s">
        <v>3196</v>
      </c>
      <c r="J764" s="68"/>
      <c r="K764" s="68"/>
      <c r="L764" s="68"/>
      <c r="M764" s="68"/>
      <c r="N764" s="363"/>
      <c r="O764" s="363"/>
      <c r="P764" s="216">
        <v>0</v>
      </c>
      <c r="Q764" s="216">
        <v>2186.48</v>
      </c>
      <c r="R764" s="68" t="s">
        <v>638</v>
      </c>
      <c r="S764" s="365"/>
      <c r="T764" s="278"/>
    </row>
    <row r="765" spans="1:20" ht="51">
      <c r="A765" s="192" t="s">
        <v>541</v>
      </c>
      <c r="B765" s="68"/>
      <c r="C765" s="214" t="s">
        <v>590</v>
      </c>
      <c r="D765" s="215">
        <v>45002</v>
      </c>
      <c r="E765" s="192" t="s">
        <v>2711</v>
      </c>
      <c r="F765" s="192" t="s">
        <v>3</v>
      </c>
      <c r="G765" s="192">
        <v>2100863</v>
      </c>
      <c r="H765" s="68"/>
      <c r="I765" s="198" t="s">
        <v>3197</v>
      </c>
      <c r="J765" s="68"/>
      <c r="K765" s="68"/>
      <c r="L765" s="68"/>
      <c r="M765" s="68"/>
      <c r="N765" s="363"/>
      <c r="O765" s="363"/>
      <c r="P765" s="216">
        <v>0</v>
      </c>
      <c r="Q765" s="216">
        <v>1123.92</v>
      </c>
      <c r="R765" s="68" t="s">
        <v>638</v>
      </c>
      <c r="S765" s="365"/>
      <c r="T765" s="278"/>
    </row>
    <row r="766" spans="1:20" ht="63.75">
      <c r="A766" s="192">
        <v>601</v>
      </c>
      <c r="B766" s="68"/>
      <c r="C766" s="214" t="s">
        <v>1546</v>
      </c>
      <c r="D766" s="215">
        <v>45002</v>
      </c>
      <c r="E766" s="192" t="s">
        <v>2712</v>
      </c>
      <c r="F766" s="192" t="s">
        <v>3</v>
      </c>
      <c r="G766" s="192">
        <v>2100868</v>
      </c>
      <c r="H766" s="68"/>
      <c r="I766" s="198" t="s">
        <v>3198</v>
      </c>
      <c r="J766" s="68"/>
      <c r="K766" s="68"/>
      <c r="L766" s="68"/>
      <c r="M766" s="68"/>
      <c r="N766" s="363"/>
      <c r="O766" s="363"/>
      <c r="P766" s="216">
        <v>0</v>
      </c>
      <c r="Q766" s="216">
        <v>2448</v>
      </c>
      <c r="R766" s="68" t="s">
        <v>638</v>
      </c>
      <c r="S766" s="365"/>
      <c r="T766" s="278"/>
    </row>
    <row r="767" spans="1:20" ht="51">
      <c r="A767" s="192">
        <v>15</v>
      </c>
      <c r="B767" s="68"/>
      <c r="C767" s="214" t="s">
        <v>39</v>
      </c>
      <c r="D767" s="215">
        <v>45002</v>
      </c>
      <c r="E767" s="192" t="s">
        <v>2713</v>
      </c>
      <c r="F767" s="192" t="s">
        <v>3</v>
      </c>
      <c r="G767" s="192">
        <v>2100910</v>
      </c>
      <c r="H767" s="68"/>
      <c r="I767" s="198" t="s">
        <v>3199</v>
      </c>
      <c r="J767" s="68"/>
      <c r="K767" s="68"/>
      <c r="L767" s="68"/>
      <c r="M767" s="68"/>
      <c r="N767" s="363"/>
      <c r="O767" s="363"/>
      <c r="P767" s="216">
        <v>0</v>
      </c>
      <c r="Q767" s="216">
        <v>4480</v>
      </c>
      <c r="R767" s="68" t="s">
        <v>638</v>
      </c>
      <c r="S767" s="365"/>
      <c r="T767" s="278"/>
    </row>
    <row r="768" spans="1:20" ht="51">
      <c r="A768" s="192">
        <v>15</v>
      </c>
      <c r="B768" s="68"/>
      <c r="C768" s="214" t="s">
        <v>39</v>
      </c>
      <c r="D768" s="215">
        <v>45002</v>
      </c>
      <c r="E768" s="192" t="s">
        <v>2714</v>
      </c>
      <c r="F768" s="192" t="s">
        <v>3</v>
      </c>
      <c r="G768" s="192">
        <v>2100914</v>
      </c>
      <c r="H768" s="68"/>
      <c r="I768" s="198" t="s">
        <v>3200</v>
      </c>
      <c r="J768" s="68"/>
      <c r="K768" s="68"/>
      <c r="L768" s="68"/>
      <c r="M768" s="68"/>
      <c r="N768" s="363"/>
      <c r="O768" s="363"/>
      <c r="P768" s="216">
        <v>0</v>
      </c>
      <c r="Q768" s="216">
        <v>4480</v>
      </c>
      <c r="R768" s="68" t="s">
        <v>638</v>
      </c>
      <c r="S768" s="365"/>
      <c r="T768" s="278"/>
    </row>
    <row r="769" spans="1:20" ht="51">
      <c r="A769" s="192">
        <v>203</v>
      </c>
      <c r="B769" s="68"/>
      <c r="C769" s="214" t="s">
        <v>86</v>
      </c>
      <c r="D769" s="215">
        <v>45002</v>
      </c>
      <c r="E769" s="192" t="s">
        <v>2715</v>
      </c>
      <c r="F769" s="192" t="s">
        <v>3</v>
      </c>
      <c r="G769" s="192">
        <v>2100909</v>
      </c>
      <c r="H769" s="68"/>
      <c r="I769" s="198" t="s">
        <v>3201</v>
      </c>
      <c r="J769" s="68"/>
      <c r="K769" s="68"/>
      <c r="L769" s="68"/>
      <c r="M769" s="68"/>
      <c r="N769" s="363"/>
      <c r="O769" s="363"/>
      <c r="P769" s="216">
        <v>0</v>
      </c>
      <c r="Q769" s="216">
        <v>0.01</v>
      </c>
      <c r="R769" s="68" t="s">
        <v>1480</v>
      </c>
      <c r="S769" s="365"/>
      <c r="T769" s="278"/>
    </row>
    <row r="770" spans="1:20" ht="51">
      <c r="A770" s="192">
        <v>203</v>
      </c>
      <c r="B770" s="68"/>
      <c r="C770" s="214" t="s">
        <v>86</v>
      </c>
      <c r="D770" s="215">
        <v>45002</v>
      </c>
      <c r="E770" s="192" t="s">
        <v>2716</v>
      </c>
      <c r="F770" s="192" t="s">
        <v>3</v>
      </c>
      <c r="G770" s="192">
        <v>2100911</v>
      </c>
      <c r="H770" s="68"/>
      <c r="I770" s="198" t="s">
        <v>3202</v>
      </c>
      <c r="J770" s="68"/>
      <c r="K770" s="68"/>
      <c r="L770" s="68"/>
      <c r="M770" s="68"/>
      <c r="N770" s="363"/>
      <c r="O770" s="363"/>
      <c r="P770" s="216">
        <v>0</v>
      </c>
      <c r="Q770" s="216">
        <v>0.01</v>
      </c>
      <c r="R770" s="68" t="s">
        <v>1480</v>
      </c>
      <c r="S770" s="365"/>
      <c r="T770" s="278"/>
    </row>
    <row r="771" spans="1:20" ht="51">
      <c r="A771" s="192">
        <v>203</v>
      </c>
      <c r="B771" s="68"/>
      <c r="C771" s="214" t="s">
        <v>86</v>
      </c>
      <c r="D771" s="215">
        <v>45002</v>
      </c>
      <c r="E771" s="192" t="s">
        <v>2717</v>
      </c>
      <c r="F771" s="192" t="s">
        <v>3</v>
      </c>
      <c r="G771" s="192">
        <v>2100913</v>
      </c>
      <c r="H771" s="68"/>
      <c r="I771" s="198" t="s">
        <v>3203</v>
      </c>
      <c r="J771" s="68"/>
      <c r="K771" s="68"/>
      <c r="L771" s="68"/>
      <c r="M771" s="68"/>
      <c r="N771" s="363"/>
      <c r="O771" s="363"/>
      <c r="P771" s="216">
        <v>0</v>
      </c>
      <c r="Q771" s="216">
        <v>0.01</v>
      </c>
      <c r="R771" s="68" t="s">
        <v>1480</v>
      </c>
      <c r="S771" s="365"/>
      <c r="T771" s="278"/>
    </row>
    <row r="772" spans="1:20" ht="63.75">
      <c r="A772" s="192" t="s">
        <v>541</v>
      </c>
      <c r="B772" s="68"/>
      <c r="C772" s="214" t="s">
        <v>590</v>
      </c>
      <c r="D772" s="215">
        <v>45005</v>
      </c>
      <c r="E772" s="192" t="s">
        <v>2718</v>
      </c>
      <c r="F772" s="192" t="s">
        <v>3</v>
      </c>
      <c r="G772" s="192">
        <v>2101211</v>
      </c>
      <c r="H772" s="68"/>
      <c r="I772" s="198" t="s">
        <v>3204</v>
      </c>
      <c r="J772" s="68"/>
      <c r="K772" s="68"/>
      <c r="L772" s="68"/>
      <c r="M772" s="68"/>
      <c r="N772" s="363"/>
      <c r="O772" s="363"/>
      <c r="P772" s="216">
        <v>0</v>
      </c>
      <c r="Q772" s="216">
        <v>5003.04</v>
      </c>
      <c r="R772" s="68" t="s">
        <v>638</v>
      </c>
      <c r="S772" s="365"/>
      <c r="T772" s="278"/>
    </row>
    <row r="773" spans="1:20" ht="63.75">
      <c r="A773" s="192" t="s">
        <v>541</v>
      </c>
      <c r="B773" s="68"/>
      <c r="C773" s="214" t="s">
        <v>590</v>
      </c>
      <c r="D773" s="215">
        <v>45005</v>
      </c>
      <c r="E773" s="192" t="s">
        <v>2719</v>
      </c>
      <c r="F773" s="192" t="s">
        <v>3</v>
      </c>
      <c r="G773" s="192">
        <v>2101217</v>
      </c>
      <c r="H773" s="68"/>
      <c r="I773" s="198" t="s">
        <v>3205</v>
      </c>
      <c r="J773" s="68"/>
      <c r="K773" s="68"/>
      <c r="L773" s="68"/>
      <c r="M773" s="68"/>
      <c r="N773" s="363"/>
      <c r="O773" s="363"/>
      <c r="P773" s="216">
        <v>0</v>
      </c>
      <c r="Q773" s="216">
        <v>5003.04</v>
      </c>
      <c r="R773" s="68" t="s">
        <v>638</v>
      </c>
      <c r="S773" s="365"/>
      <c r="T773" s="278"/>
    </row>
    <row r="774" spans="1:20" ht="51">
      <c r="A774" s="192" t="s">
        <v>541</v>
      </c>
      <c r="B774" s="68"/>
      <c r="C774" s="214" t="s">
        <v>590</v>
      </c>
      <c r="D774" s="215">
        <v>45005</v>
      </c>
      <c r="E774" s="192" t="s">
        <v>2720</v>
      </c>
      <c r="F774" s="192" t="s">
        <v>3</v>
      </c>
      <c r="G774" s="192">
        <v>2101220</v>
      </c>
      <c r="H774" s="68"/>
      <c r="I774" s="198" t="s">
        <v>3206</v>
      </c>
      <c r="J774" s="68"/>
      <c r="K774" s="68"/>
      <c r="L774" s="68"/>
      <c r="M774" s="68"/>
      <c r="N774" s="363"/>
      <c r="O774" s="363"/>
      <c r="P774" s="216">
        <v>0</v>
      </c>
      <c r="Q774" s="216">
        <v>1432.69</v>
      </c>
      <c r="R774" s="68" t="s">
        <v>638</v>
      </c>
      <c r="S774" s="365"/>
      <c r="T774" s="278"/>
    </row>
    <row r="775" spans="1:20" ht="51">
      <c r="A775" s="192" t="s">
        <v>541</v>
      </c>
      <c r="B775" s="68"/>
      <c r="C775" s="214" t="s">
        <v>590</v>
      </c>
      <c r="D775" s="215">
        <v>45005</v>
      </c>
      <c r="E775" s="192" t="s">
        <v>2721</v>
      </c>
      <c r="F775" s="192" t="s">
        <v>3</v>
      </c>
      <c r="G775" s="192">
        <v>2101303</v>
      </c>
      <c r="H775" s="68"/>
      <c r="I775" s="198" t="s">
        <v>1871</v>
      </c>
      <c r="J775" s="68"/>
      <c r="K775" s="68"/>
      <c r="L775" s="68"/>
      <c r="M775" s="68"/>
      <c r="N775" s="363"/>
      <c r="O775" s="363"/>
      <c r="P775" s="216">
        <v>0</v>
      </c>
      <c r="Q775" s="216">
        <v>950</v>
      </c>
      <c r="R775" s="68" t="s">
        <v>638</v>
      </c>
      <c r="S775" s="365"/>
      <c r="T775" s="278"/>
    </row>
    <row r="776" spans="1:20" ht="51">
      <c r="A776" s="192">
        <v>601</v>
      </c>
      <c r="B776" s="68"/>
      <c r="C776" s="214" t="s">
        <v>1546</v>
      </c>
      <c r="D776" s="215">
        <v>45005</v>
      </c>
      <c r="E776" s="192" t="s">
        <v>2722</v>
      </c>
      <c r="F776" s="192" t="s">
        <v>3</v>
      </c>
      <c r="G776" s="192">
        <v>2101304</v>
      </c>
      <c r="H776" s="68"/>
      <c r="I776" s="198" t="s">
        <v>2401</v>
      </c>
      <c r="J776" s="68"/>
      <c r="K776" s="68"/>
      <c r="L776" s="68"/>
      <c r="M776" s="68"/>
      <c r="N776" s="363"/>
      <c r="O776" s="363"/>
      <c r="P776" s="216">
        <v>0</v>
      </c>
      <c r="Q776" s="216">
        <v>125000</v>
      </c>
      <c r="R776" s="68" t="s">
        <v>638</v>
      </c>
      <c r="S776" s="365"/>
      <c r="T776" s="278"/>
    </row>
    <row r="777" spans="1:20" ht="51">
      <c r="A777" s="192">
        <v>30</v>
      </c>
      <c r="B777" s="68"/>
      <c r="C777" s="214" t="s">
        <v>642</v>
      </c>
      <c r="D777" s="215">
        <v>45005</v>
      </c>
      <c r="E777" s="192" t="s">
        <v>2723</v>
      </c>
      <c r="F777" s="192" t="s">
        <v>3</v>
      </c>
      <c r="G777" s="192">
        <v>2101314</v>
      </c>
      <c r="H777" s="68"/>
      <c r="I777" s="198" t="s">
        <v>3207</v>
      </c>
      <c r="J777" s="68"/>
      <c r="K777" s="68"/>
      <c r="L777" s="68"/>
      <c r="M777" s="68"/>
      <c r="N777" s="363"/>
      <c r="O777" s="363"/>
      <c r="P777" s="216">
        <v>0</v>
      </c>
      <c r="Q777" s="216">
        <v>422.98</v>
      </c>
      <c r="R777" s="68" t="s">
        <v>638</v>
      </c>
      <c r="S777" s="365"/>
      <c r="T777" s="278"/>
    </row>
    <row r="778" spans="1:20" ht="51">
      <c r="A778" s="192" t="s">
        <v>541</v>
      </c>
      <c r="B778" s="68"/>
      <c r="C778" s="214" t="s">
        <v>590</v>
      </c>
      <c r="D778" s="215">
        <v>45005</v>
      </c>
      <c r="E778" s="192" t="s">
        <v>2724</v>
      </c>
      <c r="F778" s="192" t="s">
        <v>3</v>
      </c>
      <c r="G778" s="192">
        <v>2101337</v>
      </c>
      <c r="H778" s="68"/>
      <c r="I778" s="198" t="s">
        <v>3208</v>
      </c>
      <c r="J778" s="68"/>
      <c r="K778" s="68"/>
      <c r="L778" s="68"/>
      <c r="M778" s="68"/>
      <c r="N778" s="363"/>
      <c r="O778" s="363"/>
      <c r="P778" s="216">
        <v>0</v>
      </c>
      <c r="Q778" s="216">
        <v>720.2</v>
      </c>
      <c r="R778" s="68" t="s">
        <v>638</v>
      </c>
      <c r="S778" s="365"/>
      <c r="T778" s="278"/>
    </row>
    <row r="779" spans="1:20" ht="51">
      <c r="A779" s="192" t="s">
        <v>541</v>
      </c>
      <c r="B779" s="68"/>
      <c r="C779" s="214" t="s">
        <v>590</v>
      </c>
      <c r="D779" s="215">
        <v>45005</v>
      </c>
      <c r="E779" s="192" t="s">
        <v>2725</v>
      </c>
      <c r="F779" s="192" t="s">
        <v>3</v>
      </c>
      <c r="G779" s="192">
        <v>2101273</v>
      </c>
      <c r="H779" s="68"/>
      <c r="I779" s="198" t="s">
        <v>3209</v>
      </c>
      <c r="J779" s="68"/>
      <c r="K779" s="68"/>
      <c r="L779" s="68"/>
      <c r="M779" s="68"/>
      <c r="N779" s="363"/>
      <c r="O779" s="363"/>
      <c r="P779" s="216">
        <v>0</v>
      </c>
      <c r="Q779" s="216">
        <v>4645.8</v>
      </c>
      <c r="R779" s="68" t="s">
        <v>638</v>
      </c>
      <c r="S779" s="365"/>
      <c r="T779" s="278"/>
    </row>
    <row r="780" spans="1:20" ht="51">
      <c r="A780" s="192">
        <v>291</v>
      </c>
      <c r="B780" s="68"/>
      <c r="C780" s="214" t="s">
        <v>119</v>
      </c>
      <c r="D780" s="215">
        <v>45005</v>
      </c>
      <c r="E780" s="192" t="s">
        <v>2726</v>
      </c>
      <c r="F780" s="192" t="s">
        <v>3</v>
      </c>
      <c r="G780" s="192">
        <v>2101243</v>
      </c>
      <c r="H780" s="68"/>
      <c r="I780" s="198" t="s">
        <v>3210</v>
      </c>
      <c r="J780" s="68"/>
      <c r="K780" s="68"/>
      <c r="L780" s="68"/>
      <c r="M780" s="68"/>
      <c r="N780" s="363"/>
      <c r="O780" s="363"/>
      <c r="P780" s="216">
        <v>0</v>
      </c>
      <c r="Q780" s="216">
        <v>35997970.189999998</v>
      </c>
      <c r="R780" s="68" t="s">
        <v>638</v>
      </c>
      <c r="S780" s="365"/>
      <c r="T780" s="278"/>
    </row>
    <row r="781" spans="1:20" ht="51">
      <c r="A781" s="192" t="s">
        <v>541</v>
      </c>
      <c r="B781" s="68"/>
      <c r="C781" s="214" t="s">
        <v>590</v>
      </c>
      <c r="D781" s="215">
        <v>45005</v>
      </c>
      <c r="E781" s="192" t="s">
        <v>2727</v>
      </c>
      <c r="F781" s="192" t="s">
        <v>3</v>
      </c>
      <c r="G781" s="192">
        <v>2101279</v>
      </c>
      <c r="H781" s="68"/>
      <c r="I781" s="198" t="s">
        <v>3211</v>
      </c>
      <c r="J781" s="68"/>
      <c r="K781" s="68"/>
      <c r="L781" s="68"/>
      <c r="M781" s="68"/>
      <c r="N781" s="363"/>
      <c r="O781" s="363"/>
      <c r="P781" s="216">
        <v>0</v>
      </c>
      <c r="Q781" s="216">
        <v>7874.03</v>
      </c>
      <c r="R781" s="68" t="s">
        <v>638</v>
      </c>
      <c r="S781" s="365"/>
      <c r="T781" s="278"/>
    </row>
    <row r="782" spans="1:20" ht="51">
      <c r="A782" s="192" t="s">
        <v>541</v>
      </c>
      <c r="B782" s="68"/>
      <c r="C782" s="214" t="s">
        <v>590</v>
      </c>
      <c r="D782" s="215">
        <v>45006</v>
      </c>
      <c r="E782" s="192" t="s">
        <v>2728</v>
      </c>
      <c r="F782" s="192" t="s">
        <v>3</v>
      </c>
      <c r="G782" s="192">
        <v>2101491</v>
      </c>
      <c r="H782" s="68"/>
      <c r="I782" s="198" t="s">
        <v>1816</v>
      </c>
      <c r="J782" s="68"/>
      <c r="K782" s="68"/>
      <c r="L782" s="68"/>
      <c r="M782" s="68"/>
      <c r="N782" s="363"/>
      <c r="O782" s="363"/>
      <c r="P782" s="216">
        <v>0</v>
      </c>
      <c r="Q782" s="216">
        <v>1140</v>
      </c>
      <c r="R782" s="68" t="s">
        <v>638</v>
      </c>
      <c r="S782" s="365"/>
      <c r="T782" s="278"/>
    </row>
    <row r="783" spans="1:20" ht="51">
      <c r="A783" s="192">
        <v>35</v>
      </c>
      <c r="B783" s="68"/>
      <c r="C783" s="214" t="s">
        <v>43</v>
      </c>
      <c r="D783" s="215">
        <v>45006</v>
      </c>
      <c r="E783" s="192" t="s">
        <v>2729</v>
      </c>
      <c r="F783" s="192" t="s">
        <v>3</v>
      </c>
      <c r="G783" s="192">
        <v>2101586</v>
      </c>
      <c r="H783" s="68"/>
      <c r="I783" s="198" t="s">
        <v>3212</v>
      </c>
      <c r="J783" s="68"/>
      <c r="K783" s="68"/>
      <c r="L783" s="68"/>
      <c r="M783" s="68"/>
      <c r="N783" s="363"/>
      <c r="O783" s="363"/>
      <c r="P783" s="216">
        <v>0</v>
      </c>
      <c r="Q783" s="216">
        <v>50</v>
      </c>
      <c r="R783" s="68" t="s">
        <v>638</v>
      </c>
      <c r="S783" s="365"/>
      <c r="T783" s="278"/>
    </row>
    <row r="784" spans="1:20" ht="51">
      <c r="A784" s="192" t="s">
        <v>541</v>
      </c>
      <c r="B784" s="68"/>
      <c r="C784" s="214" t="s">
        <v>590</v>
      </c>
      <c r="D784" s="215">
        <v>45006</v>
      </c>
      <c r="E784" s="192" t="s">
        <v>2730</v>
      </c>
      <c r="F784" s="192" t="s">
        <v>3</v>
      </c>
      <c r="G784" s="192">
        <v>2101589</v>
      </c>
      <c r="H784" s="68"/>
      <c r="I784" s="198" t="s">
        <v>3213</v>
      </c>
      <c r="J784" s="68"/>
      <c r="K784" s="68"/>
      <c r="L784" s="68"/>
      <c r="M784" s="68"/>
      <c r="N784" s="363"/>
      <c r="O784" s="363"/>
      <c r="P784" s="216">
        <v>0</v>
      </c>
      <c r="Q784" s="216">
        <v>8831.0300000000007</v>
      </c>
      <c r="R784" s="68" t="s">
        <v>638</v>
      </c>
      <c r="S784" s="365"/>
      <c r="T784" s="278"/>
    </row>
    <row r="785" spans="1:20" ht="63.75">
      <c r="A785" s="192">
        <v>342</v>
      </c>
      <c r="B785" s="68"/>
      <c r="C785" s="214" t="s">
        <v>137</v>
      </c>
      <c r="D785" s="215">
        <v>45006</v>
      </c>
      <c r="E785" s="192" t="s">
        <v>2731</v>
      </c>
      <c r="F785" s="192" t="s">
        <v>3</v>
      </c>
      <c r="G785" s="192">
        <v>2101596</v>
      </c>
      <c r="H785" s="68"/>
      <c r="I785" s="198" t="s">
        <v>3214</v>
      </c>
      <c r="J785" s="68"/>
      <c r="K785" s="68"/>
      <c r="L785" s="68"/>
      <c r="M785" s="68"/>
      <c r="N785" s="363"/>
      <c r="O785" s="363"/>
      <c r="P785" s="216">
        <v>0</v>
      </c>
      <c r="Q785" s="216">
        <v>1611.17</v>
      </c>
      <c r="R785" s="68" t="s">
        <v>638</v>
      </c>
      <c r="S785" s="365"/>
      <c r="T785" s="278"/>
    </row>
    <row r="786" spans="1:20" ht="63.75">
      <c r="A786" s="192">
        <v>66</v>
      </c>
      <c r="B786" s="68"/>
      <c r="C786" s="214" t="s">
        <v>46</v>
      </c>
      <c r="D786" s="215">
        <v>45006</v>
      </c>
      <c r="E786" s="192" t="s">
        <v>2732</v>
      </c>
      <c r="F786" s="192" t="s">
        <v>3</v>
      </c>
      <c r="G786" s="192">
        <v>2101558</v>
      </c>
      <c r="H786" s="68"/>
      <c r="I786" s="198" t="s">
        <v>3215</v>
      </c>
      <c r="J786" s="68"/>
      <c r="K786" s="68"/>
      <c r="L786" s="68"/>
      <c r="M786" s="68"/>
      <c r="N786" s="363"/>
      <c r="O786" s="363"/>
      <c r="P786" s="216">
        <v>0</v>
      </c>
      <c r="Q786" s="216">
        <v>44740.35</v>
      </c>
      <c r="R786" s="68" t="s">
        <v>638</v>
      </c>
      <c r="S786" s="365"/>
      <c r="T786" s="278"/>
    </row>
    <row r="787" spans="1:20" ht="51">
      <c r="A787" s="192">
        <v>423</v>
      </c>
      <c r="B787" s="68"/>
      <c r="C787" s="214" t="s">
        <v>150</v>
      </c>
      <c r="D787" s="215">
        <v>45006</v>
      </c>
      <c r="E787" s="192" t="s">
        <v>2733</v>
      </c>
      <c r="F787" s="192" t="s">
        <v>3</v>
      </c>
      <c r="G787" s="192">
        <v>2101489</v>
      </c>
      <c r="H787" s="68"/>
      <c r="I787" s="198" t="s">
        <v>3216</v>
      </c>
      <c r="J787" s="68"/>
      <c r="K787" s="68"/>
      <c r="L787" s="68"/>
      <c r="M787" s="68"/>
      <c r="N787" s="363"/>
      <c r="O787" s="363"/>
      <c r="P787" s="216">
        <v>0</v>
      </c>
      <c r="Q787" s="216">
        <v>1</v>
      </c>
      <c r="R787" s="68" t="s">
        <v>1480</v>
      </c>
      <c r="S787" s="365"/>
      <c r="T787" s="278"/>
    </row>
    <row r="788" spans="1:20" ht="51">
      <c r="A788" s="192" t="s">
        <v>541</v>
      </c>
      <c r="B788" s="68"/>
      <c r="C788" s="214" t="s">
        <v>590</v>
      </c>
      <c r="D788" s="215">
        <v>45007</v>
      </c>
      <c r="E788" s="192" t="s">
        <v>2734</v>
      </c>
      <c r="F788" s="192" t="s">
        <v>3</v>
      </c>
      <c r="G788" s="192">
        <v>2101816</v>
      </c>
      <c r="H788" s="68"/>
      <c r="I788" s="198" t="s">
        <v>1896</v>
      </c>
      <c r="J788" s="68"/>
      <c r="K788" s="68"/>
      <c r="L788" s="68"/>
      <c r="M788" s="68"/>
      <c r="N788" s="363"/>
      <c r="O788" s="363"/>
      <c r="P788" s="216">
        <v>0</v>
      </c>
      <c r="Q788" s="216">
        <v>1500</v>
      </c>
      <c r="R788" s="68" t="s">
        <v>638</v>
      </c>
      <c r="S788" s="365"/>
      <c r="T788" s="278"/>
    </row>
    <row r="789" spans="1:20" ht="51">
      <c r="A789" s="192" t="s">
        <v>541</v>
      </c>
      <c r="B789" s="68"/>
      <c r="C789" s="214" t="s">
        <v>590</v>
      </c>
      <c r="D789" s="215">
        <v>45007</v>
      </c>
      <c r="E789" s="192" t="s">
        <v>2735</v>
      </c>
      <c r="F789" s="192" t="s">
        <v>3</v>
      </c>
      <c r="G789" s="192">
        <v>2101886</v>
      </c>
      <c r="H789" s="68"/>
      <c r="I789" s="198" t="s">
        <v>3217</v>
      </c>
      <c r="J789" s="68"/>
      <c r="K789" s="68"/>
      <c r="L789" s="68"/>
      <c r="M789" s="68"/>
      <c r="N789" s="363"/>
      <c r="O789" s="363"/>
      <c r="P789" s="216">
        <v>0</v>
      </c>
      <c r="Q789" s="216">
        <v>386.12</v>
      </c>
      <c r="R789" s="68" t="s">
        <v>638</v>
      </c>
      <c r="S789" s="365"/>
      <c r="T789" s="278"/>
    </row>
    <row r="790" spans="1:20" ht="51">
      <c r="A790" s="192" t="s">
        <v>541</v>
      </c>
      <c r="B790" s="68"/>
      <c r="C790" s="214" t="s">
        <v>590</v>
      </c>
      <c r="D790" s="215">
        <v>45007</v>
      </c>
      <c r="E790" s="192" t="s">
        <v>2736</v>
      </c>
      <c r="F790" s="192" t="s">
        <v>3</v>
      </c>
      <c r="G790" s="192">
        <v>2101913</v>
      </c>
      <c r="H790" s="68"/>
      <c r="I790" s="198" t="s">
        <v>3218</v>
      </c>
      <c r="J790" s="68"/>
      <c r="K790" s="68"/>
      <c r="L790" s="68"/>
      <c r="M790" s="68"/>
      <c r="N790" s="363"/>
      <c r="O790" s="363"/>
      <c r="P790" s="216">
        <v>0</v>
      </c>
      <c r="Q790" s="216">
        <v>4029.31</v>
      </c>
      <c r="R790" s="68" t="s">
        <v>638</v>
      </c>
      <c r="S790" s="365"/>
      <c r="T790" s="278"/>
    </row>
    <row r="791" spans="1:20" ht="51">
      <c r="A791" s="192">
        <v>15</v>
      </c>
      <c r="B791" s="68"/>
      <c r="C791" s="214" t="s">
        <v>39</v>
      </c>
      <c r="D791" s="215">
        <v>45007</v>
      </c>
      <c r="E791" s="192" t="s">
        <v>2737</v>
      </c>
      <c r="F791" s="192" t="s">
        <v>3</v>
      </c>
      <c r="G791" s="192">
        <v>2101919</v>
      </c>
      <c r="H791" s="68"/>
      <c r="I791" s="198" t="s">
        <v>3219</v>
      </c>
      <c r="J791" s="68"/>
      <c r="K791" s="68"/>
      <c r="L791" s="68"/>
      <c r="M791" s="68"/>
      <c r="N791" s="363"/>
      <c r="O791" s="363"/>
      <c r="P791" s="216">
        <v>0</v>
      </c>
      <c r="Q791" s="216">
        <v>3519</v>
      </c>
      <c r="R791" s="68" t="s">
        <v>638</v>
      </c>
      <c r="S791" s="365"/>
      <c r="T791" s="278"/>
    </row>
    <row r="792" spans="1:20" ht="51">
      <c r="A792" s="192">
        <v>249</v>
      </c>
      <c r="B792" s="68"/>
      <c r="C792" s="214" t="s">
        <v>102</v>
      </c>
      <c r="D792" s="215">
        <v>45007</v>
      </c>
      <c r="E792" s="192" t="s">
        <v>2738</v>
      </c>
      <c r="F792" s="192" t="s">
        <v>3</v>
      </c>
      <c r="G792" s="192">
        <v>2101922</v>
      </c>
      <c r="H792" s="68"/>
      <c r="I792" s="198" t="s">
        <v>3220</v>
      </c>
      <c r="J792" s="68"/>
      <c r="K792" s="68"/>
      <c r="L792" s="68"/>
      <c r="M792" s="68"/>
      <c r="N792" s="363"/>
      <c r="O792" s="363"/>
      <c r="P792" s="216">
        <v>0</v>
      </c>
      <c r="Q792" s="216">
        <v>36</v>
      </c>
      <c r="R792" s="68" t="s">
        <v>638</v>
      </c>
      <c r="S792" s="365"/>
      <c r="T792" s="278"/>
    </row>
    <row r="793" spans="1:20" ht="51">
      <c r="A793" s="192">
        <v>249</v>
      </c>
      <c r="B793" s="68"/>
      <c r="C793" s="214" t="s">
        <v>102</v>
      </c>
      <c r="D793" s="215">
        <v>45007</v>
      </c>
      <c r="E793" s="192" t="s">
        <v>2739</v>
      </c>
      <c r="F793" s="192" t="s">
        <v>3</v>
      </c>
      <c r="G793" s="192">
        <v>2101923</v>
      </c>
      <c r="H793" s="68"/>
      <c r="I793" s="198" t="s">
        <v>3221</v>
      </c>
      <c r="J793" s="68"/>
      <c r="K793" s="68"/>
      <c r="L793" s="68"/>
      <c r="M793" s="68"/>
      <c r="N793" s="363"/>
      <c r="O793" s="363"/>
      <c r="P793" s="216">
        <v>0</v>
      </c>
      <c r="Q793" s="216">
        <v>18</v>
      </c>
      <c r="R793" s="68" t="s">
        <v>638</v>
      </c>
      <c r="S793" s="365"/>
      <c r="T793" s="278"/>
    </row>
    <row r="794" spans="1:20" ht="51">
      <c r="A794" s="192">
        <v>249</v>
      </c>
      <c r="B794" s="68"/>
      <c r="C794" s="214" t="s">
        <v>102</v>
      </c>
      <c r="D794" s="215">
        <v>45007</v>
      </c>
      <c r="E794" s="192" t="s">
        <v>2740</v>
      </c>
      <c r="F794" s="192" t="s">
        <v>3</v>
      </c>
      <c r="G794" s="192">
        <v>2101924</v>
      </c>
      <c r="H794" s="68"/>
      <c r="I794" s="198" t="s">
        <v>3222</v>
      </c>
      <c r="J794" s="68"/>
      <c r="K794" s="68"/>
      <c r="L794" s="68"/>
      <c r="M794" s="68"/>
      <c r="N794" s="363"/>
      <c r="O794" s="363"/>
      <c r="P794" s="216">
        <v>0</v>
      </c>
      <c r="Q794" s="216">
        <v>18</v>
      </c>
      <c r="R794" s="68" t="s">
        <v>638</v>
      </c>
      <c r="S794" s="365"/>
      <c r="T794" s="278"/>
    </row>
    <row r="795" spans="1:20" ht="51">
      <c r="A795" s="192">
        <v>249</v>
      </c>
      <c r="B795" s="68"/>
      <c r="C795" s="214" t="s">
        <v>102</v>
      </c>
      <c r="D795" s="215">
        <v>45007</v>
      </c>
      <c r="E795" s="192" t="s">
        <v>2741</v>
      </c>
      <c r="F795" s="192" t="s">
        <v>3</v>
      </c>
      <c r="G795" s="192">
        <v>2101925</v>
      </c>
      <c r="H795" s="68"/>
      <c r="I795" s="198" t="s">
        <v>3223</v>
      </c>
      <c r="J795" s="68"/>
      <c r="K795" s="68"/>
      <c r="L795" s="68"/>
      <c r="M795" s="68"/>
      <c r="N795" s="363"/>
      <c r="O795" s="363"/>
      <c r="P795" s="216">
        <v>0</v>
      </c>
      <c r="Q795" s="216">
        <v>18</v>
      </c>
      <c r="R795" s="68" t="s">
        <v>638</v>
      </c>
      <c r="S795" s="365"/>
      <c r="T795" s="278"/>
    </row>
    <row r="796" spans="1:20" ht="51">
      <c r="A796" s="192">
        <v>249</v>
      </c>
      <c r="B796" s="68"/>
      <c r="C796" s="214" t="s">
        <v>102</v>
      </c>
      <c r="D796" s="215">
        <v>45007</v>
      </c>
      <c r="E796" s="192" t="s">
        <v>2742</v>
      </c>
      <c r="F796" s="192" t="s">
        <v>3</v>
      </c>
      <c r="G796" s="192">
        <v>2101926</v>
      </c>
      <c r="H796" s="68"/>
      <c r="I796" s="198" t="s">
        <v>3224</v>
      </c>
      <c r="J796" s="68"/>
      <c r="K796" s="68"/>
      <c r="L796" s="68"/>
      <c r="M796" s="68"/>
      <c r="N796" s="363"/>
      <c r="O796" s="363"/>
      <c r="P796" s="216">
        <v>0</v>
      </c>
      <c r="Q796" s="216">
        <v>18</v>
      </c>
      <c r="R796" s="68" t="s">
        <v>638</v>
      </c>
      <c r="S796" s="365"/>
      <c r="T796" s="278"/>
    </row>
    <row r="797" spans="1:20" ht="51">
      <c r="A797" s="192">
        <v>249</v>
      </c>
      <c r="B797" s="68"/>
      <c r="C797" s="214" t="s">
        <v>102</v>
      </c>
      <c r="D797" s="215">
        <v>45007</v>
      </c>
      <c r="E797" s="192" t="s">
        <v>2743</v>
      </c>
      <c r="F797" s="192" t="s">
        <v>3</v>
      </c>
      <c r="G797" s="192">
        <v>2101927</v>
      </c>
      <c r="H797" s="68"/>
      <c r="I797" s="198" t="s">
        <v>3225</v>
      </c>
      <c r="J797" s="68"/>
      <c r="K797" s="68"/>
      <c r="L797" s="68"/>
      <c r="M797" s="68"/>
      <c r="N797" s="363"/>
      <c r="O797" s="363"/>
      <c r="P797" s="216">
        <v>0</v>
      </c>
      <c r="Q797" s="216">
        <v>72</v>
      </c>
      <c r="R797" s="68" t="s">
        <v>638</v>
      </c>
      <c r="S797" s="365"/>
      <c r="T797" s="278"/>
    </row>
    <row r="798" spans="1:20" ht="51">
      <c r="A798" s="192">
        <v>249</v>
      </c>
      <c r="B798" s="68"/>
      <c r="C798" s="214" t="s">
        <v>102</v>
      </c>
      <c r="D798" s="215">
        <v>45007</v>
      </c>
      <c r="E798" s="192" t="s">
        <v>2744</v>
      </c>
      <c r="F798" s="192" t="s">
        <v>3</v>
      </c>
      <c r="G798" s="192">
        <v>2101930</v>
      </c>
      <c r="H798" s="68"/>
      <c r="I798" s="198" t="s">
        <v>3226</v>
      </c>
      <c r="J798" s="68"/>
      <c r="K798" s="68"/>
      <c r="L798" s="68"/>
      <c r="M798" s="68"/>
      <c r="N798" s="363"/>
      <c r="O798" s="363"/>
      <c r="P798" s="216">
        <v>0</v>
      </c>
      <c r="Q798" s="216">
        <v>18</v>
      </c>
      <c r="R798" s="68" t="s">
        <v>638</v>
      </c>
      <c r="S798" s="365"/>
      <c r="T798" s="278"/>
    </row>
    <row r="799" spans="1:20" ht="51">
      <c r="A799" s="192">
        <v>249</v>
      </c>
      <c r="B799" s="68"/>
      <c r="C799" s="214" t="s">
        <v>102</v>
      </c>
      <c r="D799" s="215">
        <v>45007</v>
      </c>
      <c r="E799" s="192" t="s">
        <v>2745</v>
      </c>
      <c r="F799" s="192" t="s">
        <v>3</v>
      </c>
      <c r="G799" s="192">
        <v>2101935</v>
      </c>
      <c r="H799" s="68"/>
      <c r="I799" s="198" t="s">
        <v>3227</v>
      </c>
      <c r="J799" s="68"/>
      <c r="K799" s="68"/>
      <c r="L799" s="68"/>
      <c r="M799" s="68"/>
      <c r="N799" s="363"/>
      <c r="O799" s="363"/>
      <c r="P799" s="216">
        <v>0</v>
      </c>
      <c r="Q799" s="216">
        <v>10</v>
      </c>
      <c r="R799" s="68" t="s">
        <v>638</v>
      </c>
      <c r="S799" s="365"/>
      <c r="T799" s="278"/>
    </row>
    <row r="800" spans="1:20" ht="51">
      <c r="A800" s="192">
        <v>249</v>
      </c>
      <c r="B800" s="68"/>
      <c r="C800" s="214" t="s">
        <v>102</v>
      </c>
      <c r="D800" s="215">
        <v>45007</v>
      </c>
      <c r="E800" s="192" t="s">
        <v>2746</v>
      </c>
      <c r="F800" s="192" t="s">
        <v>3</v>
      </c>
      <c r="G800" s="192">
        <v>2101931</v>
      </c>
      <c r="H800" s="68"/>
      <c r="I800" s="198" t="s">
        <v>3228</v>
      </c>
      <c r="J800" s="68"/>
      <c r="K800" s="68"/>
      <c r="L800" s="68"/>
      <c r="M800" s="68"/>
      <c r="N800" s="363"/>
      <c r="O800" s="363"/>
      <c r="P800" s="216">
        <v>0</v>
      </c>
      <c r="Q800" s="216">
        <v>18</v>
      </c>
      <c r="R800" s="68" t="s">
        <v>638</v>
      </c>
      <c r="S800" s="365"/>
      <c r="T800" s="278"/>
    </row>
    <row r="801" spans="1:20" ht="51">
      <c r="A801" s="192">
        <v>249</v>
      </c>
      <c r="B801" s="68"/>
      <c r="C801" s="214" t="s">
        <v>102</v>
      </c>
      <c r="D801" s="215">
        <v>45007</v>
      </c>
      <c r="E801" s="192" t="s">
        <v>2747</v>
      </c>
      <c r="F801" s="192" t="s">
        <v>3</v>
      </c>
      <c r="G801" s="192">
        <v>2101933</v>
      </c>
      <c r="H801" s="68"/>
      <c r="I801" s="198" t="s">
        <v>3229</v>
      </c>
      <c r="J801" s="68"/>
      <c r="K801" s="68"/>
      <c r="L801" s="68"/>
      <c r="M801" s="68"/>
      <c r="N801" s="363"/>
      <c r="O801" s="363"/>
      <c r="P801" s="216">
        <v>0</v>
      </c>
      <c r="Q801" s="216">
        <v>18</v>
      </c>
      <c r="R801" s="68" t="s">
        <v>638</v>
      </c>
      <c r="S801" s="365"/>
      <c r="T801" s="278"/>
    </row>
    <row r="802" spans="1:20" ht="51">
      <c r="A802" s="192">
        <v>249</v>
      </c>
      <c r="B802" s="68"/>
      <c r="C802" s="214" t="s">
        <v>102</v>
      </c>
      <c r="D802" s="215">
        <v>45007</v>
      </c>
      <c r="E802" s="192" t="s">
        <v>2748</v>
      </c>
      <c r="F802" s="192" t="s">
        <v>3</v>
      </c>
      <c r="G802" s="192">
        <v>2101936</v>
      </c>
      <c r="H802" s="68"/>
      <c r="I802" s="198" t="s">
        <v>3230</v>
      </c>
      <c r="J802" s="68"/>
      <c r="K802" s="68"/>
      <c r="L802" s="68"/>
      <c r="M802" s="68"/>
      <c r="N802" s="363"/>
      <c r="O802" s="363"/>
      <c r="P802" s="216">
        <v>0</v>
      </c>
      <c r="Q802" s="216">
        <v>10</v>
      </c>
      <c r="R802" s="68" t="s">
        <v>638</v>
      </c>
      <c r="S802" s="365"/>
      <c r="T802" s="278"/>
    </row>
    <row r="803" spans="1:20" ht="51">
      <c r="A803" s="192">
        <v>249</v>
      </c>
      <c r="B803" s="68"/>
      <c r="C803" s="214" t="s">
        <v>102</v>
      </c>
      <c r="D803" s="215">
        <v>45007</v>
      </c>
      <c r="E803" s="192" t="s">
        <v>2749</v>
      </c>
      <c r="F803" s="192" t="s">
        <v>3</v>
      </c>
      <c r="G803" s="192">
        <v>2101937</v>
      </c>
      <c r="H803" s="68"/>
      <c r="I803" s="198" t="s">
        <v>3231</v>
      </c>
      <c r="J803" s="68"/>
      <c r="K803" s="68"/>
      <c r="L803" s="68"/>
      <c r="M803" s="68"/>
      <c r="N803" s="363"/>
      <c r="O803" s="363"/>
      <c r="P803" s="216">
        <v>0</v>
      </c>
      <c r="Q803" s="216">
        <v>10</v>
      </c>
      <c r="R803" s="68" t="s">
        <v>638</v>
      </c>
      <c r="S803" s="365"/>
      <c r="T803" s="278"/>
    </row>
    <row r="804" spans="1:20" ht="51">
      <c r="A804" s="192">
        <v>249</v>
      </c>
      <c r="B804" s="68"/>
      <c r="C804" s="214" t="s">
        <v>102</v>
      </c>
      <c r="D804" s="215">
        <v>45007</v>
      </c>
      <c r="E804" s="192" t="s">
        <v>2750</v>
      </c>
      <c r="F804" s="192" t="s">
        <v>3</v>
      </c>
      <c r="G804" s="192">
        <v>2101938</v>
      </c>
      <c r="H804" s="68"/>
      <c r="I804" s="198" t="s">
        <v>3232</v>
      </c>
      <c r="J804" s="68"/>
      <c r="K804" s="68"/>
      <c r="L804" s="68"/>
      <c r="M804" s="68"/>
      <c r="N804" s="363"/>
      <c r="O804" s="363"/>
      <c r="P804" s="216">
        <v>0</v>
      </c>
      <c r="Q804" s="216">
        <v>10</v>
      </c>
      <c r="R804" s="68" t="s">
        <v>638</v>
      </c>
      <c r="S804" s="365"/>
      <c r="T804" s="278"/>
    </row>
    <row r="805" spans="1:20" ht="51">
      <c r="A805" s="192">
        <v>249</v>
      </c>
      <c r="B805" s="68"/>
      <c r="C805" s="214" t="s">
        <v>102</v>
      </c>
      <c r="D805" s="215">
        <v>45007</v>
      </c>
      <c r="E805" s="192" t="s">
        <v>2751</v>
      </c>
      <c r="F805" s="192" t="s">
        <v>3</v>
      </c>
      <c r="G805" s="192">
        <v>2101939</v>
      </c>
      <c r="H805" s="68"/>
      <c r="I805" s="198" t="s">
        <v>3233</v>
      </c>
      <c r="J805" s="68"/>
      <c r="K805" s="68"/>
      <c r="L805" s="68"/>
      <c r="M805" s="68"/>
      <c r="N805" s="363"/>
      <c r="O805" s="363"/>
      <c r="P805" s="216">
        <v>0</v>
      </c>
      <c r="Q805" s="216">
        <v>10</v>
      </c>
      <c r="R805" s="68" t="s">
        <v>638</v>
      </c>
      <c r="S805" s="365"/>
      <c r="T805" s="278"/>
    </row>
    <row r="806" spans="1:20" ht="51">
      <c r="A806" s="192">
        <v>249</v>
      </c>
      <c r="B806" s="68"/>
      <c r="C806" s="214" t="s">
        <v>102</v>
      </c>
      <c r="D806" s="215">
        <v>45007</v>
      </c>
      <c r="E806" s="192" t="s">
        <v>2752</v>
      </c>
      <c r="F806" s="192" t="s">
        <v>3</v>
      </c>
      <c r="G806" s="192">
        <v>2101940</v>
      </c>
      <c r="H806" s="68"/>
      <c r="I806" s="198" t="s">
        <v>3234</v>
      </c>
      <c r="J806" s="68"/>
      <c r="K806" s="68"/>
      <c r="L806" s="68"/>
      <c r="M806" s="68"/>
      <c r="N806" s="363"/>
      <c r="O806" s="363"/>
      <c r="P806" s="216">
        <v>0</v>
      </c>
      <c r="Q806" s="216">
        <v>10</v>
      </c>
      <c r="R806" s="68" t="s">
        <v>638</v>
      </c>
      <c r="S806" s="365"/>
      <c r="T806" s="278"/>
    </row>
    <row r="807" spans="1:20" ht="51">
      <c r="A807" s="192">
        <v>249</v>
      </c>
      <c r="B807" s="68"/>
      <c r="C807" s="214" t="s">
        <v>102</v>
      </c>
      <c r="D807" s="215">
        <v>45007</v>
      </c>
      <c r="E807" s="192" t="s">
        <v>2753</v>
      </c>
      <c r="F807" s="192" t="s">
        <v>3</v>
      </c>
      <c r="G807" s="192">
        <v>2101941</v>
      </c>
      <c r="H807" s="68"/>
      <c r="I807" s="198" t="s">
        <v>3235</v>
      </c>
      <c r="J807" s="68"/>
      <c r="K807" s="68"/>
      <c r="L807" s="68"/>
      <c r="M807" s="68"/>
      <c r="N807" s="363"/>
      <c r="O807" s="363"/>
      <c r="P807" s="216">
        <v>0</v>
      </c>
      <c r="Q807" s="216">
        <v>10</v>
      </c>
      <c r="R807" s="68" t="s">
        <v>638</v>
      </c>
      <c r="S807" s="365"/>
      <c r="T807" s="278"/>
    </row>
    <row r="808" spans="1:20" ht="51">
      <c r="A808" s="192">
        <v>15</v>
      </c>
      <c r="B808" s="68"/>
      <c r="C808" s="214" t="s">
        <v>39</v>
      </c>
      <c r="D808" s="215">
        <v>45008</v>
      </c>
      <c r="E808" s="192" t="s">
        <v>2754</v>
      </c>
      <c r="F808" s="192" t="s">
        <v>3</v>
      </c>
      <c r="G808" s="192">
        <v>2102177</v>
      </c>
      <c r="H808" s="68"/>
      <c r="I808" s="198" t="s">
        <v>3236</v>
      </c>
      <c r="J808" s="68"/>
      <c r="K808" s="68"/>
      <c r="L808" s="68"/>
      <c r="M808" s="68"/>
      <c r="N808" s="363"/>
      <c r="O808" s="363"/>
      <c r="P808" s="216">
        <v>0</v>
      </c>
      <c r="Q808" s="216">
        <v>521.11</v>
      </c>
      <c r="R808" s="68" t="s">
        <v>638</v>
      </c>
      <c r="S808" s="365"/>
      <c r="T808" s="278"/>
    </row>
    <row r="809" spans="1:20" ht="63.75">
      <c r="A809" s="192" t="s">
        <v>541</v>
      </c>
      <c r="B809" s="68"/>
      <c r="C809" s="214" t="s">
        <v>590</v>
      </c>
      <c r="D809" s="215">
        <v>45008</v>
      </c>
      <c r="E809" s="192" t="s">
        <v>2755</v>
      </c>
      <c r="F809" s="192" t="s">
        <v>3</v>
      </c>
      <c r="G809" s="192">
        <v>2102179</v>
      </c>
      <c r="H809" s="68"/>
      <c r="I809" s="198" t="s">
        <v>3237</v>
      </c>
      <c r="J809" s="68"/>
      <c r="K809" s="68"/>
      <c r="L809" s="68"/>
      <c r="M809" s="68"/>
      <c r="N809" s="363"/>
      <c r="O809" s="363"/>
      <c r="P809" s="216">
        <v>0</v>
      </c>
      <c r="Q809" s="216">
        <v>867.06</v>
      </c>
      <c r="R809" s="68" t="s">
        <v>638</v>
      </c>
      <c r="S809" s="365"/>
      <c r="T809" s="278"/>
    </row>
    <row r="810" spans="1:20" ht="63.75">
      <c r="A810" s="192">
        <v>15</v>
      </c>
      <c r="B810" s="68"/>
      <c r="C810" s="214" t="s">
        <v>39</v>
      </c>
      <c r="D810" s="215">
        <v>45008</v>
      </c>
      <c r="E810" s="192" t="s">
        <v>2756</v>
      </c>
      <c r="F810" s="192" t="s">
        <v>3</v>
      </c>
      <c r="G810" s="192">
        <v>2102182</v>
      </c>
      <c r="H810" s="68"/>
      <c r="I810" s="198" t="s">
        <v>3238</v>
      </c>
      <c r="J810" s="68"/>
      <c r="K810" s="68"/>
      <c r="L810" s="68"/>
      <c r="M810" s="68"/>
      <c r="N810" s="363"/>
      <c r="O810" s="363"/>
      <c r="P810" s="216">
        <v>0</v>
      </c>
      <c r="Q810" s="216">
        <v>244.89</v>
      </c>
      <c r="R810" s="68" t="s">
        <v>638</v>
      </c>
      <c r="S810" s="365"/>
      <c r="T810" s="278"/>
    </row>
    <row r="811" spans="1:20" ht="51">
      <c r="A811" s="192" t="s">
        <v>541</v>
      </c>
      <c r="B811" s="68"/>
      <c r="C811" s="214" t="s">
        <v>590</v>
      </c>
      <c r="D811" s="215">
        <v>45008</v>
      </c>
      <c r="E811" s="192" t="s">
        <v>2757</v>
      </c>
      <c r="F811" s="192" t="s">
        <v>3</v>
      </c>
      <c r="G811" s="192">
        <v>2102197</v>
      </c>
      <c r="H811" s="68"/>
      <c r="I811" s="198" t="s">
        <v>3239</v>
      </c>
      <c r="J811" s="68"/>
      <c r="K811" s="68"/>
      <c r="L811" s="68"/>
      <c r="M811" s="68"/>
      <c r="N811" s="363"/>
      <c r="O811" s="363"/>
      <c r="P811" s="216">
        <v>0</v>
      </c>
      <c r="Q811" s="216">
        <v>1197</v>
      </c>
      <c r="R811" s="68" t="s">
        <v>638</v>
      </c>
      <c r="S811" s="365"/>
      <c r="T811" s="278"/>
    </row>
    <row r="812" spans="1:20" ht="51">
      <c r="A812" s="192" t="s">
        <v>541</v>
      </c>
      <c r="B812" s="68"/>
      <c r="C812" s="214" t="s">
        <v>590</v>
      </c>
      <c r="D812" s="215">
        <v>45008</v>
      </c>
      <c r="E812" s="192" t="s">
        <v>2758</v>
      </c>
      <c r="F812" s="192" t="s">
        <v>3</v>
      </c>
      <c r="G812" s="192">
        <v>2102218</v>
      </c>
      <c r="H812" s="68"/>
      <c r="I812" s="198" t="s">
        <v>3240</v>
      </c>
      <c r="J812" s="68"/>
      <c r="K812" s="68"/>
      <c r="L812" s="68"/>
      <c r="M812" s="68"/>
      <c r="N812" s="363"/>
      <c r="O812" s="363"/>
      <c r="P812" s="216">
        <v>0</v>
      </c>
      <c r="Q812" s="216">
        <v>450</v>
      </c>
      <c r="R812" s="68" t="s">
        <v>638</v>
      </c>
      <c r="S812" s="365"/>
      <c r="T812" s="278"/>
    </row>
    <row r="813" spans="1:20" ht="51">
      <c r="A813" s="192" t="s">
        <v>541</v>
      </c>
      <c r="B813" s="68"/>
      <c r="C813" s="214" t="s">
        <v>590</v>
      </c>
      <c r="D813" s="215">
        <v>45008</v>
      </c>
      <c r="E813" s="192" t="s">
        <v>2759</v>
      </c>
      <c r="F813" s="192" t="s">
        <v>3</v>
      </c>
      <c r="G813" s="192">
        <v>2102095</v>
      </c>
      <c r="H813" s="68"/>
      <c r="I813" s="198" t="s">
        <v>3241</v>
      </c>
      <c r="J813" s="68"/>
      <c r="K813" s="68"/>
      <c r="L813" s="68"/>
      <c r="M813" s="68"/>
      <c r="N813" s="363"/>
      <c r="O813" s="363"/>
      <c r="P813" s="216">
        <v>0</v>
      </c>
      <c r="Q813" s="216">
        <v>3087.97</v>
      </c>
      <c r="R813" s="68" t="s">
        <v>638</v>
      </c>
      <c r="S813" s="365"/>
      <c r="T813" s="278"/>
    </row>
    <row r="814" spans="1:20" ht="51">
      <c r="A814" s="192" t="s">
        <v>541</v>
      </c>
      <c r="B814" s="68"/>
      <c r="C814" s="214" t="s">
        <v>590</v>
      </c>
      <c r="D814" s="215">
        <v>45008</v>
      </c>
      <c r="E814" s="192" t="s">
        <v>2760</v>
      </c>
      <c r="F814" s="192" t="s">
        <v>3</v>
      </c>
      <c r="G814" s="192">
        <v>2102154</v>
      </c>
      <c r="H814" s="68"/>
      <c r="I814" s="198" t="s">
        <v>3242</v>
      </c>
      <c r="J814" s="68"/>
      <c r="K814" s="68"/>
      <c r="L814" s="68"/>
      <c r="M814" s="68"/>
      <c r="N814" s="363"/>
      <c r="O814" s="363"/>
      <c r="P814" s="216">
        <v>0</v>
      </c>
      <c r="Q814" s="216">
        <v>3177.48</v>
      </c>
      <c r="R814" s="68" t="s">
        <v>638</v>
      </c>
      <c r="S814" s="365"/>
      <c r="T814" s="278"/>
    </row>
    <row r="815" spans="1:20" ht="63.75">
      <c r="A815" s="192">
        <v>382</v>
      </c>
      <c r="B815" s="68"/>
      <c r="C815" s="214" t="s">
        <v>1245</v>
      </c>
      <c r="D815" s="215">
        <v>45009</v>
      </c>
      <c r="E815" s="192" t="s">
        <v>2761</v>
      </c>
      <c r="F815" s="192" t="s">
        <v>3</v>
      </c>
      <c r="G815" s="192">
        <v>2102401</v>
      </c>
      <c r="H815" s="68"/>
      <c r="I815" s="198" t="s">
        <v>3243</v>
      </c>
      <c r="J815" s="68"/>
      <c r="K815" s="68"/>
      <c r="L815" s="68"/>
      <c r="M815" s="68"/>
      <c r="N815" s="363"/>
      <c r="O815" s="363"/>
      <c r="P815" s="216">
        <v>0</v>
      </c>
      <c r="Q815" s="216">
        <v>587.64</v>
      </c>
      <c r="R815" s="68" t="s">
        <v>638</v>
      </c>
      <c r="S815" s="365"/>
      <c r="T815" s="278"/>
    </row>
    <row r="816" spans="1:20" ht="51">
      <c r="A816" s="192" t="s">
        <v>541</v>
      </c>
      <c r="B816" s="68"/>
      <c r="C816" s="214" t="s">
        <v>590</v>
      </c>
      <c r="D816" s="215">
        <v>45009</v>
      </c>
      <c r="E816" s="192" t="s">
        <v>2762</v>
      </c>
      <c r="F816" s="192" t="s">
        <v>3</v>
      </c>
      <c r="G816" s="192">
        <v>2102426</v>
      </c>
      <c r="H816" s="68"/>
      <c r="I816" s="198" t="s">
        <v>3244</v>
      </c>
      <c r="J816" s="68"/>
      <c r="K816" s="68"/>
      <c r="L816" s="68"/>
      <c r="M816" s="68"/>
      <c r="N816" s="363"/>
      <c r="O816" s="363"/>
      <c r="P816" s="216">
        <v>0</v>
      </c>
      <c r="Q816" s="216">
        <v>44.79</v>
      </c>
      <c r="R816" s="68" t="s">
        <v>638</v>
      </c>
      <c r="S816" s="365"/>
      <c r="T816" s="278"/>
    </row>
    <row r="817" spans="1:20" ht="51">
      <c r="A817" s="192" t="s">
        <v>541</v>
      </c>
      <c r="B817" s="68"/>
      <c r="C817" s="214" t="s">
        <v>590</v>
      </c>
      <c r="D817" s="215">
        <v>45009</v>
      </c>
      <c r="E817" s="192" t="s">
        <v>2763</v>
      </c>
      <c r="F817" s="192" t="s">
        <v>3</v>
      </c>
      <c r="G817" s="192">
        <v>2102428</v>
      </c>
      <c r="H817" s="68"/>
      <c r="I817" s="198" t="s">
        <v>3245</v>
      </c>
      <c r="J817" s="68"/>
      <c r="K817" s="68"/>
      <c r="L817" s="68"/>
      <c r="M817" s="68"/>
      <c r="N817" s="363"/>
      <c r="O817" s="363"/>
      <c r="P817" s="216">
        <v>0</v>
      </c>
      <c r="Q817" s="216">
        <v>44.79</v>
      </c>
      <c r="R817" s="68" t="s">
        <v>638</v>
      </c>
      <c r="S817" s="365"/>
      <c r="T817" s="278"/>
    </row>
    <row r="818" spans="1:20" ht="51">
      <c r="A818" s="192" t="s">
        <v>541</v>
      </c>
      <c r="B818" s="68"/>
      <c r="C818" s="214" t="s">
        <v>590</v>
      </c>
      <c r="D818" s="215">
        <v>45009</v>
      </c>
      <c r="E818" s="192" t="s">
        <v>2764</v>
      </c>
      <c r="F818" s="192" t="s">
        <v>3</v>
      </c>
      <c r="G818" s="192">
        <v>2102431</v>
      </c>
      <c r="H818" s="68"/>
      <c r="I818" s="198" t="s">
        <v>3246</v>
      </c>
      <c r="J818" s="68"/>
      <c r="K818" s="68"/>
      <c r="L818" s="68"/>
      <c r="M818" s="68"/>
      <c r="N818" s="363"/>
      <c r="O818" s="363"/>
      <c r="P818" s="216">
        <v>0</v>
      </c>
      <c r="Q818" s="216">
        <v>21.1</v>
      </c>
      <c r="R818" s="68" t="s">
        <v>638</v>
      </c>
      <c r="S818" s="365"/>
      <c r="T818" s="278"/>
    </row>
    <row r="819" spans="1:20" ht="51">
      <c r="A819" s="192" t="s">
        <v>541</v>
      </c>
      <c r="B819" s="68"/>
      <c r="C819" s="214" t="s">
        <v>590</v>
      </c>
      <c r="D819" s="215">
        <v>45009</v>
      </c>
      <c r="E819" s="192" t="s">
        <v>2765</v>
      </c>
      <c r="F819" s="192" t="s">
        <v>3</v>
      </c>
      <c r="G819" s="192">
        <v>2102433</v>
      </c>
      <c r="H819" s="68"/>
      <c r="I819" s="198" t="s">
        <v>3247</v>
      </c>
      <c r="J819" s="68"/>
      <c r="K819" s="68"/>
      <c r="L819" s="68"/>
      <c r="M819" s="68"/>
      <c r="N819" s="363"/>
      <c r="O819" s="363"/>
      <c r="P819" s="216">
        <v>0</v>
      </c>
      <c r="Q819" s="216">
        <v>21.1</v>
      </c>
      <c r="R819" s="68" t="s">
        <v>638</v>
      </c>
      <c r="S819" s="365"/>
      <c r="T819" s="278"/>
    </row>
    <row r="820" spans="1:20" ht="51">
      <c r="A820" s="192" t="s">
        <v>541</v>
      </c>
      <c r="B820" s="68"/>
      <c r="C820" s="214" t="s">
        <v>590</v>
      </c>
      <c r="D820" s="215">
        <v>45009</v>
      </c>
      <c r="E820" s="192" t="s">
        <v>2766</v>
      </c>
      <c r="F820" s="192" t="s">
        <v>3</v>
      </c>
      <c r="G820" s="192">
        <v>2102469</v>
      </c>
      <c r="H820" s="68"/>
      <c r="I820" s="198" t="s">
        <v>3248</v>
      </c>
      <c r="J820" s="68"/>
      <c r="K820" s="68"/>
      <c r="L820" s="68"/>
      <c r="M820" s="68"/>
      <c r="N820" s="363"/>
      <c r="O820" s="363"/>
      <c r="P820" s="216">
        <v>0</v>
      </c>
      <c r="Q820" s="216">
        <v>1522.08</v>
      </c>
      <c r="R820" s="68" t="s">
        <v>638</v>
      </c>
      <c r="S820" s="365"/>
      <c r="T820" s="278"/>
    </row>
    <row r="821" spans="1:20" ht="63.75">
      <c r="A821" s="192" t="s">
        <v>541</v>
      </c>
      <c r="B821" s="68"/>
      <c r="C821" s="214" t="s">
        <v>590</v>
      </c>
      <c r="D821" s="215">
        <v>45009</v>
      </c>
      <c r="E821" s="192" t="s">
        <v>2767</v>
      </c>
      <c r="F821" s="192" t="s">
        <v>3</v>
      </c>
      <c r="G821" s="192">
        <v>2102518</v>
      </c>
      <c r="H821" s="68"/>
      <c r="I821" s="198" t="s">
        <v>3249</v>
      </c>
      <c r="J821" s="68"/>
      <c r="K821" s="68"/>
      <c r="L821" s="68"/>
      <c r="M821" s="68"/>
      <c r="N821" s="363"/>
      <c r="O821" s="363"/>
      <c r="P821" s="216">
        <v>0</v>
      </c>
      <c r="Q821" s="216">
        <v>13500</v>
      </c>
      <c r="R821" s="68" t="s">
        <v>638</v>
      </c>
      <c r="S821" s="365"/>
      <c r="T821" s="278"/>
    </row>
    <row r="822" spans="1:20" ht="63.75">
      <c r="A822" s="192" t="s">
        <v>541</v>
      </c>
      <c r="B822" s="68"/>
      <c r="C822" s="214" t="s">
        <v>590</v>
      </c>
      <c r="D822" s="215">
        <v>45009</v>
      </c>
      <c r="E822" s="192" t="s">
        <v>2768</v>
      </c>
      <c r="F822" s="192" t="s">
        <v>3</v>
      </c>
      <c r="G822" s="192">
        <v>2102519</v>
      </c>
      <c r="H822" s="68"/>
      <c r="I822" s="198" t="s">
        <v>3250</v>
      </c>
      <c r="J822" s="68"/>
      <c r="K822" s="68"/>
      <c r="L822" s="68"/>
      <c r="M822" s="68"/>
      <c r="N822" s="363"/>
      <c r="O822" s="363"/>
      <c r="P822" s="216">
        <v>0</v>
      </c>
      <c r="Q822" s="216">
        <v>13500</v>
      </c>
      <c r="R822" s="68" t="s">
        <v>638</v>
      </c>
      <c r="S822" s="365"/>
      <c r="T822" s="278"/>
    </row>
    <row r="823" spans="1:20" ht="51">
      <c r="A823" s="192">
        <v>417</v>
      </c>
      <c r="B823" s="68"/>
      <c r="C823" s="214" t="s">
        <v>147</v>
      </c>
      <c r="D823" s="215">
        <v>45009</v>
      </c>
      <c r="E823" s="192" t="s">
        <v>2769</v>
      </c>
      <c r="F823" s="192" t="s">
        <v>3</v>
      </c>
      <c r="G823" s="192">
        <v>2102403</v>
      </c>
      <c r="H823" s="68"/>
      <c r="I823" s="198" t="s">
        <v>3251</v>
      </c>
      <c r="J823" s="68"/>
      <c r="K823" s="68"/>
      <c r="L823" s="68"/>
      <c r="M823" s="68"/>
      <c r="N823" s="363"/>
      <c r="O823" s="363"/>
      <c r="P823" s="216">
        <v>0</v>
      </c>
      <c r="Q823" s="216">
        <v>12790.75</v>
      </c>
      <c r="R823" s="68" t="s">
        <v>638</v>
      </c>
      <c r="S823" s="365"/>
      <c r="T823" s="278"/>
    </row>
    <row r="824" spans="1:20" ht="51">
      <c r="A824" s="192" t="s">
        <v>541</v>
      </c>
      <c r="B824" s="68"/>
      <c r="C824" s="214" t="s">
        <v>590</v>
      </c>
      <c r="D824" s="215">
        <v>45009</v>
      </c>
      <c r="E824" s="192" t="s">
        <v>2770</v>
      </c>
      <c r="F824" s="192" t="s">
        <v>3</v>
      </c>
      <c r="G824" s="192">
        <v>2102429</v>
      </c>
      <c r="H824" s="68"/>
      <c r="I824" s="198" t="s">
        <v>3252</v>
      </c>
      <c r="J824" s="68"/>
      <c r="K824" s="68"/>
      <c r="L824" s="68"/>
      <c r="M824" s="68"/>
      <c r="N824" s="363"/>
      <c r="O824" s="363"/>
      <c r="P824" s="216">
        <v>0</v>
      </c>
      <c r="Q824" s="216">
        <v>7118</v>
      </c>
      <c r="R824" s="68" t="s">
        <v>638</v>
      </c>
      <c r="S824" s="365"/>
      <c r="T824" s="278"/>
    </row>
    <row r="825" spans="1:20" ht="51">
      <c r="A825" s="192">
        <v>16</v>
      </c>
      <c r="B825" s="68"/>
      <c r="C825" s="214" t="s">
        <v>40</v>
      </c>
      <c r="D825" s="215">
        <v>45009</v>
      </c>
      <c r="E825" s="192" t="s">
        <v>2771</v>
      </c>
      <c r="F825" s="192" t="s">
        <v>3</v>
      </c>
      <c r="G825" s="192">
        <v>2102432</v>
      </c>
      <c r="H825" s="68"/>
      <c r="I825" s="198" t="s">
        <v>3253</v>
      </c>
      <c r="J825" s="68"/>
      <c r="K825" s="68"/>
      <c r="L825" s="68"/>
      <c r="M825" s="68"/>
      <c r="N825" s="363"/>
      <c r="O825" s="363"/>
      <c r="P825" s="216">
        <v>0</v>
      </c>
      <c r="Q825" s="216">
        <v>27.2</v>
      </c>
      <c r="R825" s="68" t="s">
        <v>638</v>
      </c>
      <c r="S825" s="365"/>
      <c r="T825" s="278"/>
    </row>
    <row r="826" spans="1:20" ht="51">
      <c r="A826" s="192">
        <v>423</v>
      </c>
      <c r="B826" s="68"/>
      <c r="C826" s="214" t="s">
        <v>150</v>
      </c>
      <c r="D826" s="215">
        <v>45012</v>
      </c>
      <c r="E826" s="192" t="s">
        <v>2772</v>
      </c>
      <c r="F826" s="192" t="s">
        <v>3</v>
      </c>
      <c r="G826" s="192">
        <v>2102786</v>
      </c>
      <c r="H826" s="68"/>
      <c r="I826" s="198" t="s">
        <v>3254</v>
      </c>
      <c r="J826" s="68"/>
      <c r="K826" s="68"/>
      <c r="L826" s="68"/>
      <c r="M826" s="68"/>
      <c r="N826" s="363"/>
      <c r="O826" s="363"/>
      <c r="P826" s="216">
        <v>0</v>
      </c>
      <c r="Q826" s="216">
        <v>2332</v>
      </c>
      <c r="R826" s="68" t="s">
        <v>638</v>
      </c>
      <c r="S826" s="365"/>
      <c r="T826" s="278"/>
    </row>
    <row r="827" spans="1:20" ht="51">
      <c r="A827" s="192" t="s">
        <v>541</v>
      </c>
      <c r="B827" s="68"/>
      <c r="C827" s="214" t="s">
        <v>590</v>
      </c>
      <c r="D827" s="215">
        <v>45012</v>
      </c>
      <c r="E827" s="192" t="s">
        <v>2773</v>
      </c>
      <c r="F827" s="192" t="s">
        <v>3</v>
      </c>
      <c r="G827" s="192">
        <v>2102787</v>
      </c>
      <c r="H827" s="68"/>
      <c r="I827" s="198" t="s">
        <v>1427</v>
      </c>
      <c r="J827" s="68"/>
      <c r="K827" s="68"/>
      <c r="L827" s="68"/>
      <c r="M827" s="68"/>
      <c r="N827" s="363"/>
      <c r="O827" s="363"/>
      <c r="P827" s="216">
        <v>0</v>
      </c>
      <c r="Q827" s="216">
        <v>200</v>
      </c>
      <c r="R827" s="68" t="s">
        <v>638</v>
      </c>
      <c r="S827" s="365"/>
      <c r="T827" s="278"/>
    </row>
    <row r="828" spans="1:20" ht="51">
      <c r="A828" s="192" t="s">
        <v>541</v>
      </c>
      <c r="B828" s="68"/>
      <c r="C828" s="214" t="s">
        <v>590</v>
      </c>
      <c r="D828" s="215">
        <v>45012</v>
      </c>
      <c r="E828" s="192" t="s">
        <v>2774</v>
      </c>
      <c r="F828" s="192" t="s">
        <v>3</v>
      </c>
      <c r="G828" s="192">
        <v>2102826</v>
      </c>
      <c r="H828" s="68"/>
      <c r="I828" s="198" t="s">
        <v>3255</v>
      </c>
      <c r="J828" s="68"/>
      <c r="K828" s="68"/>
      <c r="L828" s="68"/>
      <c r="M828" s="68"/>
      <c r="N828" s="363"/>
      <c r="O828" s="363"/>
      <c r="P828" s="216">
        <v>0</v>
      </c>
      <c r="Q828" s="216">
        <v>3000</v>
      </c>
      <c r="R828" s="68" t="s">
        <v>638</v>
      </c>
      <c r="S828" s="365"/>
      <c r="T828" s="278"/>
    </row>
    <row r="829" spans="1:20" ht="51">
      <c r="A829" s="192" t="s">
        <v>541</v>
      </c>
      <c r="B829" s="68"/>
      <c r="C829" s="214" t="s">
        <v>590</v>
      </c>
      <c r="D829" s="215">
        <v>45012</v>
      </c>
      <c r="E829" s="192" t="s">
        <v>2775</v>
      </c>
      <c r="F829" s="192" t="s">
        <v>3</v>
      </c>
      <c r="G829" s="192">
        <v>2102874</v>
      </c>
      <c r="H829" s="68"/>
      <c r="I829" s="198" t="s">
        <v>3257</v>
      </c>
      <c r="J829" s="68"/>
      <c r="K829" s="68"/>
      <c r="L829" s="68"/>
      <c r="M829" s="68"/>
      <c r="N829" s="363"/>
      <c r="O829" s="363"/>
      <c r="P829" s="216">
        <v>0</v>
      </c>
      <c r="Q829" s="216">
        <v>6714.56</v>
      </c>
      <c r="R829" s="68" t="s">
        <v>638</v>
      </c>
      <c r="S829" s="365"/>
      <c r="T829" s="278"/>
    </row>
    <row r="830" spans="1:20" ht="51">
      <c r="A830" s="192" t="s">
        <v>541</v>
      </c>
      <c r="B830" s="68"/>
      <c r="C830" s="214" t="s">
        <v>590</v>
      </c>
      <c r="D830" s="215">
        <v>45012</v>
      </c>
      <c r="E830" s="192" t="s">
        <v>2776</v>
      </c>
      <c r="F830" s="192" t="s">
        <v>3</v>
      </c>
      <c r="G830" s="192">
        <v>2102910</v>
      </c>
      <c r="H830" s="68"/>
      <c r="I830" s="198" t="s">
        <v>3258</v>
      </c>
      <c r="J830" s="68"/>
      <c r="K830" s="68"/>
      <c r="L830" s="68"/>
      <c r="M830" s="68"/>
      <c r="N830" s="363"/>
      <c r="O830" s="363"/>
      <c r="P830" s="216">
        <v>0</v>
      </c>
      <c r="Q830" s="216">
        <v>168.3</v>
      </c>
      <c r="R830" s="68" t="s">
        <v>638</v>
      </c>
      <c r="S830" s="365"/>
      <c r="T830" s="278"/>
    </row>
    <row r="831" spans="1:20" ht="51">
      <c r="A831" s="192">
        <v>35</v>
      </c>
      <c r="B831" s="68"/>
      <c r="C831" s="214" t="s">
        <v>43</v>
      </c>
      <c r="D831" s="215">
        <v>45012</v>
      </c>
      <c r="E831" s="192" t="s">
        <v>2777</v>
      </c>
      <c r="F831" s="192" t="s">
        <v>3</v>
      </c>
      <c r="G831" s="192">
        <v>2102799</v>
      </c>
      <c r="H831" s="68"/>
      <c r="I831" s="198" t="s">
        <v>3259</v>
      </c>
      <c r="J831" s="68"/>
      <c r="K831" s="68"/>
      <c r="L831" s="68"/>
      <c r="M831" s="68"/>
      <c r="N831" s="363"/>
      <c r="O831" s="363"/>
      <c r="P831" s="216">
        <v>0</v>
      </c>
      <c r="Q831" s="216">
        <v>13</v>
      </c>
      <c r="R831" s="68" t="s">
        <v>638</v>
      </c>
      <c r="S831" s="365"/>
      <c r="T831" s="278"/>
    </row>
    <row r="832" spans="1:20" ht="89.25">
      <c r="A832" s="192">
        <v>269</v>
      </c>
      <c r="B832" s="68"/>
      <c r="C832" s="214" t="s">
        <v>109</v>
      </c>
      <c r="D832" s="215">
        <v>45012</v>
      </c>
      <c r="E832" s="192" t="s">
        <v>2778</v>
      </c>
      <c r="F832" s="192" t="s">
        <v>3</v>
      </c>
      <c r="G832" s="192">
        <v>2102815</v>
      </c>
      <c r="H832" s="68"/>
      <c r="I832" s="198" t="s">
        <v>4770</v>
      </c>
      <c r="J832" s="68"/>
      <c r="K832" s="68"/>
      <c r="L832" s="68"/>
      <c r="M832" s="68"/>
      <c r="N832" s="363"/>
      <c r="O832" s="363"/>
      <c r="P832" s="216">
        <v>0</v>
      </c>
      <c r="Q832" s="216">
        <v>11339.68</v>
      </c>
      <c r="R832" s="68" t="s">
        <v>638</v>
      </c>
      <c r="S832" s="365"/>
      <c r="T832" s="278"/>
    </row>
    <row r="833" spans="1:20" ht="89.25">
      <c r="A833" s="192">
        <v>269</v>
      </c>
      <c r="B833" s="68"/>
      <c r="C833" s="214" t="s">
        <v>109</v>
      </c>
      <c r="D833" s="215">
        <v>45012</v>
      </c>
      <c r="E833" s="192" t="s">
        <v>2778</v>
      </c>
      <c r="F833" s="192" t="s">
        <v>3</v>
      </c>
      <c r="G833" s="192">
        <v>2102815</v>
      </c>
      <c r="H833" s="68"/>
      <c r="I833" s="198" t="s">
        <v>4770</v>
      </c>
      <c r="J833" s="68"/>
      <c r="K833" s="68"/>
      <c r="L833" s="68"/>
      <c r="M833" s="68"/>
      <c r="N833" s="363"/>
      <c r="O833" s="363"/>
      <c r="P833" s="216">
        <v>0</v>
      </c>
      <c r="Q833" s="216">
        <v>3736.98</v>
      </c>
      <c r="R833" s="68" t="s">
        <v>638</v>
      </c>
      <c r="S833" s="365"/>
      <c r="T833" s="278"/>
    </row>
    <row r="834" spans="1:20" ht="89.25">
      <c r="A834" s="192">
        <v>269</v>
      </c>
      <c r="B834" s="68"/>
      <c r="C834" s="214" t="s">
        <v>109</v>
      </c>
      <c r="D834" s="215">
        <v>45012</v>
      </c>
      <c r="E834" s="192" t="s">
        <v>2778</v>
      </c>
      <c r="F834" s="192" t="s">
        <v>3</v>
      </c>
      <c r="G834" s="192">
        <v>2102815</v>
      </c>
      <c r="H834" s="68"/>
      <c r="I834" s="198" t="s">
        <v>4770</v>
      </c>
      <c r="J834" s="68"/>
      <c r="K834" s="68"/>
      <c r="L834" s="68"/>
      <c r="M834" s="68"/>
      <c r="N834" s="363"/>
      <c r="O834" s="363"/>
      <c r="P834" s="216">
        <v>0</v>
      </c>
      <c r="Q834" s="216">
        <v>4806.8999999999996</v>
      </c>
      <c r="R834" s="68" t="s">
        <v>638</v>
      </c>
      <c r="S834" s="365"/>
      <c r="T834" s="278"/>
    </row>
    <row r="835" spans="1:20" ht="89.25">
      <c r="A835" s="192">
        <v>269</v>
      </c>
      <c r="B835" s="68"/>
      <c r="C835" s="214" t="s">
        <v>109</v>
      </c>
      <c r="D835" s="215">
        <v>45012</v>
      </c>
      <c r="E835" s="192" t="s">
        <v>2778</v>
      </c>
      <c r="F835" s="192" t="s">
        <v>3</v>
      </c>
      <c r="G835" s="192">
        <v>2102815</v>
      </c>
      <c r="H835" s="68"/>
      <c r="I835" s="198" t="s">
        <v>4770</v>
      </c>
      <c r="J835" s="68"/>
      <c r="K835" s="68"/>
      <c r="L835" s="68"/>
      <c r="M835" s="68"/>
      <c r="N835" s="363"/>
      <c r="O835" s="363"/>
      <c r="P835" s="216">
        <v>0</v>
      </c>
      <c r="Q835" s="216">
        <v>9716.2000000000007</v>
      </c>
      <c r="R835" s="68" t="s">
        <v>638</v>
      </c>
      <c r="S835" s="365"/>
      <c r="T835" s="278"/>
    </row>
    <row r="836" spans="1:20" ht="89.25">
      <c r="A836" s="192">
        <v>269</v>
      </c>
      <c r="B836" s="68"/>
      <c r="C836" s="214" t="s">
        <v>109</v>
      </c>
      <c r="D836" s="215">
        <v>45012</v>
      </c>
      <c r="E836" s="192" t="s">
        <v>2778</v>
      </c>
      <c r="F836" s="192" t="s">
        <v>3</v>
      </c>
      <c r="G836" s="192">
        <v>2102815</v>
      </c>
      <c r="H836" s="68"/>
      <c r="I836" s="198" t="s">
        <v>4770</v>
      </c>
      <c r="J836" s="68"/>
      <c r="K836" s="68"/>
      <c r="L836" s="68"/>
      <c r="M836" s="68"/>
      <c r="N836" s="363"/>
      <c r="O836" s="363"/>
      <c r="P836" s="216">
        <v>0</v>
      </c>
      <c r="Q836" s="216">
        <v>5226.78</v>
      </c>
      <c r="R836" s="68" t="s">
        <v>638</v>
      </c>
      <c r="S836" s="365"/>
      <c r="T836" s="278"/>
    </row>
    <row r="837" spans="1:20" ht="89.25">
      <c r="A837" s="192">
        <v>269</v>
      </c>
      <c r="B837" s="68"/>
      <c r="C837" s="214" t="s">
        <v>109</v>
      </c>
      <c r="D837" s="215">
        <v>45012</v>
      </c>
      <c r="E837" s="192" t="s">
        <v>2778</v>
      </c>
      <c r="F837" s="192" t="s">
        <v>3</v>
      </c>
      <c r="G837" s="192">
        <v>2102815</v>
      </c>
      <c r="H837" s="68"/>
      <c r="I837" s="198" t="s">
        <v>4770</v>
      </c>
      <c r="J837" s="68"/>
      <c r="K837" s="68"/>
      <c r="L837" s="68"/>
      <c r="M837" s="68"/>
      <c r="N837" s="363"/>
      <c r="O837" s="363"/>
      <c r="P837" s="216">
        <v>0</v>
      </c>
      <c r="Q837" s="216">
        <v>1206.72</v>
      </c>
      <c r="R837" s="68" t="s">
        <v>638</v>
      </c>
      <c r="S837" s="365"/>
      <c r="T837" s="278"/>
    </row>
    <row r="838" spans="1:20" ht="89.25">
      <c r="A838" s="192">
        <v>269</v>
      </c>
      <c r="B838" s="68"/>
      <c r="C838" s="214" t="s">
        <v>109</v>
      </c>
      <c r="D838" s="215">
        <v>45012</v>
      </c>
      <c r="E838" s="192" t="s">
        <v>2778</v>
      </c>
      <c r="F838" s="192" t="s">
        <v>3</v>
      </c>
      <c r="G838" s="192">
        <v>2102815</v>
      </c>
      <c r="H838" s="68"/>
      <c r="I838" s="198" t="s">
        <v>4770</v>
      </c>
      <c r="J838" s="68"/>
      <c r="K838" s="68"/>
      <c r="L838" s="68"/>
      <c r="M838" s="68"/>
      <c r="N838" s="363"/>
      <c r="O838" s="363"/>
      <c r="P838" s="216">
        <v>0</v>
      </c>
      <c r="Q838" s="216">
        <v>16074.52</v>
      </c>
      <c r="R838" s="68" t="s">
        <v>638</v>
      </c>
      <c r="S838" s="365"/>
      <c r="T838" s="278"/>
    </row>
    <row r="839" spans="1:20" ht="89.25">
      <c r="A839" s="192">
        <v>269</v>
      </c>
      <c r="B839" s="68"/>
      <c r="C839" s="214" t="s">
        <v>109</v>
      </c>
      <c r="D839" s="215">
        <v>45012</v>
      </c>
      <c r="E839" s="192" t="s">
        <v>2778</v>
      </c>
      <c r="F839" s="192" t="s">
        <v>3</v>
      </c>
      <c r="G839" s="192">
        <v>2102815</v>
      </c>
      <c r="H839" s="68"/>
      <c r="I839" s="198" t="s">
        <v>4770</v>
      </c>
      <c r="J839" s="68"/>
      <c r="K839" s="68"/>
      <c r="L839" s="68"/>
      <c r="M839" s="68"/>
      <c r="N839" s="363"/>
      <c r="O839" s="363"/>
      <c r="P839" s="216">
        <v>0</v>
      </c>
      <c r="Q839" s="216">
        <v>5588.3</v>
      </c>
      <c r="R839" s="68" t="s">
        <v>638</v>
      </c>
      <c r="S839" s="365"/>
      <c r="T839" s="278"/>
    </row>
    <row r="840" spans="1:20" ht="89.25">
      <c r="A840" s="192">
        <v>269</v>
      </c>
      <c r="B840" s="68"/>
      <c r="C840" s="214" t="s">
        <v>109</v>
      </c>
      <c r="D840" s="215">
        <v>45012</v>
      </c>
      <c r="E840" s="192" t="s">
        <v>2778</v>
      </c>
      <c r="F840" s="192" t="s">
        <v>3</v>
      </c>
      <c r="G840" s="192">
        <v>2102815</v>
      </c>
      <c r="H840" s="68"/>
      <c r="I840" s="198" t="s">
        <v>4770</v>
      </c>
      <c r="J840" s="68"/>
      <c r="K840" s="68"/>
      <c r="L840" s="68"/>
      <c r="M840" s="68"/>
      <c r="N840" s="363"/>
      <c r="O840" s="363"/>
      <c r="P840" s="216">
        <v>0</v>
      </c>
      <c r="Q840" s="216">
        <v>3051.21</v>
      </c>
      <c r="R840" s="68" t="s">
        <v>638</v>
      </c>
      <c r="S840" s="365"/>
      <c r="T840" s="278"/>
    </row>
    <row r="841" spans="1:20" ht="89.25">
      <c r="A841" s="192">
        <v>269</v>
      </c>
      <c r="B841" s="68"/>
      <c r="C841" s="214" t="s">
        <v>109</v>
      </c>
      <c r="D841" s="215">
        <v>45012</v>
      </c>
      <c r="E841" s="192" t="s">
        <v>2778</v>
      </c>
      <c r="F841" s="192" t="s">
        <v>3</v>
      </c>
      <c r="G841" s="192">
        <v>2102815</v>
      </c>
      <c r="H841" s="68"/>
      <c r="I841" s="198" t="s">
        <v>4770</v>
      </c>
      <c r="J841" s="68"/>
      <c r="K841" s="68"/>
      <c r="L841" s="68"/>
      <c r="M841" s="68"/>
      <c r="N841" s="363"/>
      <c r="O841" s="363"/>
      <c r="P841" s="216">
        <v>0</v>
      </c>
      <c r="Q841" s="216">
        <v>17953.36</v>
      </c>
      <c r="R841" s="68" t="s">
        <v>638</v>
      </c>
      <c r="S841" s="365"/>
      <c r="T841" s="278"/>
    </row>
    <row r="842" spans="1:20" ht="89.25">
      <c r="A842" s="192">
        <v>269</v>
      </c>
      <c r="B842" s="68"/>
      <c r="C842" s="214" t="s">
        <v>109</v>
      </c>
      <c r="D842" s="215">
        <v>45012</v>
      </c>
      <c r="E842" s="192" t="s">
        <v>2778</v>
      </c>
      <c r="F842" s="192" t="s">
        <v>3</v>
      </c>
      <c r="G842" s="192">
        <v>2102815</v>
      </c>
      <c r="H842" s="68"/>
      <c r="I842" s="198" t="s">
        <v>4770</v>
      </c>
      <c r="J842" s="68"/>
      <c r="K842" s="68"/>
      <c r="L842" s="68"/>
      <c r="M842" s="68"/>
      <c r="N842" s="363"/>
      <c r="O842" s="363"/>
      <c r="P842" s="216">
        <v>0</v>
      </c>
      <c r="Q842" s="216">
        <v>756</v>
      </c>
      <c r="R842" s="68" t="s">
        <v>638</v>
      </c>
      <c r="S842" s="365"/>
      <c r="T842" s="278"/>
    </row>
    <row r="843" spans="1:20" ht="89.25">
      <c r="A843" s="192">
        <v>269</v>
      </c>
      <c r="B843" s="68"/>
      <c r="C843" s="214" t="s">
        <v>109</v>
      </c>
      <c r="D843" s="215">
        <v>45012</v>
      </c>
      <c r="E843" s="192" t="s">
        <v>2778</v>
      </c>
      <c r="F843" s="192" t="s">
        <v>3</v>
      </c>
      <c r="G843" s="192">
        <v>2102815</v>
      </c>
      <c r="H843" s="68"/>
      <c r="I843" s="198" t="s">
        <v>4770</v>
      </c>
      <c r="J843" s="68"/>
      <c r="K843" s="68"/>
      <c r="L843" s="68"/>
      <c r="M843" s="68"/>
      <c r="N843" s="363"/>
      <c r="O843" s="363"/>
      <c r="P843" s="216">
        <v>0</v>
      </c>
      <c r="Q843" s="216">
        <v>7059.15</v>
      </c>
      <c r="R843" s="68" t="s">
        <v>638</v>
      </c>
      <c r="S843" s="365"/>
      <c r="T843" s="278"/>
    </row>
    <row r="844" spans="1:20" ht="89.25">
      <c r="A844" s="192">
        <v>269</v>
      </c>
      <c r="B844" s="68"/>
      <c r="C844" s="214" t="s">
        <v>109</v>
      </c>
      <c r="D844" s="215">
        <v>45012</v>
      </c>
      <c r="E844" s="192" t="s">
        <v>2778</v>
      </c>
      <c r="F844" s="192" t="s">
        <v>3</v>
      </c>
      <c r="G844" s="192">
        <v>2102815</v>
      </c>
      <c r="H844" s="68"/>
      <c r="I844" s="198" t="s">
        <v>4770</v>
      </c>
      <c r="J844" s="68"/>
      <c r="K844" s="68"/>
      <c r="L844" s="68"/>
      <c r="M844" s="68"/>
      <c r="N844" s="363"/>
      <c r="O844" s="363"/>
      <c r="P844" s="216">
        <v>0</v>
      </c>
      <c r="Q844" s="216">
        <v>6933.45</v>
      </c>
      <c r="R844" s="68" t="s">
        <v>638</v>
      </c>
      <c r="S844" s="365"/>
      <c r="T844" s="278"/>
    </row>
    <row r="845" spans="1:20" ht="89.25">
      <c r="A845" s="192">
        <v>269</v>
      </c>
      <c r="B845" s="68"/>
      <c r="C845" s="214" t="s">
        <v>109</v>
      </c>
      <c r="D845" s="215">
        <v>45012</v>
      </c>
      <c r="E845" s="192" t="s">
        <v>2778</v>
      </c>
      <c r="F845" s="192" t="s">
        <v>3</v>
      </c>
      <c r="G845" s="192">
        <v>2102815</v>
      </c>
      <c r="H845" s="68"/>
      <c r="I845" s="198" t="s">
        <v>4770</v>
      </c>
      <c r="J845" s="68"/>
      <c r="K845" s="68"/>
      <c r="L845" s="68"/>
      <c r="M845" s="68"/>
      <c r="N845" s="363"/>
      <c r="O845" s="363"/>
      <c r="P845" s="216">
        <v>0</v>
      </c>
      <c r="Q845" s="216">
        <v>4870.84</v>
      </c>
      <c r="R845" s="68" t="s">
        <v>638</v>
      </c>
      <c r="S845" s="365"/>
      <c r="T845" s="278"/>
    </row>
    <row r="846" spans="1:20" ht="89.25">
      <c r="A846" s="192">
        <v>269</v>
      </c>
      <c r="B846" s="68"/>
      <c r="C846" s="214" t="s">
        <v>109</v>
      </c>
      <c r="D846" s="215">
        <v>45012</v>
      </c>
      <c r="E846" s="192" t="s">
        <v>2778</v>
      </c>
      <c r="F846" s="192" t="s">
        <v>3</v>
      </c>
      <c r="G846" s="192">
        <v>2102815</v>
      </c>
      <c r="H846" s="68"/>
      <c r="I846" s="198" t="s">
        <v>4770</v>
      </c>
      <c r="J846" s="68"/>
      <c r="K846" s="68"/>
      <c r="L846" s="68"/>
      <c r="M846" s="68"/>
      <c r="N846" s="363"/>
      <c r="O846" s="363"/>
      <c r="P846" s="216">
        <v>0</v>
      </c>
      <c r="Q846" s="216">
        <v>34498.879999999997</v>
      </c>
      <c r="R846" s="68" t="s">
        <v>638</v>
      </c>
      <c r="S846" s="365"/>
      <c r="T846" s="278"/>
    </row>
    <row r="847" spans="1:20" ht="89.25">
      <c r="A847" s="192">
        <v>269</v>
      </c>
      <c r="B847" s="68"/>
      <c r="C847" s="214" t="s">
        <v>109</v>
      </c>
      <c r="D847" s="215">
        <v>45012</v>
      </c>
      <c r="E847" s="192" t="s">
        <v>2778</v>
      </c>
      <c r="F847" s="192" t="s">
        <v>3</v>
      </c>
      <c r="G847" s="192">
        <v>2102815</v>
      </c>
      <c r="H847" s="68"/>
      <c r="I847" s="198" t="s">
        <v>4770</v>
      </c>
      <c r="J847" s="68"/>
      <c r="K847" s="68"/>
      <c r="L847" s="68"/>
      <c r="M847" s="68"/>
      <c r="N847" s="363"/>
      <c r="O847" s="363"/>
      <c r="P847" s="216">
        <v>0</v>
      </c>
      <c r="Q847" s="216">
        <v>21832.3</v>
      </c>
      <c r="R847" s="68" t="s">
        <v>638</v>
      </c>
      <c r="S847" s="365"/>
      <c r="T847" s="278"/>
    </row>
    <row r="848" spans="1:20" ht="89.25">
      <c r="A848" s="192">
        <v>269</v>
      </c>
      <c r="B848" s="68"/>
      <c r="C848" s="214" t="s">
        <v>109</v>
      </c>
      <c r="D848" s="215">
        <v>45012</v>
      </c>
      <c r="E848" s="192" t="s">
        <v>2778</v>
      </c>
      <c r="F848" s="192" t="s">
        <v>3</v>
      </c>
      <c r="G848" s="192">
        <v>2102815</v>
      </c>
      <c r="H848" s="68"/>
      <c r="I848" s="198" t="s">
        <v>4770</v>
      </c>
      <c r="J848" s="68"/>
      <c r="K848" s="68"/>
      <c r="L848" s="68"/>
      <c r="M848" s="68"/>
      <c r="N848" s="363"/>
      <c r="O848" s="363"/>
      <c r="P848" s="216">
        <v>0</v>
      </c>
      <c r="Q848" s="216">
        <v>7948.8</v>
      </c>
      <c r="R848" s="68" t="s">
        <v>638</v>
      </c>
      <c r="S848" s="365"/>
      <c r="T848" s="278"/>
    </row>
    <row r="849" spans="1:20" ht="51">
      <c r="A849" s="192" t="s">
        <v>541</v>
      </c>
      <c r="B849" s="68"/>
      <c r="C849" s="214" t="s">
        <v>590</v>
      </c>
      <c r="D849" s="215">
        <v>45012</v>
      </c>
      <c r="E849" s="192" t="s">
        <v>2779</v>
      </c>
      <c r="F849" s="192" t="s">
        <v>3</v>
      </c>
      <c r="G849" s="192">
        <v>2102847</v>
      </c>
      <c r="H849" s="68"/>
      <c r="I849" s="198" t="s">
        <v>3260</v>
      </c>
      <c r="J849" s="68"/>
      <c r="K849" s="68"/>
      <c r="L849" s="68"/>
      <c r="M849" s="68"/>
      <c r="N849" s="363"/>
      <c r="O849" s="363"/>
      <c r="P849" s="216">
        <v>0</v>
      </c>
      <c r="Q849" s="216">
        <v>1900.98</v>
      </c>
      <c r="R849" s="68" t="s">
        <v>638</v>
      </c>
      <c r="S849" s="365"/>
      <c r="T849" s="278"/>
    </row>
    <row r="850" spans="1:20" ht="51">
      <c r="A850" s="192" t="s">
        <v>541</v>
      </c>
      <c r="B850" s="68"/>
      <c r="C850" s="214" t="s">
        <v>590</v>
      </c>
      <c r="D850" s="215">
        <v>45012</v>
      </c>
      <c r="E850" s="192" t="s">
        <v>2780</v>
      </c>
      <c r="F850" s="192" t="s">
        <v>3</v>
      </c>
      <c r="G850" s="192">
        <v>2102848</v>
      </c>
      <c r="H850" s="68"/>
      <c r="I850" s="198" t="s">
        <v>3261</v>
      </c>
      <c r="J850" s="68"/>
      <c r="K850" s="68"/>
      <c r="L850" s="68"/>
      <c r="M850" s="68"/>
      <c r="N850" s="363"/>
      <c r="O850" s="363"/>
      <c r="P850" s="216">
        <v>0</v>
      </c>
      <c r="Q850" s="216">
        <v>1790.8</v>
      </c>
      <c r="R850" s="68" t="s">
        <v>638</v>
      </c>
      <c r="S850" s="365"/>
      <c r="T850" s="278"/>
    </row>
    <row r="851" spans="1:20" ht="51">
      <c r="A851" s="192" t="s">
        <v>541</v>
      </c>
      <c r="B851" s="68"/>
      <c r="C851" s="214" t="s">
        <v>590</v>
      </c>
      <c r="D851" s="215">
        <v>45012</v>
      </c>
      <c r="E851" s="192" t="s">
        <v>2781</v>
      </c>
      <c r="F851" s="192" t="s">
        <v>3</v>
      </c>
      <c r="G851" s="192">
        <v>2102850</v>
      </c>
      <c r="H851" s="68"/>
      <c r="I851" s="198" t="s">
        <v>3262</v>
      </c>
      <c r="J851" s="68"/>
      <c r="K851" s="68"/>
      <c r="L851" s="68"/>
      <c r="M851" s="68"/>
      <c r="N851" s="363"/>
      <c r="O851" s="363"/>
      <c r="P851" s="216">
        <v>0</v>
      </c>
      <c r="Q851" s="216">
        <v>1663.5</v>
      </c>
      <c r="R851" s="68" t="s">
        <v>638</v>
      </c>
      <c r="S851" s="365"/>
      <c r="T851" s="278"/>
    </row>
    <row r="852" spans="1:20" ht="51">
      <c r="A852" s="192" t="s">
        <v>541</v>
      </c>
      <c r="B852" s="68"/>
      <c r="C852" s="214" t="s">
        <v>590</v>
      </c>
      <c r="D852" s="215">
        <v>45012</v>
      </c>
      <c r="E852" s="192" t="s">
        <v>2782</v>
      </c>
      <c r="F852" s="192" t="s">
        <v>3</v>
      </c>
      <c r="G852" s="192">
        <v>2102853</v>
      </c>
      <c r="H852" s="68"/>
      <c r="I852" s="198" t="s">
        <v>3263</v>
      </c>
      <c r="J852" s="68"/>
      <c r="K852" s="68"/>
      <c r="L852" s="68"/>
      <c r="M852" s="68"/>
      <c r="N852" s="363"/>
      <c r="O852" s="363"/>
      <c r="P852" s="216">
        <v>0</v>
      </c>
      <c r="Q852" s="216">
        <v>1663.35</v>
      </c>
      <c r="R852" s="68" t="s">
        <v>638</v>
      </c>
      <c r="S852" s="365"/>
      <c r="T852" s="278"/>
    </row>
    <row r="853" spans="1:20" ht="63.75">
      <c r="A853" s="192">
        <v>25</v>
      </c>
      <c r="B853" s="68"/>
      <c r="C853" s="214" t="s">
        <v>42</v>
      </c>
      <c r="D853" s="215">
        <v>45013</v>
      </c>
      <c r="E853" s="192" t="s">
        <v>2783</v>
      </c>
      <c r="F853" s="192" t="s">
        <v>3</v>
      </c>
      <c r="G853" s="192">
        <v>2103070</v>
      </c>
      <c r="H853" s="68"/>
      <c r="I853" s="198" t="s">
        <v>3264</v>
      </c>
      <c r="J853" s="68"/>
      <c r="K853" s="68"/>
      <c r="L853" s="68"/>
      <c r="M853" s="68"/>
      <c r="N853" s="363"/>
      <c r="O853" s="363"/>
      <c r="P853" s="216">
        <v>0</v>
      </c>
      <c r="Q853" s="216">
        <v>78.180000000000007</v>
      </c>
      <c r="R853" s="68" t="s">
        <v>638</v>
      </c>
      <c r="S853" s="365"/>
      <c r="T853" s="278"/>
    </row>
    <row r="854" spans="1:20" ht="63.75">
      <c r="A854" s="192" t="s">
        <v>541</v>
      </c>
      <c r="B854" s="68"/>
      <c r="C854" s="214" t="s">
        <v>590</v>
      </c>
      <c r="D854" s="215">
        <v>45013</v>
      </c>
      <c r="E854" s="192" t="s">
        <v>2784</v>
      </c>
      <c r="F854" s="192" t="s">
        <v>3</v>
      </c>
      <c r="G854" s="192">
        <v>2103148</v>
      </c>
      <c r="H854" s="68"/>
      <c r="I854" s="198" t="s">
        <v>3265</v>
      </c>
      <c r="J854" s="68"/>
      <c r="K854" s="68"/>
      <c r="L854" s="68"/>
      <c r="M854" s="68"/>
      <c r="N854" s="363"/>
      <c r="O854" s="363"/>
      <c r="P854" s="216">
        <v>0</v>
      </c>
      <c r="Q854" s="216">
        <v>13500</v>
      </c>
      <c r="R854" s="68" t="s">
        <v>638</v>
      </c>
      <c r="S854" s="365"/>
      <c r="T854" s="278"/>
    </row>
    <row r="855" spans="1:20" ht="51">
      <c r="A855" s="192">
        <v>682</v>
      </c>
      <c r="B855" s="68"/>
      <c r="C855" s="214" t="s">
        <v>1250</v>
      </c>
      <c r="D855" s="215">
        <v>45013</v>
      </c>
      <c r="E855" s="192" t="s">
        <v>2785</v>
      </c>
      <c r="F855" s="192" t="s">
        <v>3</v>
      </c>
      <c r="G855" s="192">
        <v>2103085</v>
      </c>
      <c r="H855" s="68"/>
      <c r="I855" s="198" t="s">
        <v>3266</v>
      </c>
      <c r="J855" s="68"/>
      <c r="K855" s="68"/>
      <c r="L855" s="68"/>
      <c r="M855" s="68"/>
      <c r="N855" s="363"/>
      <c r="O855" s="363"/>
      <c r="P855" s="216">
        <v>0</v>
      </c>
      <c r="Q855" s="216">
        <v>11892.34</v>
      </c>
      <c r="R855" s="68" t="s">
        <v>638</v>
      </c>
      <c r="S855" s="365"/>
      <c r="T855" s="278"/>
    </row>
    <row r="856" spans="1:20" ht="51">
      <c r="A856" s="192" t="s">
        <v>541</v>
      </c>
      <c r="B856" s="68"/>
      <c r="C856" s="214" t="s">
        <v>590</v>
      </c>
      <c r="D856" s="215">
        <v>45013</v>
      </c>
      <c r="E856" s="192" t="s">
        <v>2786</v>
      </c>
      <c r="F856" s="192" t="s">
        <v>3</v>
      </c>
      <c r="G856" s="192">
        <v>2103093</v>
      </c>
      <c r="H856" s="68"/>
      <c r="I856" s="198" t="s">
        <v>3267</v>
      </c>
      <c r="J856" s="68"/>
      <c r="K856" s="68"/>
      <c r="L856" s="68"/>
      <c r="M856" s="68"/>
      <c r="N856" s="363"/>
      <c r="O856" s="363"/>
      <c r="P856" s="216">
        <v>0</v>
      </c>
      <c r="Q856" s="216">
        <v>1566.95</v>
      </c>
      <c r="R856" s="68" t="s">
        <v>638</v>
      </c>
      <c r="S856" s="365"/>
      <c r="T856" s="278"/>
    </row>
    <row r="857" spans="1:20" ht="63.75">
      <c r="A857" s="192">
        <v>389</v>
      </c>
      <c r="B857" s="68"/>
      <c r="C857" s="214" t="s">
        <v>1424</v>
      </c>
      <c r="D857" s="215">
        <v>45014</v>
      </c>
      <c r="E857" s="192" t="s">
        <v>2787</v>
      </c>
      <c r="F857" s="192" t="s">
        <v>3</v>
      </c>
      <c r="G857" s="192">
        <v>2103343</v>
      </c>
      <c r="H857" s="68"/>
      <c r="I857" s="198" t="s">
        <v>3268</v>
      </c>
      <c r="J857" s="68"/>
      <c r="K857" s="68"/>
      <c r="L857" s="68"/>
      <c r="M857" s="68"/>
      <c r="N857" s="363"/>
      <c r="O857" s="363"/>
      <c r="P857" s="216">
        <v>0</v>
      </c>
      <c r="Q857" s="216">
        <v>15</v>
      </c>
      <c r="R857" s="68" t="s">
        <v>638</v>
      </c>
      <c r="S857" s="365"/>
      <c r="T857" s="278"/>
    </row>
    <row r="858" spans="1:20" ht="38.25">
      <c r="A858" s="192">
        <v>15</v>
      </c>
      <c r="B858" s="68"/>
      <c r="C858" s="214" t="s">
        <v>39</v>
      </c>
      <c r="D858" s="215">
        <v>45014</v>
      </c>
      <c r="E858" s="192" t="s">
        <v>2788</v>
      </c>
      <c r="F858" s="192" t="s">
        <v>3</v>
      </c>
      <c r="G858" s="192">
        <v>2103372</v>
      </c>
      <c r="H858" s="68"/>
      <c r="I858" s="198" t="s">
        <v>3269</v>
      </c>
      <c r="J858" s="68"/>
      <c r="K858" s="68"/>
      <c r="L858" s="68"/>
      <c r="M858" s="68"/>
      <c r="N858" s="363"/>
      <c r="O858" s="363"/>
      <c r="P858" s="216">
        <v>0</v>
      </c>
      <c r="Q858" s="216">
        <v>175.14</v>
      </c>
      <c r="R858" s="68" t="s">
        <v>638</v>
      </c>
      <c r="S858" s="365"/>
      <c r="T858" s="278"/>
    </row>
    <row r="859" spans="1:20" ht="51">
      <c r="A859" s="192" t="s">
        <v>541</v>
      </c>
      <c r="B859" s="68"/>
      <c r="C859" s="214" t="s">
        <v>590</v>
      </c>
      <c r="D859" s="215">
        <v>45014</v>
      </c>
      <c r="E859" s="192" t="s">
        <v>2789</v>
      </c>
      <c r="F859" s="192" t="s">
        <v>3</v>
      </c>
      <c r="G859" s="192">
        <v>2103399</v>
      </c>
      <c r="H859" s="68"/>
      <c r="I859" s="198" t="s">
        <v>3270</v>
      </c>
      <c r="J859" s="68"/>
      <c r="K859" s="68"/>
      <c r="L859" s="68"/>
      <c r="M859" s="68"/>
      <c r="N859" s="363"/>
      <c r="O859" s="363"/>
      <c r="P859" s="216">
        <v>0</v>
      </c>
      <c r="Q859" s="216">
        <v>1112</v>
      </c>
      <c r="R859" s="68" t="s">
        <v>638</v>
      </c>
      <c r="S859" s="365"/>
      <c r="T859" s="278"/>
    </row>
    <row r="860" spans="1:20" ht="51">
      <c r="A860" s="192" t="s">
        <v>541</v>
      </c>
      <c r="B860" s="68"/>
      <c r="C860" s="214" t="s">
        <v>590</v>
      </c>
      <c r="D860" s="215">
        <v>45014</v>
      </c>
      <c r="E860" s="192" t="s">
        <v>2790</v>
      </c>
      <c r="F860" s="192" t="s">
        <v>3</v>
      </c>
      <c r="G860" s="192">
        <v>2103402</v>
      </c>
      <c r="H860" s="68"/>
      <c r="I860" s="198" t="s">
        <v>3271</v>
      </c>
      <c r="J860" s="68"/>
      <c r="K860" s="68"/>
      <c r="L860" s="68"/>
      <c r="M860" s="68"/>
      <c r="N860" s="363"/>
      <c r="O860" s="363"/>
      <c r="P860" s="216">
        <v>0</v>
      </c>
      <c r="Q860" s="216">
        <v>181</v>
      </c>
      <c r="R860" s="68" t="s">
        <v>638</v>
      </c>
      <c r="S860" s="365"/>
      <c r="T860" s="278"/>
    </row>
    <row r="861" spans="1:20" ht="51">
      <c r="A861" s="192" t="s">
        <v>541</v>
      </c>
      <c r="B861" s="68"/>
      <c r="C861" s="214" t="s">
        <v>590</v>
      </c>
      <c r="D861" s="215">
        <v>45014</v>
      </c>
      <c r="E861" s="192" t="s">
        <v>2791</v>
      </c>
      <c r="F861" s="192" t="s">
        <v>3</v>
      </c>
      <c r="G861" s="192">
        <v>2103370</v>
      </c>
      <c r="H861" s="68"/>
      <c r="I861" s="198" t="s">
        <v>3272</v>
      </c>
      <c r="J861" s="68"/>
      <c r="K861" s="68"/>
      <c r="L861" s="68"/>
      <c r="M861" s="68"/>
      <c r="N861" s="363"/>
      <c r="O861" s="363"/>
      <c r="P861" s="216">
        <v>0</v>
      </c>
      <c r="Q861" s="216">
        <v>3239.73</v>
      </c>
      <c r="R861" s="68" t="s">
        <v>638</v>
      </c>
      <c r="S861" s="365"/>
      <c r="T861" s="278"/>
    </row>
    <row r="862" spans="1:20" ht="51">
      <c r="A862" s="192">
        <v>593</v>
      </c>
      <c r="B862" s="68"/>
      <c r="C862" s="214" t="s">
        <v>1288</v>
      </c>
      <c r="D862" s="215">
        <v>45015</v>
      </c>
      <c r="E862" s="192" t="s">
        <v>2792</v>
      </c>
      <c r="F862" s="192" t="s">
        <v>3</v>
      </c>
      <c r="G862" s="192">
        <v>2103600</v>
      </c>
      <c r="H862" s="68"/>
      <c r="I862" s="198" t="s">
        <v>3273</v>
      </c>
      <c r="J862" s="68"/>
      <c r="K862" s="68"/>
      <c r="L862" s="68"/>
      <c r="M862" s="68"/>
      <c r="N862" s="363"/>
      <c r="O862" s="363"/>
      <c r="P862" s="216">
        <v>0</v>
      </c>
      <c r="Q862" s="216">
        <v>55.3</v>
      </c>
      <c r="R862" s="68" t="s">
        <v>638</v>
      </c>
      <c r="S862" s="365"/>
      <c r="T862" s="278"/>
    </row>
    <row r="863" spans="1:20" ht="51">
      <c r="A863" s="192">
        <v>266</v>
      </c>
      <c r="B863" s="68"/>
      <c r="C863" s="214" t="s">
        <v>1269</v>
      </c>
      <c r="D863" s="215">
        <v>45015</v>
      </c>
      <c r="E863" s="192" t="s">
        <v>2793</v>
      </c>
      <c r="F863" s="192" t="s">
        <v>3</v>
      </c>
      <c r="G863" s="192">
        <v>2103623</v>
      </c>
      <c r="H863" s="68"/>
      <c r="I863" s="198" t="s">
        <v>3274</v>
      </c>
      <c r="J863" s="68"/>
      <c r="K863" s="68"/>
      <c r="L863" s="68"/>
      <c r="M863" s="68"/>
      <c r="N863" s="363"/>
      <c r="O863" s="363"/>
      <c r="P863" s="216">
        <v>0</v>
      </c>
      <c r="Q863" s="216">
        <v>1972</v>
      </c>
      <c r="R863" s="68" t="s">
        <v>638</v>
      </c>
      <c r="S863" s="365"/>
      <c r="T863" s="278"/>
    </row>
    <row r="864" spans="1:20" ht="51">
      <c r="A864" s="192">
        <v>266</v>
      </c>
      <c r="B864" s="68"/>
      <c r="C864" s="214" t="s">
        <v>1269</v>
      </c>
      <c r="D864" s="215">
        <v>45015</v>
      </c>
      <c r="E864" s="192" t="s">
        <v>2794</v>
      </c>
      <c r="F864" s="192" t="s">
        <v>3</v>
      </c>
      <c r="G864" s="192">
        <v>2103625</v>
      </c>
      <c r="H864" s="68"/>
      <c r="I864" s="198" t="s">
        <v>3275</v>
      </c>
      <c r="J864" s="68"/>
      <c r="K864" s="68"/>
      <c r="L864" s="68"/>
      <c r="M864" s="68"/>
      <c r="N864" s="363"/>
      <c r="O864" s="363"/>
      <c r="P864" s="216">
        <v>0</v>
      </c>
      <c r="Q864" s="216">
        <v>1972</v>
      </c>
      <c r="R864" s="68" t="s">
        <v>638</v>
      </c>
      <c r="S864" s="365"/>
      <c r="T864" s="278"/>
    </row>
    <row r="865" spans="1:20" ht="63.75">
      <c r="A865" s="192">
        <v>344</v>
      </c>
      <c r="B865" s="68"/>
      <c r="C865" s="214" t="s">
        <v>139</v>
      </c>
      <c r="D865" s="215">
        <v>45015</v>
      </c>
      <c r="E865" s="192" t="s">
        <v>2795</v>
      </c>
      <c r="F865" s="192" t="s">
        <v>3</v>
      </c>
      <c r="G865" s="192">
        <v>2103696</v>
      </c>
      <c r="H865" s="68"/>
      <c r="I865" s="198" t="s">
        <v>3276</v>
      </c>
      <c r="J865" s="68"/>
      <c r="K865" s="68"/>
      <c r="L865" s="68"/>
      <c r="M865" s="68"/>
      <c r="N865" s="363"/>
      <c r="O865" s="363"/>
      <c r="P865" s="216">
        <v>0</v>
      </c>
      <c r="Q865" s="216">
        <v>2232.04</v>
      </c>
      <c r="R865" s="68" t="s">
        <v>638</v>
      </c>
      <c r="S865" s="365"/>
      <c r="T865" s="278"/>
    </row>
    <row r="866" spans="1:20" ht="38.25">
      <c r="A866" s="192">
        <v>15</v>
      </c>
      <c r="B866" s="68"/>
      <c r="C866" s="214" t="s">
        <v>39</v>
      </c>
      <c r="D866" s="215">
        <v>45015</v>
      </c>
      <c r="E866" s="192" t="s">
        <v>2796</v>
      </c>
      <c r="F866" s="192" t="s">
        <v>3</v>
      </c>
      <c r="G866" s="192">
        <v>2103718</v>
      </c>
      <c r="H866" s="68"/>
      <c r="I866" s="198" t="s">
        <v>3277</v>
      </c>
      <c r="J866" s="68"/>
      <c r="K866" s="68"/>
      <c r="L866" s="68"/>
      <c r="M866" s="68"/>
      <c r="N866" s="363"/>
      <c r="O866" s="363"/>
      <c r="P866" s="216">
        <v>0</v>
      </c>
      <c r="Q866" s="216">
        <v>1000</v>
      </c>
      <c r="R866" s="68" t="s">
        <v>638</v>
      </c>
      <c r="S866" s="365"/>
      <c r="T866" s="278"/>
    </row>
    <row r="867" spans="1:20" ht="63.75">
      <c r="A867" s="192" t="s">
        <v>541</v>
      </c>
      <c r="B867" s="68"/>
      <c r="C867" s="214" t="s">
        <v>590</v>
      </c>
      <c r="D867" s="215">
        <v>45015</v>
      </c>
      <c r="E867" s="192" t="s">
        <v>2797</v>
      </c>
      <c r="F867" s="192" t="s">
        <v>3</v>
      </c>
      <c r="G867" s="192">
        <v>2103730</v>
      </c>
      <c r="H867" s="68"/>
      <c r="I867" s="198" t="s">
        <v>3278</v>
      </c>
      <c r="J867" s="68"/>
      <c r="K867" s="68"/>
      <c r="L867" s="68"/>
      <c r="M867" s="68"/>
      <c r="N867" s="363"/>
      <c r="O867" s="363"/>
      <c r="P867" s="216">
        <v>0</v>
      </c>
      <c r="Q867" s="216">
        <v>1767.27</v>
      </c>
      <c r="R867" s="68" t="s">
        <v>638</v>
      </c>
      <c r="S867" s="365"/>
      <c r="T867" s="278"/>
    </row>
    <row r="868" spans="1:20" ht="51">
      <c r="A868" s="192">
        <v>244</v>
      </c>
      <c r="B868" s="68"/>
      <c r="C868" s="214" t="s">
        <v>100</v>
      </c>
      <c r="D868" s="215">
        <v>45015</v>
      </c>
      <c r="E868" s="192" t="s">
        <v>2798</v>
      </c>
      <c r="F868" s="192" t="s">
        <v>3</v>
      </c>
      <c r="G868" s="192">
        <v>2103626</v>
      </c>
      <c r="H868" s="68"/>
      <c r="I868" s="198" t="s">
        <v>3279</v>
      </c>
      <c r="J868" s="68"/>
      <c r="K868" s="68"/>
      <c r="L868" s="68"/>
      <c r="M868" s="68"/>
      <c r="N868" s="363"/>
      <c r="O868" s="363"/>
      <c r="P868" s="216">
        <v>0</v>
      </c>
      <c r="Q868" s="216">
        <v>205494</v>
      </c>
      <c r="R868" s="68" t="s">
        <v>638</v>
      </c>
      <c r="S868" s="365"/>
      <c r="T868" s="278"/>
    </row>
    <row r="869" spans="1:20" ht="51">
      <c r="A869" s="192" t="s">
        <v>541</v>
      </c>
      <c r="B869" s="68"/>
      <c r="C869" s="214" t="s">
        <v>590</v>
      </c>
      <c r="D869" s="215">
        <v>45015</v>
      </c>
      <c r="E869" s="192" t="s">
        <v>2799</v>
      </c>
      <c r="F869" s="192" t="s">
        <v>3</v>
      </c>
      <c r="G869" s="192">
        <v>2103646</v>
      </c>
      <c r="H869" s="68"/>
      <c r="I869" s="198" t="s">
        <v>3280</v>
      </c>
      <c r="J869" s="68"/>
      <c r="K869" s="68"/>
      <c r="L869" s="68"/>
      <c r="M869" s="68"/>
      <c r="N869" s="363"/>
      <c r="O869" s="363"/>
      <c r="P869" s="216">
        <v>0</v>
      </c>
      <c r="Q869" s="216">
        <v>533.79</v>
      </c>
      <c r="R869" s="68" t="s">
        <v>638</v>
      </c>
      <c r="S869" s="365"/>
      <c r="T869" s="278"/>
    </row>
    <row r="870" spans="1:20" ht="51">
      <c r="A870" s="192" t="s">
        <v>541</v>
      </c>
      <c r="B870" s="68"/>
      <c r="C870" s="214" t="s">
        <v>590</v>
      </c>
      <c r="D870" s="215">
        <v>45015</v>
      </c>
      <c r="E870" s="192" t="s">
        <v>2800</v>
      </c>
      <c r="F870" s="192" t="s">
        <v>3</v>
      </c>
      <c r="G870" s="192">
        <v>2103647</v>
      </c>
      <c r="H870" s="68"/>
      <c r="I870" s="198" t="s">
        <v>3281</v>
      </c>
      <c r="J870" s="68"/>
      <c r="K870" s="68"/>
      <c r="L870" s="68"/>
      <c r="M870" s="68"/>
      <c r="N870" s="363"/>
      <c r="O870" s="363"/>
      <c r="P870" s="216">
        <v>0</v>
      </c>
      <c r="Q870" s="216">
        <v>1036.95</v>
      </c>
      <c r="R870" s="68" t="s">
        <v>638</v>
      </c>
      <c r="S870" s="365"/>
      <c r="T870" s="278"/>
    </row>
    <row r="871" spans="1:20" ht="51">
      <c r="A871" s="192">
        <v>650</v>
      </c>
      <c r="B871" s="68"/>
      <c r="C871" s="214" t="s">
        <v>175</v>
      </c>
      <c r="D871" s="215">
        <v>45015</v>
      </c>
      <c r="E871" s="192" t="s">
        <v>2801</v>
      </c>
      <c r="F871" s="192" t="s">
        <v>3</v>
      </c>
      <c r="G871" s="192">
        <v>2103737</v>
      </c>
      <c r="H871" s="68"/>
      <c r="I871" s="198" t="s">
        <v>3282</v>
      </c>
      <c r="J871" s="68"/>
      <c r="K871" s="68"/>
      <c r="L871" s="68"/>
      <c r="M871" s="68"/>
      <c r="N871" s="363"/>
      <c r="O871" s="363"/>
      <c r="P871" s="216">
        <v>0</v>
      </c>
      <c r="Q871" s="216">
        <v>14.6</v>
      </c>
      <c r="R871" s="68" t="s">
        <v>638</v>
      </c>
      <c r="S871" s="365"/>
      <c r="T871" s="278"/>
    </row>
    <row r="872" spans="1:20" ht="38.25">
      <c r="A872" s="192">
        <v>15</v>
      </c>
      <c r="B872" s="68"/>
      <c r="C872" s="214" t="s">
        <v>39</v>
      </c>
      <c r="D872" s="215">
        <v>45016</v>
      </c>
      <c r="E872" s="192" t="s">
        <v>2802</v>
      </c>
      <c r="F872" s="192" t="s">
        <v>3</v>
      </c>
      <c r="G872" s="192">
        <v>2104042</v>
      </c>
      <c r="H872" s="68"/>
      <c r="I872" s="198" t="s">
        <v>3283</v>
      </c>
      <c r="J872" s="68"/>
      <c r="K872" s="68"/>
      <c r="L872" s="68"/>
      <c r="M872" s="68"/>
      <c r="N872" s="363"/>
      <c r="O872" s="363"/>
      <c r="P872" s="216">
        <v>0</v>
      </c>
      <c r="Q872" s="216">
        <v>2000</v>
      </c>
      <c r="R872" s="68" t="s">
        <v>638</v>
      </c>
      <c r="S872" s="365"/>
      <c r="T872" s="278"/>
    </row>
    <row r="873" spans="1:20" ht="63.75">
      <c r="A873" s="192">
        <v>41</v>
      </c>
      <c r="B873" s="68"/>
      <c r="C873" s="214" t="s">
        <v>44</v>
      </c>
      <c r="D873" s="215">
        <v>45016</v>
      </c>
      <c r="E873" s="192" t="s">
        <v>2803</v>
      </c>
      <c r="F873" s="192" t="s">
        <v>3</v>
      </c>
      <c r="G873" s="192">
        <v>2103898</v>
      </c>
      <c r="H873" s="68"/>
      <c r="I873" s="198" t="s">
        <v>3284</v>
      </c>
      <c r="J873" s="68"/>
      <c r="K873" s="68"/>
      <c r="L873" s="68"/>
      <c r="M873" s="68"/>
      <c r="N873" s="363"/>
      <c r="O873" s="363"/>
      <c r="P873" s="216">
        <v>0</v>
      </c>
      <c r="Q873" s="216">
        <v>453490</v>
      </c>
      <c r="R873" s="68" t="s">
        <v>638</v>
      </c>
      <c r="S873" s="365"/>
      <c r="T873" s="278"/>
    </row>
    <row r="874" spans="1:20" ht="63.75">
      <c r="A874" s="192">
        <v>41</v>
      </c>
      <c r="B874" s="68"/>
      <c r="C874" s="214" t="s">
        <v>44</v>
      </c>
      <c r="D874" s="215">
        <v>45016</v>
      </c>
      <c r="E874" s="192" t="s">
        <v>2804</v>
      </c>
      <c r="F874" s="192" t="s">
        <v>3</v>
      </c>
      <c r="G874" s="192">
        <v>2103901</v>
      </c>
      <c r="H874" s="68"/>
      <c r="I874" s="198" t="s">
        <v>3285</v>
      </c>
      <c r="J874" s="68"/>
      <c r="K874" s="68"/>
      <c r="L874" s="68"/>
      <c r="M874" s="68"/>
      <c r="N874" s="363"/>
      <c r="O874" s="363"/>
      <c r="P874" s="216">
        <v>0</v>
      </c>
      <c r="Q874" s="216">
        <v>13750</v>
      </c>
      <c r="R874" s="68" t="s">
        <v>638</v>
      </c>
      <c r="S874" s="365"/>
      <c r="T874" s="278"/>
    </row>
    <row r="875" spans="1:20" ht="63.75">
      <c r="A875" s="192" t="s">
        <v>541</v>
      </c>
      <c r="B875" s="68"/>
      <c r="C875" s="214" t="s">
        <v>590</v>
      </c>
      <c r="D875" s="215">
        <v>45016</v>
      </c>
      <c r="E875" s="192" t="s">
        <v>2805</v>
      </c>
      <c r="F875" s="192" t="s">
        <v>3</v>
      </c>
      <c r="G875" s="192">
        <v>2103934</v>
      </c>
      <c r="H875" s="68"/>
      <c r="I875" s="198" t="s">
        <v>3286</v>
      </c>
      <c r="J875" s="68"/>
      <c r="K875" s="68"/>
      <c r="L875" s="68"/>
      <c r="M875" s="68"/>
      <c r="N875" s="363"/>
      <c r="O875" s="363"/>
      <c r="P875" s="216">
        <v>0</v>
      </c>
      <c r="Q875" s="216">
        <v>222</v>
      </c>
      <c r="R875" s="68" t="s">
        <v>638</v>
      </c>
      <c r="S875" s="365"/>
      <c r="T875" s="278"/>
    </row>
    <row r="876" spans="1:20" ht="51">
      <c r="A876" s="192" t="s">
        <v>541</v>
      </c>
      <c r="B876" s="68"/>
      <c r="C876" s="214" t="s">
        <v>590</v>
      </c>
      <c r="D876" s="215">
        <v>45016</v>
      </c>
      <c r="E876" s="192" t="s">
        <v>2806</v>
      </c>
      <c r="F876" s="192" t="s">
        <v>3</v>
      </c>
      <c r="G876" s="192">
        <v>2103928</v>
      </c>
      <c r="H876" s="68"/>
      <c r="I876" s="198" t="s">
        <v>3287</v>
      </c>
      <c r="J876" s="68"/>
      <c r="K876" s="68"/>
      <c r="L876" s="68"/>
      <c r="M876" s="68"/>
      <c r="N876" s="363"/>
      <c r="O876" s="363"/>
      <c r="P876" s="216">
        <v>0</v>
      </c>
      <c r="Q876" s="216">
        <v>188.33</v>
      </c>
      <c r="R876" s="68" t="s">
        <v>638</v>
      </c>
      <c r="S876" s="365"/>
      <c r="T876" s="278"/>
    </row>
    <row r="877" spans="1:20" ht="63.75">
      <c r="A877" s="192" t="s">
        <v>541</v>
      </c>
      <c r="B877" s="68"/>
      <c r="C877" s="214" t="s">
        <v>590</v>
      </c>
      <c r="D877" s="215">
        <v>45016</v>
      </c>
      <c r="E877" s="192" t="s">
        <v>2807</v>
      </c>
      <c r="F877" s="192" t="s">
        <v>3</v>
      </c>
      <c r="G877" s="192">
        <v>2103939</v>
      </c>
      <c r="H877" s="68"/>
      <c r="I877" s="198" t="s">
        <v>3288</v>
      </c>
      <c r="J877" s="68"/>
      <c r="K877" s="68"/>
      <c r="L877" s="68"/>
      <c r="M877" s="68"/>
      <c r="N877" s="363"/>
      <c r="O877" s="363"/>
      <c r="P877" s="216">
        <v>0</v>
      </c>
      <c r="Q877" s="216">
        <v>666</v>
      </c>
      <c r="R877" s="68" t="s">
        <v>638</v>
      </c>
      <c r="S877" s="365"/>
      <c r="T877" s="278"/>
    </row>
    <row r="878" spans="1:20" ht="63.75">
      <c r="A878" s="192" t="s">
        <v>541</v>
      </c>
      <c r="B878" s="68"/>
      <c r="C878" s="214" t="s">
        <v>590</v>
      </c>
      <c r="D878" s="215">
        <v>45016</v>
      </c>
      <c r="E878" s="192" t="s">
        <v>2808</v>
      </c>
      <c r="F878" s="192" t="s">
        <v>3</v>
      </c>
      <c r="G878" s="192">
        <v>2103941</v>
      </c>
      <c r="H878" s="68"/>
      <c r="I878" s="198" t="s">
        <v>3289</v>
      </c>
      <c r="J878" s="68"/>
      <c r="K878" s="68"/>
      <c r="L878" s="68"/>
      <c r="M878" s="68"/>
      <c r="N878" s="363"/>
      <c r="O878" s="363"/>
      <c r="P878" s="216">
        <v>0</v>
      </c>
      <c r="Q878" s="216">
        <v>222</v>
      </c>
      <c r="R878" s="68" t="s">
        <v>638</v>
      </c>
      <c r="S878" s="365"/>
      <c r="T878" s="278"/>
    </row>
    <row r="879" spans="1:20" ht="63.75">
      <c r="A879" s="192" t="s">
        <v>541</v>
      </c>
      <c r="B879" s="68"/>
      <c r="C879" s="214" t="s">
        <v>590</v>
      </c>
      <c r="D879" s="215">
        <v>45016</v>
      </c>
      <c r="E879" s="192" t="s">
        <v>2809</v>
      </c>
      <c r="F879" s="192" t="s">
        <v>3</v>
      </c>
      <c r="G879" s="192">
        <v>2103952</v>
      </c>
      <c r="H879" s="68"/>
      <c r="I879" s="198" t="s">
        <v>3290</v>
      </c>
      <c r="J879" s="68"/>
      <c r="K879" s="68"/>
      <c r="L879" s="68"/>
      <c r="M879" s="68"/>
      <c r="N879" s="363"/>
      <c r="O879" s="363"/>
      <c r="P879" s="216">
        <v>0</v>
      </c>
      <c r="Q879" s="216">
        <v>444</v>
      </c>
      <c r="R879" s="68" t="s">
        <v>638</v>
      </c>
      <c r="S879" s="365"/>
      <c r="T879" s="278"/>
    </row>
    <row r="880" spans="1:20" ht="63.75">
      <c r="A880" s="192" t="s">
        <v>541</v>
      </c>
      <c r="B880" s="68"/>
      <c r="C880" s="214" t="s">
        <v>590</v>
      </c>
      <c r="D880" s="215">
        <v>45016</v>
      </c>
      <c r="E880" s="192" t="s">
        <v>2810</v>
      </c>
      <c r="F880" s="192" t="s">
        <v>3</v>
      </c>
      <c r="G880" s="192">
        <v>2103955</v>
      </c>
      <c r="H880" s="68"/>
      <c r="I880" s="198" t="s">
        <v>3291</v>
      </c>
      <c r="J880" s="68"/>
      <c r="K880" s="68"/>
      <c r="L880" s="68"/>
      <c r="M880" s="68"/>
      <c r="N880" s="363"/>
      <c r="O880" s="363"/>
      <c r="P880" s="216">
        <v>0</v>
      </c>
      <c r="Q880" s="216">
        <v>222</v>
      </c>
      <c r="R880" s="68" t="s">
        <v>638</v>
      </c>
      <c r="S880" s="365"/>
      <c r="T880" s="278"/>
    </row>
    <row r="881" spans="1:20" ht="63.75">
      <c r="A881" s="192" t="s">
        <v>541</v>
      </c>
      <c r="B881" s="68"/>
      <c r="C881" s="214" t="s">
        <v>590</v>
      </c>
      <c r="D881" s="215">
        <v>45016</v>
      </c>
      <c r="E881" s="192" t="s">
        <v>2811</v>
      </c>
      <c r="F881" s="192" t="s">
        <v>3</v>
      </c>
      <c r="G881" s="192">
        <v>2103958</v>
      </c>
      <c r="H881" s="68"/>
      <c r="I881" s="198" t="s">
        <v>3292</v>
      </c>
      <c r="J881" s="68"/>
      <c r="K881" s="68"/>
      <c r="L881" s="68"/>
      <c r="M881" s="68"/>
      <c r="N881" s="363"/>
      <c r="O881" s="363"/>
      <c r="P881" s="216">
        <v>0</v>
      </c>
      <c r="Q881" s="216">
        <v>222</v>
      </c>
      <c r="R881" s="68" t="s">
        <v>638</v>
      </c>
      <c r="S881" s="365"/>
      <c r="T881" s="278"/>
    </row>
    <row r="882" spans="1:20" ht="63.75">
      <c r="A882" s="192" t="s">
        <v>541</v>
      </c>
      <c r="B882" s="68"/>
      <c r="C882" s="214" t="s">
        <v>590</v>
      </c>
      <c r="D882" s="215">
        <v>45016</v>
      </c>
      <c r="E882" s="192" t="s">
        <v>2812</v>
      </c>
      <c r="F882" s="192" t="s">
        <v>3</v>
      </c>
      <c r="G882" s="192">
        <v>2103961</v>
      </c>
      <c r="H882" s="68"/>
      <c r="I882" s="198" t="s">
        <v>3293</v>
      </c>
      <c r="J882" s="68"/>
      <c r="K882" s="68"/>
      <c r="L882" s="68"/>
      <c r="M882" s="68"/>
      <c r="N882" s="363"/>
      <c r="O882" s="363"/>
      <c r="P882" s="216">
        <v>0</v>
      </c>
      <c r="Q882" s="216">
        <v>222</v>
      </c>
      <c r="R882" s="68" t="s">
        <v>638</v>
      </c>
      <c r="S882" s="365"/>
      <c r="T882" s="278"/>
    </row>
    <row r="883" spans="1:20" ht="63.75">
      <c r="A883" s="192" t="s">
        <v>541</v>
      </c>
      <c r="B883" s="68"/>
      <c r="C883" s="214" t="s">
        <v>590</v>
      </c>
      <c r="D883" s="215">
        <v>45016</v>
      </c>
      <c r="E883" s="192" t="s">
        <v>2813</v>
      </c>
      <c r="F883" s="192" t="s">
        <v>3</v>
      </c>
      <c r="G883" s="192">
        <v>2103964</v>
      </c>
      <c r="H883" s="68"/>
      <c r="I883" s="198" t="s">
        <v>3294</v>
      </c>
      <c r="J883" s="68"/>
      <c r="K883" s="68"/>
      <c r="L883" s="68"/>
      <c r="M883" s="68"/>
      <c r="N883" s="363"/>
      <c r="O883" s="363"/>
      <c r="P883" s="216">
        <v>0</v>
      </c>
      <c r="Q883" s="216">
        <v>222</v>
      </c>
      <c r="R883" s="68" t="s">
        <v>638</v>
      </c>
      <c r="S883" s="365"/>
      <c r="T883" s="278"/>
    </row>
    <row r="884" spans="1:20" ht="63.75">
      <c r="A884" s="192" t="s">
        <v>541</v>
      </c>
      <c r="B884" s="68"/>
      <c r="C884" s="214" t="s">
        <v>590</v>
      </c>
      <c r="D884" s="215">
        <v>45016</v>
      </c>
      <c r="E884" s="192" t="s">
        <v>2814</v>
      </c>
      <c r="F884" s="192" t="s">
        <v>3</v>
      </c>
      <c r="G884" s="192">
        <v>2103966</v>
      </c>
      <c r="H884" s="68"/>
      <c r="I884" s="198" t="s">
        <v>3295</v>
      </c>
      <c r="J884" s="68"/>
      <c r="K884" s="68"/>
      <c r="L884" s="68"/>
      <c r="M884" s="68"/>
      <c r="N884" s="363"/>
      <c r="O884" s="363"/>
      <c r="P884" s="216">
        <v>0</v>
      </c>
      <c r="Q884" s="216">
        <v>222</v>
      </c>
      <c r="R884" s="68" t="s">
        <v>638</v>
      </c>
      <c r="S884" s="365"/>
      <c r="T884" s="278"/>
    </row>
    <row r="885" spans="1:20" ht="63.75">
      <c r="A885" s="192" t="s">
        <v>541</v>
      </c>
      <c r="B885" s="68"/>
      <c r="C885" s="214" t="s">
        <v>590</v>
      </c>
      <c r="D885" s="215">
        <v>45016</v>
      </c>
      <c r="E885" s="192" t="s">
        <v>2815</v>
      </c>
      <c r="F885" s="192" t="s">
        <v>3</v>
      </c>
      <c r="G885" s="192">
        <v>2103970</v>
      </c>
      <c r="H885" s="68"/>
      <c r="I885" s="198" t="s">
        <v>3296</v>
      </c>
      <c r="J885" s="68"/>
      <c r="K885" s="68"/>
      <c r="L885" s="68"/>
      <c r="M885" s="68"/>
      <c r="N885" s="363"/>
      <c r="O885" s="363"/>
      <c r="P885" s="216">
        <v>0</v>
      </c>
      <c r="Q885" s="216">
        <v>222</v>
      </c>
      <c r="R885" s="68" t="s">
        <v>638</v>
      </c>
      <c r="S885" s="365"/>
      <c r="T885" s="278"/>
    </row>
    <row r="886" spans="1:20" ht="63.75">
      <c r="A886" s="192" t="s">
        <v>541</v>
      </c>
      <c r="B886" s="68"/>
      <c r="C886" s="214" t="s">
        <v>590</v>
      </c>
      <c r="D886" s="215">
        <v>45016</v>
      </c>
      <c r="E886" s="192" t="s">
        <v>2816</v>
      </c>
      <c r="F886" s="192" t="s">
        <v>3</v>
      </c>
      <c r="G886" s="192">
        <v>2103975</v>
      </c>
      <c r="H886" s="68"/>
      <c r="I886" s="198" t="s">
        <v>3297</v>
      </c>
      <c r="J886" s="68"/>
      <c r="K886" s="68"/>
      <c r="L886" s="68"/>
      <c r="M886" s="68"/>
      <c r="N886" s="363"/>
      <c r="O886" s="363"/>
      <c r="P886" s="216">
        <v>0</v>
      </c>
      <c r="Q886" s="216">
        <v>222</v>
      </c>
      <c r="R886" s="68" t="s">
        <v>638</v>
      </c>
      <c r="S886" s="365"/>
      <c r="T886" s="278"/>
    </row>
    <row r="887" spans="1:20" ht="63.75">
      <c r="A887" s="192" t="s">
        <v>541</v>
      </c>
      <c r="B887" s="68"/>
      <c r="C887" s="214" t="s">
        <v>590</v>
      </c>
      <c r="D887" s="215">
        <v>45016</v>
      </c>
      <c r="E887" s="192" t="s">
        <v>2817</v>
      </c>
      <c r="F887" s="192" t="s">
        <v>3</v>
      </c>
      <c r="G887" s="192">
        <v>2103981</v>
      </c>
      <c r="H887" s="68"/>
      <c r="I887" s="198" t="s">
        <v>3298</v>
      </c>
      <c r="J887" s="68"/>
      <c r="K887" s="68"/>
      <c r="L887" s="68"/>
      <c r="M887" s="68"/>
      <c r="N887" s="363"/>
      <c r="O887" s="363"/>
      <c r="P887" s="216">
        <v>0</v>
      </c>
      <c r="Q887" s="216">
        <v>222</v>
      </c>
      <c r="R887" s="68" t="s">
        <v>638</v>
      </c>
      <c r="S887" s="365"/>
      <c r="T887" s="278"/>
    </row>
    <row r="888" spans="1:20" ht="63.75">
      <c r="A888" s="192" t="s">
        <v>541</v>
      </c>
      <c r="B888" s="68"/>
      <c r="C888" s="214" t="s">
        <v>590</v>
      </c>
      <c r="D888" s="215">
        <v>45016</v>
      </c>
      <c r="E888" s="192" t="s">
        <v>2818</v>
      </c>
      <c r="F888" s="192" t="s">
        <v>3</v>
      </c>
      <c r="G888" s="192">
        <v>2103991</v>
      </c>
      <c r="H888" s="68"/>
      <c r="I888" s="198" t="s">
        <v>3299</v>
      </c>
      <c r="J888" s="68"/>
      <c r="K888" s="68"/>
      <c r="L888" s="68"/>
      <c r="M888" s="68"/>
      <c r="N888" s="363"/>
      <c r="O888" s="363"/>
      <c r="P888" s="216">
        <v>0</v>
      </c>
      <c r="Q888" s="216">
        <v>222</v>
      </c>
      <c r="R888" s="68" t="s">
        <v>638</v>
      </c>
      <c r="S888" s="365"/>
      <c r="T888" s="278"/>
    </row>
    <row r="889" spans="1:20" ht="63.75">
      <c r="A889" s="192" t="s">
        <v>541</v>
      </c>
      <c r="B889" s="68"/>
      <c r="C889" s="214" t="s">
        <v>590</v>
      </c>
      <c r="D889" s="215">
        <v>45016</v>
      </c>
      <c r="E889" s="192" t="s">
        <v>2819</v>
      </c>
      <c r="F889" s="192" t="s">
        <v>3</v>
      </c>
      <c r="G889" s="192">
        <v>2103982</v>
      </c>
      <c r="H889" s="68"/>
      <c r="I889" s="198" t="s">
        <v>3300</v>
      </c>
      <c r="J889" s="68"/>
      <c r="K889" s="68"/>
      <c r="L889" s="68"/>
      <c r="M889" s="68"/>
      <c r="N889" s="363"/>
      <c r="O889" s="363"/>
      <c r="P889" s="216">
        <v>0</v>
      </c>
      <c r="Q889" s="216">
        <v>222</v>
      </c>
      <c r="R889" s="68" t="s">
        <v>638</v>
      </c>
      <c r="S889" s="365"/>
      <c r="T889" s="278"/>
    </row>
    <row r="890" spans="1:20" ht="63.75">
      <c r="A890" s="192" t="s">
        <v>541</v>
      </c>
      <c r="B890" s="68"/>
      <c r="C890" s="214" t="s">
        <v>590</v>
      </c>
      <c r="D890" s="215">
        <v>45016</v>
      </c>
      <c r="E890" s="192" t="s">
        <v>2820</v>
      </c>
      <c r="F890" s="192" t="s">
        <v>3</v>
      </c>
      <c r="G890" s="192">
        <v>2103986</v>
      </c>
      <c r="H890" s="68"/>
      <c r="I890" s="198" t="s">
        <v>3301</v>
      </c>
      <c r="J890" s="68"/>
      <c r="K890" s="68"/>
      <c r="L890" s="68"/>
      <c r="M890" s="68"/>
      <c r="N890" s="363"/>
      <c r="O890" s="363"/>
      <c r="P890" s="216">
        <v>0</v>
      </c>
      <c r="Q890" s="216">
        <v>222</v>
      </c>
      <c r="R890" s="68" t="s">
        <v>638</v>
      </c>
      <c r="S890" s="365"/>
      <c r="T890" s="278"/>
    </row>
    <row r="891" spans="1:20" ht="63.75">
      <c r="A891" s="192" t="s">
        <v>541</v>
      </c>
      <c r="B891" s="68"/>
      <c r="C891" s="214" t="s">
        <v>590</v>
      </c>
      <c r="D891" s="215">
        <v>45016</v>
      </c>
      <c r="E891" s="192" t="s">
        <v>2821</v>
      </c>
      <c r="F891" s="192" t="s">
        <v>3</v>
      </c>
      <c r="G891" s="192">
        <v>2103989</v>
      </c>
      <c r="H891" s="68"/>
      <c r="I891" s="198" t="s">
        <v>3302</v>
      </c>
      <c r="J891" s="68"/>
      <c r="K891" s="68"/>
      <c r="L891" s="68"/>
      <c r="M891" s="68"/>
      <c r="N891" s="363"/>
      <c r="O891" s="363"/>
      <c r="P891" s="216">
        <v>0</v>
      </c>
      <c r="Q891" s="216">
        <v>222</v>
      </c>
      <c r="R891" s="68" t="s">
        <v>638</v>
      </c>
      <c r="S891" s="365"/>
      <c r="T891" s="278"/>
    </row>
    <row r="892" spans="1:20" ht="63.75">
      <c r="A892" s="192" t="s">
        <v>541</v>
      </c>
      <c r="B892" s="68"/>
      <c r="C892" s="214" t="s">
        <v>590</v>
      </c>
      <c r="D892" s="215">
        <v>45016</v>
      </c>
      <c r="E892" s="192" t="s">
        <v>2822</v>
      </c>
      <c r="F892" s="192" t="s">
        <v>3</v>
      </c>
      <c r="G892" s="192">
        <v>2103993</v>
      </c>
      <c r="H892" s="68"/>
      <c r="I892" s="198" t="s">
        <v>3303</v>
      </c>
      <c r="J892" s="68"/>
      <c r="K892" s="68"/>
      <c r="L892" s="68"/>
      <c r="M892" s="68"/>
      <c r="N892" s="363"/>
      <c r="O892" s="363"/>
      <c r="P892" s="216">
        <v>0</v>
      </c>
      <c r="Q892" s="216">
        <v>444</v>
      </c>
      <c r="R892" s="68" t="s">
        <v>638</v>
      </c>
      <c r="S892" s="365"/>
      <c r="T892" s="278"/>
    </row>
    <row r="893" spans="1:20" ht="76.5">
      <c r="A893" s="192">
        <v>513</v>
      </c>
      <c r="B893" s="68"/>
      <c r="C893" s="214" t="s">
        <v>160</v>
      </c>
      <c r="D893" s="215">
        <v>44986</v>
      </c>
      <c r="E893" s="192" t="s">
        <v>2823</v>
      </c>
      <c r="F893" s="192" t="s">
        <v>6</v>
      </c>
      <c r="G893" s="192">
        <v>1771125</v>
      </c>
      <c r="H893" s="68"/>
      <c r="I893" s="198" t="s">
        <v>3304</v>
      </c>
      <c r="J893" s="68"/>
      <c r="K893" s="68"/>
      <c r="L893" s="68"/>
      <c r="M893" s="68"/>
      <c r="N893" s="363"/>
      <c r="O893" s="363"/>
      <c r="P893" s="216">
        <v>0</v>
      </c>
      <c r="Q893" s="216">
        <v>430128</v>
      </c>
      <c r="R893" s="68" t="s">
        <v>638</v>
      </c>
      <c r="S893" s="365"/>
      <c r="T893" s="278"/>
    </row>
    <row r="894" spans="1:20" ht="63.75">
      <c r="A894" s="192">
        <v>46</v>
      </c>
      <c r="B894" s="68"/>
      <c r="C894" s="214" t="s">
        <v>1380</v>
      </c>
      <c r="D894" s="215">
        <v>44987</v>
      </c>
      <c r="E894" s="192" t="s">
        <v>2826</v>
      </c>
      <c r="F894" s="192" t="s">
        <v>6</v>
      </c>
      <c r="G894" s="192">
        <v>1055605</v>
      </c>
      <c r="H894" s="68"/>
      <c r="I894" s="198" t="s">
        <v>3307</v>
      </c>
      <c r="J894" s="68"/>
      <c r="K894" s="68"/>
      <c r="L894" s="68"/>
      <c r="M894" s="68"/>
      <c r="N894" s="363"/>
      <c r="O894" s="363"/>
      <c r="P894" s="216">
        <v>0</v>
      </c>
      <c r="Q894" s="216">
        <v>37131820.359999999</v>
      </c>
      <c r="R894" s="68" t="s">
        <v>638</v>
      </c>
      <c r="S894" s="365"/>
      <c r="T894" s="278"/>
    </row>
    <row r="895" spans="1:20" ht="63.75">
      <c r="A895" s="192">
        <v>46</v>
      </c>
      <c r="B895" s="68"/>
      <c r="C895" s="214" t="s">
        <v>1380</v>
      </c>
      <c r="D895" s="215">
        <v>44987</v>
      </c>
      <c r="E895" s="192" t="s">
        <v>2827</v>
      </c>
      <c r="F895" s="192" t="s">
        <v>10</v>
      </c>
      <c r="G895" s="192">
        <v>1055605</v>
      </c>
      <c r="H895" s="68"/>
      <c r="I895" s="198" t="s">
        <v>3308</v>
      </c>
      <c r="J895" s="68"/>
      <c r="K895" s="68"/>
      <c r="L895" s="68"/>
      <c r="M895" s="68"/>
      <c r="N895" s="363"/>
      <c r="O895" s="363"/>
      <c r="P895" s="216">
        <v>50</v>
      </c>
      <c r="Q895" s="216">
        <v>0</v>
      </c>
      <c r="R895" s="68" t="s">
        <v>638</v>
      </c>
      <c r="S895" s="365"/>
      <c r="T895" s="278"/>
    </row>
    <row r="896" spans="1:20" ht="76.5">
      <c r="A896" s="192" t="s">
        <v>544</v>
      </c>
      <c r="B896" s="68"/>
      <c r="C896" s="214" t="s">
        <v>683</v>
      </c>
      <c r="D896" s="215">
        <v>44988</v>
      </c>
      <c r="E896" s="192" t="s">
        <v>2828</v>
      </c>
      <c r="F896" s="192" t="s">
        <v>6</v>
      </c>
      <c r="G896" s="192">
        <v>1772570</v>
      </c>
      <c r="H896" s="68"/>
      <c r="I896" s="198" t="s">
        <v>3309</v>
      </c>
      <c r="J896" s="68"/>
      <c r="K896" s="68"/>
      <c r="L896" s="68"/>
      <c r="M896" s="68"/>
      <c r="N896" s="363"/>
      <c r="O896" s="363"/>
      <c r="P896" s="216">
        <v>0</v>
      </c>
      <c r="Q896" s="216">
        <v>476662.9</v>
      </c>
      <c r="R896" s="68" t="s">
        <v>638</v>
      </c>
      <c r="S896" s="365"/>
      <c r="T896" s="278"/>
    </row>
    <row r="897" spans="1:20" ht="63.75">
      <c r="A897" s="192">
        <v>303</v>
      </c>
      <c r="B897" s="68"/>
      <c r="C897" s="214" t="s">
        <v>130</v>
      </c>
      <c r="D897" s="215">
        <v>44988</v>
      </c>
      <c r="E897" s="192" t="s">
        <v>2829</v>
      </c>
      <c r="F897" s="192" t="s">
        <v>6</v>
      </c>
      <c r="G897" s="192">
        <v>1772572</v>
      </c>
      <c r="H897" s="68"/>
      <c r="I897" s="198" t="s">
        <v>3310</v>
      </c>
      <c r="J897" s="68"/>
      <c r="K897" s="68"/>
      <c r="L897" s="68"/>
      <c r="M897" s="68"/>
      <c r="N897" s="363"/>
      <c r="O897" s="363"/>
      <c r="P897" s="216">
        <v>0</v>
      </c>
      <c r="Q897" s="216">
        <v>100000</v>
      </c>
      <c r="R897" s="68" t="s">
        <v>638</v>
      </c>
      <c r="S897" s="365"/>
      <c r="T897" s="278"/>
    </row>
    <row r="898" spans="1:20" ht="63.75">
      <c r="A898" s="192">
        <v>862</v>
      </c>
      <c r="B898" s="68"/>
      <c r="C898" s="214" t="s">
        <v>187</v>
      </c>
      <c r="D898" s="215">
        <v>44991</v>
      </c>
      <c r="E898" s="192" t="s">
        <v>2830</v>
      </c>
      <c r="F898" s="192" t="s">
        <v>639</v>
      </c>
      <c r="G898" s="192">
        <v>5269838</v>
      </c>
      <c r="H898" s="68"/>
      <c r="I898" s="198" t="s">
        <v>3311</v>
      </c>
      <c r="J898" s="68"/>
      <c r="K898" s="68"/>
      <c r="L898" s="68"/>
      <c r="M898" s="68"/>
      <c r="N898" s="363"/>
      <c r="O898" s="363"/>
      <c r="P898" s="216">
        <v>0</v>
      </c>
      <c r="Q898" s="216">
        <v>253933.44</v>
      </c>
      <c r="R898" s="68" t="s">
        <v>638</v>
      </c>
      <c r="S898" s="365"/>
      <c r="T898" s="278"/>
    </row>
    <row r="899" spans="1:20" ht="63.75">
      <c r="A899" s="192">
        <v>862</v>
      </c>
      <c r="B899" s="68"/>
      <c r="C899" s="214" t="s">
        <v>187</v>
      </c>
      <c r="D899" s="215">
        <v>44991</v>
      </c>
      <c r="E899" s="192" t="s">
        <v>2830</v>
      </c>
      <c r="F899" s="192" t="s">
        <v>639</v>
      </c>
      <c r="G899" s="192">
        <v>5269860</v>
      </c>
      <c r="H899" s="68"/>
      <c r="I899" s="198" t="s">
        <v>3312</v>
      </c>
      <c r="J899" s="68"/>
      <c r="K899" s="68"/>
      <c r="L899" s="68"/>
      <c r="M899" s="68"/>
      <c r="N899" s="363"/>
      <c r="O899" s="363"/>
      <c r="P899" s="216">
        <v>0</v>
      </c>
      <c r="Q899" s="216">
        <v>4059141.94</v>
      </c>
      <c r="R899" s="68" t="s">
        <v>638</v>
      </c>
      <c r="S899" s="365"/>
      <c r="T899" s="278"/>
    </row>
    <row r="900" spans="1:20" ht="63.75">
      <c r="A900" s="192">
        <v>862</v>
      </c>
      <c r="B900" s="68"/>
      <c r="C900" s="214" t="s">
        <v>187</v>
      </c>
      <c r="D900" s="215">
        <v>44991</v>
      </c>
      <c r="E900" s="192" t="s">
        <v>2830</v>
      </c>
      <c r="F900" s="192" t="s">
        <v>639</v>
      </c>
      <c r="G900" s="192">
        <v>5269805</v>
      </c>
      <c r="H900" s="68"/>
      <c r="I900" s="198" t="s">
        <v>3313</v>
      </c>
      <c r="J900" s="68"/>
      <c r="K900" s="68"/>
      <c r="L900" s="68"/>
      <c r="M900" s="68"/>
      <c r="N900" s="363"/>
      <c r="O900" s="363"/>
      <c r="P900" s="216">
        <v>0</v>
      </c>
      <c r="Q900" s="216">
        <v>12050.13</v>
      </c>
      <c r="R900" s="68" t="s">
        <v>638</v>
      </c>
      <c r="S900" s="365"/>
      <c r="T900" s="278"/>
    </row>
    <row r="901" spans="1:20" ht="63.75">
      <c r="A901" s="192">
        <v>862</v>
      </c>
      <c r="B901" s="68"/>
      <c r="C901" s="214" t="s">
        <v>187</v>
      </c>
      <c r="D901" s="215">
        <v>44991</v>
      </c>
      <c r="E901" s="192" t="s">
        <v>2830</v>
      </c>
      <c r="F901" s="192" t="s">
        <v>639</v>
      </c>
      <c r="G901" s="192">
        <v>5269823</v>
      </c>
      <c r="H901" s="68"/>
      <c r="I901" s="198" t="s">
        <v>3314</v>
      </c>
      <c r="J901" s="68"/>
      <c r="K901" s="68"/>
      <c r="L901" s="68"/>
      <c r="M901" s="68"/>
      <c r="N901" s="363"/>
      <c r="O901" s="363"/>
      <c r="P901" s="216">
        <v>0</v>
      </c>
      <c r="Q901" s="216">
        <v>11983.03</v>
      </c>
      <c r="R901" s="68" t="s">
        <v>638</v>
      </c>
      <c r="S901" s="365"/>
      <c r="T901" s="278"/>
    </row>
    <row r="902" spans="1:20" ht="63.75">
      <c r="A902" s="192">
        <v>862</v>
      </c>
      <c r="B902" s="68"/>
      <c r="C902" s="214" t="s">
        <v>187</v>
      </c>
      <c r="D902" s="215">
        <v>44991</v>
      </c>
      <c r="E902" s="192" t="s">
        <v>2830</v>
      </c>
      <c r="F902" s="192" t="s">
        <v>639</v>
      </c>
      <c r="G902" s="192">
        <v>5269609</v>
      </c>
      <c r="H902" s="68"/>
      <c r="I902" s="198" t="s">
        <v>3315</v>
      </c>
      <c r="J902" s="68"/>
      <c r="K902" s="68"/>
      <c r="L902" s="68"/>
      <c r="M902" s="68"/>
      <c r="N902" s="363"/>
      <c r="O902" s="363"/>
      <c r="P902" s="216">
        <v>0</v>
      </c>
      <c r="Q902" s="216">
        <v>88370.67</v>
      </c>
      <c r="R902" s="68" t="s">
        <v>638</v>
      </c>
      <c r="S902" s="365"/>
      <c r="T902" s="278"/>
    </row>
    <row r="903" spans="1:20" ht="63.75">
      <c r="A903" s="192">
        <v>862</v>
      </c>
      <c r="B903" s="68"/>
      <c r="C903" s="214" t="s">
        <v>187</v>
      </c>
      <c r="D903" s="215">
        <v>44991</v>
      </c>
      <c r="E903" s="192" t="s">
        <v>2830</v>
      </c>
      <c r="F903" s="192" t="s">
        <v>639</v>
      </c>
      <c r="G903" s="192">
        <v>5269783</v>
      </c>
      <c r="H903" s="68"/>
      <c r="I903" s="198" t="s">
        <v>3316</v>
      </c>
      <c r="J903" s="68"/>
      <c r="K903" s="68"/>
      <c r="L903" s="68"/>
      <c r="M903" s="68"/>
      <c r="N903" s="363"/>
      <c r="O903" s="363"/>
      <c r="P903" s="216">
        <v>0</v>
      </c>
      <c r="Q903" s="216">
        <v>6267.66</v>
      </c>
      <c r="R903" s="68" t="s">
        <v>638</v>
      </c>
      <c r="S903" s="365"/>
      <c r="T903" s="278"/>
    </row>
    <row r="904" spans="1:20" ht="63.75">
      <c r="A904" s="192">
        <v>862</v>
      </c>
      <c r="B904" s="68"/>
      <c r="C904" s="214" t="s">
        <v>187</v>
      </c>
      <c r="D904" s="215">
        <v>44991</v>
      </c>
      <c r="E904" s="192" t="s">
        <v>2830</v>
      </c>
      <c r="F904" s="192" t="s">
        <v>639</v>
      </c>
      <c r="G904" s="192">
        <v>5269563</v>
      </c>
      <c r="H904" s="68"/>
      <c r="I904" s="198" t="s">
        <v>3317</v>
      </c>
      <c r="J904" s="68"/>
      <c r="K904" s="68"/>
      <c r="L904" s="68"/>
      <c r="M904" s="68"/>
      <c r="N904" s="363"/>
      <c r="O904" s="363"/>
      <c r="P904" s="216">
        <v>0</v>
      </c>
      <c r="Q904" s="216">
        <v>97956.27</v>
      </c>
      <c r="R904" s="68" t="s">
        <v>638</v>
      </c>
      <c r="S904" s="365"/>
      <c r="T904" s="278"/>
    </row>
    <row r="905" spans="1:20" ht="63.75">
      <c r="A905" s="192">
        <v>862</v>
      </c>
      <c r="B905" s="68"/>
      <c r="C905" s="214" t="s">
        <v>187</v>
      </c>
      <c r="D905" s="215">
        <v>44991</v>
      </c>
      <c r="E905" s="192" t="s">
        <v>2830</v>
      </c>
      <c r="F905" s="192" t="s">
        <v>639</v>
      </c>
      <c r="G905" s="192">
        <v>5269525</v>
      </c>
      <c r="H905" s="68"/>
      <c r="I905" s="198" t="s">
        <v>3318</v>
      </c>
      <c r="J905" s="68"/>
      <c r="K905" s="68"/>
      <c r="L905" s="68"/>
      <c r="M905" s="68"/>
      <c r="N905" s="363"/>
      <c r="O905" s="363"/>
      <c r="P905" s="216">
        <v>0</v>
      </c>
      <c r="Q905" s="216">
        <v>30565.23</v>
      </c>
      <c r="R905" s="68" t="s">
        <v>638</v>
      </c>
      <c r="S905" s="365"/>
      <c r="T905" s="278"/>
    </row>
    <row r="906" spans="1:20" ht="63.75">
      <c r="A906" s="192">
        <v>862</v>
      </c>
      <c r="B906" s="68"/>
      <c r="C906" s="214" t="s">
        <v>187</v>
      </c>
      <c r="D906" s="215">
        <v>44991</v>
      </c>
      <c r="E906" s="192" t="s">
        <v>2830</v>
      </c>
      <c r="F906" s="192" t="s">
        <v>639</v>
      </c>
      <c r="G906" s="192">
        <v>5269541</v>
      </c>
      <c r="H906" s="68"/>
      <c r="I906" s="198" t="s">
        <v>3319</v>
      </c>
      <c r="J906" s="68"/>
      <c r="K906" s="68"/>
      <c r="L906" s="68"/>
      <c r="M906" s="68"/>
      <c r="N906" s="363"/>
      <c r="O906" s="363"/>
      <c r="P906" s="216">
        <v>0</v>
      </c>
      <c r="Q906" s="216">
        <v>308031.90000000002</v>
      </c>
      <c r="R906" s="68" t="s">
        <v>638</v>
      </c>
      <c r="S906" s="365"/>
      <c r="T906" s="278"/>
    </row>
    <row r="907" spans="1:20" ht="63.75">
      <c r="A907" s="192">
        <v>862</v>
      </c>
      <c r="B907" s="68"/>
      <c r="C907" s="214" t="s">
        <v>187</v>
      </c>
      <c r="D907" s="215">
        <v>44991</v>
      </c>
      <c r="E907" s="192" t="s">
        <v>2830</v>
      </c>
      <c r="F907" s="192" t="s">
        <v>639</v>
      </c>
      <c r="G907" s="192">
        <v>5269489</v>
      </c>
      <c r="H907" s="68"/>
      <c r="I907" s="198" t="s">
        <v>3320</v>
      </c>
      <c r="J907" s="68"/>
      <c r="K907" s="68"/>
      <c r="L907" s="68"/>
      <c r="M907" s="68"/>
      <c r="N907" s="363"/>
      <c r="O907" s="363"/>
      <c r="P907" s="216">
        <v>0</v>
      </c>
      <c r="Q907" s="216">
        <v>20061.43</v>
      </c>
      <c r="R907" s="68" t="s">
        <v>638</v>
      </c>
      <c r="S907" s="365"/>
      <c r="T907" s="278"/>
    </row>
    <row r="908" spans="1:20" ht="63.75">
      <c r="A908" s="192">
        <v>862</v>
      </c>
      <c r="B908" s="68"/>
      <c r="C908" s="214" t="s">
        <v>187</v>
      </c>
      <c r="D908" s="215">
        <v>44991</v>
      </c>
      <c r="E908" s="192" t="s">
        <v>2830</v>
      </c>
      <c r="F908" s="192" t="s">
        <v>639</v>
      </c>
      <c r="G908" s="192">
        <v>5269077</v>
      </c>
      <c r="H908" s="68"/>
      <c r="I908" s="198" t="s">
        <v>3321</v>
      </c>
      <c r="J908" s="68"/>
      <c r="K908" s="68"/>
      <c r="L908" s="68"/>
      <c r="M908" s="68"/>
      <c r="N908" s="363"/>
      <c r="O908" s="363"/>
      <c r="P908" s="216">
        <v>0</v>
      </c>
      <c r="Q908" s="216">
        <v>64152.66</v>
      </c>
      <c r="R908" s="68" t="s">
        <v>638</v>
      </c>
      <c r="S908" s="365"/>
      <c r="T908" s="278"/>
    </row>
    <row r="909" spans="1:20" ht="63.75">
      <c r="A909" s="192">
        <v>862</v>
      </c>
      <c r="B909" s="68"/>
      <c r="C909" s="214" t="s">
        <v>187</v>
      </c>
      <c r="D909" s="215">
        <v>44991</v>
      </c>
      <c r="E909" s="192" t="s">
        <v>2830</v>
      </c>
      <c r="F909" s="192" t="s">
        <v>639</v>
      </c>
      <c r="G909" s="192">
        <v>5269248</v>
      </c>
      <c r="H909" s="68"/>
      <c r="I909" s="198" t="s">
        <v>3322</v>
      </c>
      <c r="J909" s="68"/>
      <c r="K909" s="68"/>
      <c r="L909" s="68"/>
      <c r="M909" s="68"/>
      <c r="N909" s="363"/>
      <c r="O909" s="363"/>
      <c r="P909" s="216">
        <v>0</v>
      </c>
      <c r="Q909" s="216">
        <v>28295.89</v>
      </c>
      <c r="R909" s="68" t="s">
        <v>638</v>
      </c>
      <c r="S909" s="365"/>
      <c r="T909" s="278"/>
    </row>
    <row r="910" spans="1:20" ht="63.75">
      <c r="A910" s="192">
        <v>862</v>
      </c>
      <c r="B910" s="68"/>
      <c r="C910" s="214" t="s">
        <v>187</v>
      </c>
      <c r="D910" s="215">
        <v>44991</v>
      </c>
      <c r="E910" s="192" t="s">
        <v>2830</v>
      </c>
      <c r="F910" s="192" t="s">
        <v>639</v>
      </c>
      <c r="G910" s="192">
        <v>5269425</v>
      </c>
      <c r="H910" s="68"/>
      <c r="I910" s="198" t="s">
        <v>3323</v>
      </c>
      <c r="J910" s="68"/>
      <c r="K910" s="68"/>
      <c r="L910" s="68"/>
      <c r="M910" s="68"/>
      <c r="N910" s="363"/>
      <c r="O910" s="363"/>
      <c r="P910" s="216">
        <v>0</v>
      </c>
      <c r="Q910" s="216">
        <v>48762.12</v>
      </c>
      <c r="R910" s="68" t="s">
        <v>638</v>
      </c>
      <c r="S910" s="365"/>
      <c r="T910" s="278"/>
    </row>
    <row r="911" spans="1:20" ht="63.75">
      <c r="A911" s="192">
        <v>862</v>
      </c>
      <c r="B911" s="68"/>
      <c r="C911" s="214" t="s">
        <v>187</v>
      </c>
      <c r="D911" s="215">
        <v>44991</v>
      </c>
      <c r="E911" s="192" t="s">
        <v>2830</v>
      </c>
      <c r="F911" s="192" t="s">
        <v>639</v>
      </c>
      <c r="G911" s="192">
        <v>5268847</v>
      </c>
      <c r="H911" s="68"/>
      <c r="I911" s="198" t="s">
        <v>3324</v>
      </c>
      <c r="J911" s="68"/>
      <c r="K911" s="68"/>
      <c r="L911" s="68"/>
      <c r="M911" s="68"/>
      <c r="N911" s="363"/>
      <c r="O911" s="363"/>
      <c r="P911" s="216">
        <v>0</v>
      </c>
      <c r="Q911" s="216">
        <v>35090.69</v>
      </c>
      <c r="R911" s="68" t="s">
        <v>638</v>
      </c>
      <c r="S911" s="365"/>
      <c r="T911" s="278"/>
    </row>
    <row r="912" spans="1:20" ht="63.75">
      <c r="A912" s="192">
        <v>862</v>
      </c>
      <c r="B912" s="68"/>
      <c r="C912" s="214" t="s">
        <v>187</v>
      </c>
      <c r="D912" s="215">
        <v>44991</v>
      </c>
      <c r="E912" s="192" t="s">
        <v>2830</v>
      </c>
      <c r="F912" s="192" t="s">
        <v>639</v>
      </c>
      <c r="G912" s="192">
        <v>5268496</v>
      </c>
      <c r="H912" s="68"/>
      <c r="I912" s="198" t="s">
        <v>3325</v>
      </c>
      <c r="J912" s="68"/>
      <c r="K912" s="68"/>
      <c r="L912" s="68"/>
      <c r="M912" s="68"/>
      <c r="N912" s="363"/>
      <c r="O912" s="363"/>
      <c r="P912" s="216">
        <v>0</v>
      </c>
      <c r="Q912" s="216">
        <v>4308.55</v>
      </c>
      <c r="R912" s="68" t="s">
        <v>638</v>
      </c>
      <c r="S912" s="365"/>
      <c r="T912" s="278"/>
    </row>
    <row r="913" spans="1:20" ht="63.75">
      <c r="A913" s="192">
        <v>862</v>
      </c>
      <c r="B913" s="68"/>
      <c r="C913" s="214" t="s">
        <v>187</v>
      </c>
      <c r="D913" s="215">
        <v>44991</v>
      </c>
      <c r="E913" s="192" t="s">
        <v>2830</v>
      </c>
      <c r="F913" s="192" t="s">
        <v>639</v>
      </c>
      <c r="G913" s="192">
        <v>5268247</v>
      </c>
      <c r="H913" s="68"/>
      <c r="I913" s="198" t="s">
        <v>3326</v>
      </c>
      <c r="J913" s="68"/>
      <c r="K913" s="68"/>
      <c r="L913" s="68"/>
      <c r="M913" s="68"/>
      <c r="N913" s="363"/>
      <c r="O913" s="363"/>
      <c r="P913" s="216">
        <v>0</v>
      </c>
      <c r="Q913" s="216">
        <v>81610.84</v>
      </c>
      <c r="R913" s="68" t="s">
        <v>638</v>
      </c>
      <c r="S913" s="365"/>
      <c r="T913" s="278"/>
    </row>
    <row r="914" spans="1:20" ht="63.75">
      <c r="A914" s="192">
        <v>862</v>
      </c>
      <c r="B914" s="68"/>
      <c r="C914" s="214" t="s">
        <v>187</v>
      </c>
      <c r="D914" s="215">
        <v>44991</v>
      </c>
      <c r="E914" s="192" t="s">
        <v>2830</v>
      </c>
      <c r="F914" s="192" t="s">
        <v>639</v>
      </c>
      <c r="G914" s="192">
        <v>5267751</v>
      </c>
      <c r="H914" s="68"/>
      <c r="I914" s="198" t="s">
        <v>3327</v>
      </c>
      <c r="J914" s="68"/>
      <c r="K914" s="68"/>
      <c r="L914" s="68"/>
      <c r="M914" s="68"/>
      <c r="N914" s="363"/>
      <c r="O914" s="363"/>
      <c r="P914" s="216">
        <v>0</v>
      </c>
      <c r="Q914" s="216">
        <v>3726130.07</v>
      </c>
      <c r="R914" s="68" t="s">
        <v>638</v>
      </c>
      <c r="S914" s="365"/>
      <c r="T914" s="278"/>
    </row>
    <row r="915" spans="1:20" ht="63.75">
      <c r="A915" s="192">
        <v>862</v>
      </c>
      <c r="B915" s="68"/>
      <c r="C915" s="214" t="s">
        <v>187</v>
      </c>
      <c r="D915" s="215">
        <v>44991</v>
      </c>
      <c r="E915" s="192" t="s">
        <v>2830</v>
      </c>
      <c r="F915" s="192" t="s">
        <v>639</v>
      </c>
      <c r="G915" s="192">
        <v>5269513</v>
      </c>
      <c r="H915" s="68"/>
      <c r="I915" s="198" t="s">
        <v>3328</v>
      </c>
      <c r="J915" s="68"/>
      <c r="K915" s="68"/>
      <c r="L915" s="68"/>
      <c r="M915" s="68"/>
      <c r="N915" s="363"/>
      <c r="O915" s="363"/>
      <c r="P915" s="216">
        <v>0</v>
      </c>
      <c r="Q915" s="216">
        <v>45209.94</v>
      </c>
      <c r="R915" s="68" t="s">
        <v>638</v>
      </c>
      <c r="S915" s="365"/>
      <c r="T915" s="278"/>
    </row>
    <row r="916" spans="1:20" ht="63.75">
      <c r="A916" s="192">
        <v>862</v>
      </c>
      <c r="B916" s="68"/>
      <c r="C916" s="214" t="s">
        <v>187</v>
      </c>
      <c r="D916" s="215">
        <v>44991</v>
      </c>
      <c r="E916" s="192" t="s">
        <v>2830</v>
      </c>
      <c r="F916" s="192" t="s">
        <v>639</v>
      </c>
      <c r="G916" s="192">
        <v>5267513</v>
      </c>
      <c r="H916" s="68"/>
      <c r="I916" s="198" t="s">
        <v>3329</v>
      </c>
      <c r="J916" s="68"/>
      <c r="K916" s="68"/>
      <c r="L916" s="68"/>
      <c r="M916" s="68"/>
      <c r="N916" s="363"/>
      <c r="O916" s="363"/>
      <c r="P916" s="216">
        <v>0</v>
      </c>
      <c r="Q916" s="216">
        <v>19847.47</v>
      </c>
      <c r="R916" s="68" t="s">
        <v>638</v>
      </c>
      <c r="S916" s="365"/>
      <c r="T916" s="278"/>
    </row>
    <row r="917" spans="1:20" ht="63.75">
      <c r="A917" s="192">
        <v>862</v>
      </c>
      <c r="B917" s="68"/>
      <c r="C917" s="214" t="s">
        <v>187</v>
      </c>
      <c r="D917" s="215">
        <v>44991</v>
      </c>
      <c r="E917" s="192" t="s">
        <v>2830</v>
      </c>
      <c r="F917" s="192" t="s">
        <v>639</v>
      </c>
      <c r="G917" s="192">
        <v>5267202</v>
      </c>
      <c r="H917" s="68"/>
      <c r="I917" s="198" t="s">
        <v>3330</v>
      </c>
      <c r="J917" s="68"/>
      <c r="K917" s="68"/>
      <c r="L917" s="68"/>
      <c r="M917" s="68"/>
      <c r="N917" s="363"/>
      <c r="O917" s="363"/>
      <c r="P917" s="216">
        <v>0</v>
      </c>
      <c r="Q917" s="216">
        <v>41060.629999999997</v>
      </c>
      <c r="R917" s="68" t="s">
        <v>638</v>
      </c>
      <c r="S917" s="365"/>
      <c r="T917" s="278"/>
    </row>
    <row r="918" spans="1:20" ht="63.75">
      <c r="A918" s="192">
        <v>862</v>
      </c>
      <c r="B918" s="68"/>
      <c r="C918" s="214" t="s">
        <v>187</v>
      </c>
      <c r="D918" s="215">
        <v>44991</v>
      </c>
      <c r="E918" s="192" t="s">
        <v>2830</v>
      </c>
      <c r="F918" s="192" t="s">
        <v>639</v>
      </c>
      <c r="G918" s="192">
        <v>5267371</v>
      </c>
      <c r="H918" s="68"/>
      <c r="I918" s="198" t="s">
        <v>3331</v>
      </c>
      <c r="J918" s="68"/>
      <c r="K918" s="68"/>
      <c r="L918" s="68"/>
      <c r="M918" s="68"/>
      <c r="N918" s="363"/>
      <c r="O918" s="363"/>
      <c r="P918" s="216">
        <v>0</v>
      </c>
      <c r="Q918" s="216">
        <v>53652.29</v>
      </c>
      <c r="R918" s="68" t="s">
        <v>638</v>
      </c>
      <c r="S918" s="365"/>
      <c r="T918" s="278"/>
    </row>
    <row r="919" spans="1:20" ht="63.75">
      <c r="A919" s="192">
        <v>862</v>
      </c>
      <c r="B919" s="68"/>
      <c r="C919" s="214" t="s">
        <v>187</v>
      </c>
      <c r="D919" s="215">
        <v>44991</v>
      </c>
      <c r="E919" s="192" t="s">
        <v>2830</v>
      </c>
      <c r="F919" s="192" t="s">
        <v>639</v>
      </c>
      <c r="G919" s="192">
        <v>5265258</v>
      </c>
      <c r="H919" s="68"/>
      <c r="I919" s="198" t="s">
        <v>3332</v>
      </c>
      <c r="J919" s="68"/>
      <c r="K919" s="68"/>
      <c r="L919" s="68"/>
      <c r="M919" s="68"/>
      <c r="N919" s="363"/>
      <c r="O919" s="363"/>
      <c r="P919" s="216">
        <v>0</v>
      </c>
      <c r="Q919" s="216">
        <v>45009.56</v>
      </c>
      <c r="R919" s="68" t="s">
        <v>638</v>
      </c>
      <c r="S919" s="365"/>
      <c r="T919" s="278"/>
    </row>
    <row r="920" spans="1:20" ht="63.75">
      <c r="A920" s="192">
        <v>862</v>
      </c>
      <c r="B920" s="68"/>
      <c r="C920" s="214" t="s">
        <v>187</v>
      </c>
      <c r="D920" s="215">
        <v>44991</v>
      </c>
      <c r="E920" s="192" t="s">
        <v>2830</v>
      </c>
      <c r="F920" s="192" t="s">
        <v>639</v>
      </c>
      <c r="G920" s="192">
        <v>5265362</v>
      </c>
      <c r="H920" s="68"/>
      <c r="I920" s="198" t="s">
        <v>3333</v>
      </c>
      <c r="J920" s="68"/>
      <c r="K920" s="68"/>
      <c r="L920" s="68"/>
      <c r="M920" s="68"/>
      <c r="N920" s="363"/>
      <c r="O920" s="363"/>
      <c r="P920" s="216">
        <v>0</v>
      </c>
      <c r="Q920" s="216">
        <v>3115.7</v>
      </c>
      <c r="R920" s="68" t="s">
        <v>638</v>
      </c>
      <c r="S920" s="365"/>
      <c r="T920" s="278"/>
    </row>
    <row r="921" spans="1:20" ht="63.75">
      <c r="A921" s="192">
        <v>862</v>
      </c>
      <c r="B921" s="68"/>
      <c r="C921" s="214" t="s">
        <v>187</v>
      </c>
      <c r="D921" s="215">
        <v>44991</v>
      </c>
      <c r="E921" s="192" t="s">
        <v>2830</v>
      </c>
      <c r="F921" s="192" t="s">
        <v>639</v>
      </c>
      <c r="G921" s="192">
        <v>5267062</v>
      </c>
      <c r="H921" s="68"/>
      <c r="I921" s="198" t="s">
        <v>3334</v>
      </c>
      <c r="J921" s="68"/>
      <c r="K921" s="68"/>
      <c r="L921" s="68"/>
      <c r="M921" s="68"/>
      <c r="N921" s="363"/>
      <c r="O921" s="363"/>
      <c r="P921" s="216">
        <v>0</v>
      </c>
      <c r="Q921" s="216">
        <v>3098.84</v>
      </c>
      <c r="R921" s="68" t="s">
        <v>638</v>
      </c>
      <c r="S921" s="365"/>
      <c r="T921" s="278"/>
    </row>
    <row r="922" spans="1:20" ht="63.75">
      <c r="A922" s="192">
        <v>862</v>
      </c>
      <c r="B922" s="68"/>
      <c r="C922" s="214" t="s">
        <v>187</v>
      </c>
      <c r="D922" s="215">
        <v>44991</v>
      </c>
      <c r="E922" s="192" t="s">
        <v>2830</v>
      </c>
      <c r="F922" s="192" t="s">
        <v>639</v>
      </c>
      <c r="G922" s="192">
        <v>5265649</v>
      </c>
      <c r="H922" s="68"/>
      <c r="I922" s="198" t="s">
        <v>3335</v>
      </c>
      <c r="J922" s="68"/>
      <c r="K922" s="68"/>
      <c r="L922" s="68"/>
      <c r="M922" s="68"/>
      <c r="N922" s="363"/>
      <c r="O922" s="363"/>
      <c r="P922" s="216">
        <v>0</v>
      </c>
      <c r="Q922" s="216">
        <v>1507404.5</v>
      </c>
      <c r="R922" s="68" t="s">
        <v>638</v>
      </c>
      <c r="S922" s="365"/>
      <c r="T922" s="278"/>
    </row>
    <row r="923" spans="1:20" ht="63.75">
      <c r="A923" s="192">
        <v>862</v>
      </c>
      <c r="B923" s="68"/>
      <c r="C923" s="214" t="s">
        <v>187</v>
      </c>
      <c r="D923" s="215">
        <v>44991</v>
      </c>
      <c r="E923" s="192" t="s">
        <v>2830</v>
      </c>
      <c r="F923" s="192" t="s">
        <v>639</v>
      </c>
      <c r="G923" s="192">
        <v>5266795</v>
      </c>
      <c r="H923" s="68"/>
      <c r="I923" s="198" t="s">
        <v>3336</v>
      </c>
      <c r="J923" s="68"/>
      <c r="K923" s="68"/>
      <c r="L923" s="68"/>
      <c r="M923" s="68"/>
      <c r="N923" s="363"/>
      <c r="O923" s="363"/>
      <c r="P923" s="216">
        <v>0</v>
      </c>
      <c r="Q923" s="216">
        <v>100798.61</v>
      </c>
      <c r="R923" s="68" t="s">
        <v>638</v>
      </c>
      <c r="S923" s="365"/>
      <c r="T923" s="278"/>
    </row>
    <row r="924" spans="1:20" ht="63.75">
      <c r="A924" s="192">
        <v>862</v>
      </c>
      <c r="B924" s="68"/>
      <c r="C924" s="214" t="s">
        <v>187</v>
      </c>
      <c r="D924" s="215">
        <v>44991</v>
      </c>
      <c r="E924" s="192" t="s">
        <v>2830</v>
      </c>
      <c r="F924" s="192" t="s">
        <v>639</v>
      </c>
      <c r="G924" s="192">
        <v>5264448</v>
      </c>
      <c r="H924" s="68"/>
      <c r="I924" s="198" t="s">
        <v>3337</v>
      </c>
      <c r="J924" s="68"/>
      <c r="K924" s="68"/>
      <c r="L924" s="68"/>
      <c r="M924" s="68"/>
      <c r="N924" s="363"/>
      <c r="O924" s="363"/>
      <c r="P924" s="216">
        <v>0</v>
      </c>
      <c r="Q924" s="216">
        <v>99073.5</v>
      </c>
      <c r="R924" s="68" t="s">
        <v>638</v>
      </c>
      <c r="S924" s="365"/>
      <c r="T924" s="278"/>
    </row>
    <row r="925" spans="1:20" ht="63.75">
      <c r="A925" s="192">
        <v>862</v>
      </c>
      <c r="B925" s="68"/>
      <c r="C925" s="214" t="s">
        <v>187</v>
      </c>
      <c r="D925" s="215">
        <v>44991</v>
      </c>
      <c r="E925" s="192" t="s">
        <v>2830</v>
      </c>
      <c r="F925" s="192" t="s">
        <v>639</v>
      </c>
      <c r="G925" s="192">
        <v>5265869</v>
      </c>
      <c r="H925" s="68"/>
      <c r="I925" s="198" t="s">
        <v>3338</v>
      </c>
      <c r="J925" s="68"/>
      <c r="K925" s="68"/>
      <c r="L925" s="68"/>
      <c r="M925" s="68"/>
      <c r="N925" s="363"/>
      <c r="O925" s="363"/>
      <c r="P925" s="216">
        <v>0</v>
      </c>
      <c r="Q925" s="216">
        <v>124001.05</v>
      </c>
      <c r="R925" s="68" t="s">
        <v>638</v>
      </c>
      <c r="S925" s="365"/>
      <c r="T925" s="278"/>
    </row>
    <row r="926" spans="1:20" ht="63.75">
      <c r="A926" s="192">
        <v>862</v>
      </c>
      <c r="B926" s="68"/>
      <c r="C926" s="214" t="s">
        <v>187</v>
      </c>
      <c r="D926" s="215">
        <v>44991</v>
      </c>
      <c r="E926" s="192" t="s">
        <v>2830</v>
      </c>
      <c r="F926" s="192" t="s">
        <v>639</v>
      </c>
      <c r="G926" s="192">
        <v>5264599</v>
      </c>
      <c r="H926" s="68"/>
      <c r="I926" s="198" t="s">
        <v>3339</v>
      </c>
      <c r="J926" s="68"/>
      <c r="K926" s="68"/>
      <c r="L926" s="68"/>
      <c r="M926" s="68"/>
      <c r="N926" s="363"/>
      <c r="O926" s="363"/>
      <c r="P926" s="216">
        <v>0</v>
      </c>
      <c r="Q926" s="216">
        <v>10626.86</v>
      </c>
      <c r="R926" s="68" t="s">
        <v>638</v>
      </c>
      <c r="S926" s="365"/>
      <c r="T926" s="278"/>
    </row>
    <row r="927" spans="1:20" ht="63.75">
      <c r="A927" s="192">
        <v>862</v>
      </c>
      <c r="B927" s="68"/>
      <c r="C927" s="214" t="s">
        <v>187</v>
      </c>
      <c r="D927" s="215">
        <v>44991</v>
      </c>
      <c r="E927" s="192" t="s">
        <v>2830</v>
      </c>
      <c r="F927" s="192" t="s">
        <v>639</v>
      </c>
      <c r="G927" s="192">
        <v>5261983</v>
      </c>
      <c r="H927" s="68"/>
      <c r="I927" s="198" t="s">
        <v>3340</v>
      </c>
      <c r="J927" s="68"/>
      <c r="K927" s="68"/>
      <c r="L927" s="68"/>
      <c r="M927" s="68"/>
      <c r="N927" s="363"/>
      <c r="O927" s="363"/>
      <c r="P927" s="216">
        <v>0</v>
      </c>
      <c r="Q927" s="216">
        <v>11548.89</v>
      </c>
      <c r="R927" s="68" t="s">
        <v>638</v>
      </c>
      <c r="S927" s="365"/>
      <c r="T927" s="278"/>
    </row>
    <row r="928" spans="1:20" ht="63.75">
      <c r="A928" s="192">
        <v>862</v>
      </c>
      <c r="B928" s="68"/>
      <c r="C928" s="214" t="s">
        <v>187</v>
      </c>
      <c r="D928" s="215">
        <v>44991</v>
      </c>
      <c r="E928" s="192" t="s">
        <v>2831</v>
      </c>
      <c r="F928" s="192" t="s">
        <v>639</v>
      </c>
      <c r="G928" s="192">
        <v>5264156</v>
      </c>
      <c r="H928" s="68"/>
      <c r="I928" s="198" t="s">
        <v>3341</v>
      </c>
      <c r="J928" s="68"/>
      <c r="K928" s="68"/>
      <c r="L928" s="68"/>
      <c r="M928" s="68"/>
      <c r="N928" s="363"/>
      <c r="O928" s="363"/>
      <c r="P928" s="216">
        <v>0</v>
      </c>
      <c r="Q928" s="216">
        <v>438340.53</v>
      </c>
      <c r="R928" s="68" t="s">
        <v>638</v>
      </c>
      <c r="S928" s="365"/>
      <c r="T928" s="278"/>
    </row>
    <row r="929" spans="1:20" ht="63.75">
      <c r="A929" s="192">
        <v>862</v>
      </c>
      <c r="B929" s="68"/>
      <c r="C929" s="214" t="s">
        <v>187</v>
      </c>
      <c r="D929" s="215">
        <v>44991</v>
      </c>
      <c r="E929" s="192" t="s">
        <v>2831</v>
      </c>
      <c r="F929" s="192" t="s">
        <v>639</v>
      </c>
      <c r="G929" s="192">
        <v>5263350</v>
      </c>
      <c r="H929" s="68"/>
      <c r="I929" s="198" t="s">
        <v>3342</v>
      </c>
      <c r="J929" s="68"/>
      <c r="K929" s="68"/>
      <c r="L929" s="68"/>
      <c r="M929" s="68"/>
      <c r="N929" s="363"/>
      <c r="O929" s="363"/>
      <c r="P929" s="216">
        <v>0</v>
      </c>
      <c r="Q929" s="216">
        <v>20443.099999999999</v>
      </c>
      <c r="R929" s="68" t="s">
        <v>638</v>
      </c>
      <c r="S929" s="365"/>
      <c r="T929" s="278"/>
    </row>
    <row r="930" spans="1:20" ht="63.75">
      <c r="A930" s="192">
        <v>862</v>
      </c>
      <c r="B930" s="68"/>
      <c r="C930" s="214" t="s">
        <v>187</v>
      </c>
      <c r="D930" s="215">
        <v>44991</v>
      </c>
      <c r="E930" s="192" t="s">
        <v>2831</v>
      </c>
      <c r="F930" s="192" t="s">
        <v>639</v>
      </c>
      <c r="G930" s="192">
        <v>5263532</v>
      </c>
      <c r="H930" s="68"/>
      <c r="I930" s="198" t="s">
        <v>3343</v>
      </c>
      <c r="J930" s="68"/>
      <c r="K930" s="68"/>
      <c r="L930" s="68"/>
      <c r="M930" s="68"/>
      <c r="N930" s="363"/>
      <c r="O930" s="363"/>
      <c r="P930" s="216">
        <v>0</v>
      </c>
      <c r="Q930" s="216">
        <v>5711.96</v>
      </c>
      <c r="R930" s="68" t="s">
        <v>638</v>
      </c>
      <c r="S930" s="365"/>
      <c r="T930" s="278"/>
    </row>
    <row r="931" spans="1:20" ht="63.75">
      <c r="A931" s="192">
        <v>862</v>
      </c>
      <c r="B931" s="68"/>
      <c r="C931" s="214" t="s">
        <v>187</v>
      </c>
      <c r="D931" s="215">
        <v>44991</v>
      </c>
      <c r="E931" s="192" t="s">
        <v>2831</v>
      </c>
      <c r="F931" s="192" t="s">
        <v>639</v>
      </c>
      <c r="G931" s="192">
        <v>5263698</v>
      </c>
      <c r="H931" s="68"/>
      <c r="I931" s="198" t="s">
        <v>3344</v>
      </c>
      <c r="J931" s="68"/>
      <c r="K931" s="68"/>
      <c r="L931" s="68"/>
      <c r="M931" s="68"/>
      <c r="N931" s="363"/>
      <c r="O931" s="363"/>
      <c r="P931" s="216">
        <v>0</v>
      </c>
      <c r="Q931" s="216">
        <v>6395865.1200000001</v>
      </c>
      <c r="R931" s="68" t="s">
        <v>638</v>
      </c>
      <c r="S931" s="365"/>
      <c r="T931" s="278"/>
    </row>
    <row r="932" spans="1:20" ht="63.75">
      <c r="A932" s="192">
        <v>862</v>
      </c>
      <c r="B932" s="68"/>
      <c r="C932" s="214" t="s">
        <v>187</v>
      </c>
      <c r="D932" s="215">
        <v>44991</v>
      </c>
      <c r="E932" s="192" t="s">
        <v>2831</v>
      </c>
      <c r="F932" s="192" t="s">
        <v>639</v>
      </c>
      <c r="G932" s="192">
        <v>5263105</v>
      </c>
      <c r="H932" s="68"/>
      <c r="I932" s="198" t="s">
        <v>3345</v>
      </c>
      <c r="J932" s="68"/>
      <c r="K932" s="68"/>
      <c r="L932" s="68"/>
      <c r="M932" s="68"/>
      <c r="N932" s="363"/>
      <c r="O932" s="363"/>
      <c r="P932" s="216">
        <v>0</v>
      </c>
      <c r="Q932" s="216">
        <v>848792.59</v>
      </c>
      <c r="R932" s="68" t="s">
        <v>638</v>
      </c>
      <c r="S932" s="365"/>
      <c r="T932" s="278"/>
    </row>
    <row r="933" spans="1:20" ht="63.75">
      <c r="A933" s="192">
        <v>862</v>
      </c>
      <c r="B933" s="68"/>
      <c r="C933" s="214" t="s">
        <v>187</v>
      </c>
      <c r="D933" s="215">
        <v>44991</v>
      </c>
      <c r="E933" s="192" t="s">
        <v>2831</v>
      </c>
      <c r="F933" s="192" t="s">
        <v>639</v>
      </c>
      <c r="G933" s="192">
        <v>5263150</v>
      </c>
      <c r="H933" s="68"/>
      <c r="I933" s="198" t="s">
        <v>3346</v>
      </c>
      <c r="J933" s="68"/>
      <c r="K933" s="68"/>
      <c r="L933" s="68"/>
      <c r="M933" s="68"/>
      <c r="N933" s="363"/>
      <c r="O933" s="363"/>
      <c r="P933" s="216">
        <v>0</v>
      </c>
      <c r="Q933" s="216">
        <v>2571.96</v>
      </c>
      <c r="R933" s="68" t="s">
        <v>638</v>
      </c>
      <c r="S933" s="365"/>
      <c r="T933" s="278"/>
    </row>
    <row r="934" spans="1:20" ht="63.75">
      <c r="A934" s="192">
        <v>862</v>
      </c>
      <c r="B934" s="68"/>
      <c r="C934" s="214" t="s">
        <v>187</v>
      </c>
      <c r="D934" s="215">
        <v>44991</v>
      </c>
      <c r="E934" s="192" t="s">
        <v>2831</v>
      </c>
      <c r="F934" s="192" t="s">
        <v>639</v>
      </c>
      <c r="G934" s="192">
        <v>5262727</v>
      </c>
      <c r="H934" s="68"/>
      <c r="I934" s="198" t="s">
        <v>3347</v>
      </c>
      <c r="J934" s="68"/>
      <c r="K934" s="68"/>
      <c r="L934" s="68"/>
      <c r="M934" s="68"/>
      <c r="N934" s="363"/>
      <c r="O934" s="363"/>
      <c r="P934" s="216">
        <v>0</v>
      </c>
      <c r="Q934" s="216">
        <v>3007103.68</v>
      </c>
      <c r="R934" s="68" t="s">
        <v>638</v>
      </c>
      <c r="S934" s="365"/>
      <c r="T934" s="278"/>
    </row>
    <row r="935" spans="1:20" ht="63.75">
      <c r="A935" s="192">
        <v>862</v>
      </c>
      <c r="B935" s="68"/>
      <c r="C935" s="214" t="s">
        <v>187</v>
      </c>
      <c r="D935" s="215">
        <v>44991</v>
      </c>
      <c r="E935" s="192" t="s">
        <v>2831</v>
      </c>
      <c r="F935" s="192" t="s">
        <v>639</v>
      </c>
      <c r="G935" s="192">
        <v>5262005</v>
      </c>
      <c r="H935" s="68"/>
      <c r="I935" s="198" t="s">
        <v>3347</v>
      </c>
      <c r="J935" s="68"/>
      <c r="K935" s="68"/>
      <c r="L935" s="68"/>
      <c r="M935" s="68"/>
      <c r="N935" s="363"/>
      <c r="O935" s="363"/>
      <c r="P935" s="216">
        <v>0</v>
      </c>
      <c r="Q935" s="216">
        <v>2862283.73</v>
      </c>
      <c r="R935" s="68" t="s">
        <v>638</v>
      </c>
      <c r="S935" s="365"/>
      <c r="T935" s="278"/>
    </row>
    <row r="936" spans="1:20" ht="63.75">
      <c r="A936" s="192">
        <v>862</v>
      </c>
      <c r="B936" s="68"/>
      <c r="C936" s="214" t="s">
        <v>187</v>
      </c>
      <c r="D936" s="215">
        <v>44991</v>
      </c>
      <c r="E936" s="192" t="s">
        <v>2831</v>
      </c>
      <c r="F936" s="192" t="s">
        <v>639</v>
      </c>
      <c r="G936" s="192">
        <v>5262713</v>
      </c>
      <c r="H936" s="68"/>
      <c r="I936" s="198" t="s">
        <v>3347</v>
      </c>
      <c r="J936" s="68"/>
      <c r="K936" s="68"/>
      <c r="L936" s="68"/>
      <c r="M936" s="68"/>
      <c r="N936" s="363"/>
      <c r="O936" s="363"/>
      <c r="P936" s="216">
        <v>0</v>
      </c>
      <c r="Q936" s="216">
        <v>4191866.72</v>
      </c>
      <c r="R936" s="68" t="s">
        <v>638</v>
      </c>
      <c r="S936" s="365"/>
      <c r="T936" s="278"/>
    </row>
    <row r="937" spans="1:20" ht="63.75">
      <c r="A937" s="192">
        <v>862</v>
      </c>
      <c r="B937" s="68"/>
      <c r="C937" s="214" t="s">
        <v>187</v>
      </c>
      <c r="D937" s="215">
        <v>44991</v>
      </c>
      <c r="E937" s="192" t="s">
        <v>2831</v>
      </c>
      <c r="F937" s="192" t="s">
        <v>639</v>
      </c>
      <c r="G937" s="192">
        <v>5263922</v>
      </c>
      <c r="H937" s="68"/>
      <c r="I937" s="198" t="s">
        <v>3348</v>
      </c>
      <c r="J937" s="68"/>
      <c r="K937" s="68"/>
      <c r="L937" s="68"/>
      <c r="M937" s="68"/>
      <c r="N937" s="363"/>
      <c r="O937" s="363"/>
      <c r="P937" s="216">
        <v>0</v>
      </c>
      <c r="Q937" s="216">
        <v>6080.33</v>
      </c>
      <c r="R937" s="68" t="s">
        <v>638</v>
      </c>
      <c r="S937" s="365"/>
      <c r="T937" s="278"/>
    </row>
    <row r="938" spans="1:20" ht="102">
      <c r="A938" s="192">
        <v>291</v>
      </c>
      <c r="B938" s="68"/>
      <c r="C938" s="214" t="s">
        <v>119</v>
      </c>
      <c r="D938" s="215">
        <v>44992</v>
      </c>
      <c r="E938" s="192" t="s">
        <v>2832</v>
      </c>
      <c r="F938" s="192" t="s">
        <v>601</v>
      </c>
      <c r="G938" s="192">
        <v>17796</v>
      </c>
      <c r="H938" s="68"/>
      <c r="I938" s="198" t="s">
        <v>3349</v>
      </c>
      <c r="J938" s="68"/>
      <c r="K938" s="68"/>
      <c r="L938" s="68"/>
      <c r="M938" s="68"/>
      <c r="N938" s="363"/>
      <c r="O938" s="363"/>
      <c r="P938" s="216">
        <v>641759.27</v>
      </c>
      <c r="Q938" s="216">
        <v>0</v>
      </c>
      <c r="R938" s="68" t="s">
        <v>638</v>
      </c>
      <c r="S938" s="365"/>
      <c r="T938" s="278"/>
    </row>
    <row r="939" spans="1:20" ht="51">
      <c r="A939" s="192">
        <v>593</v>
      </c>
      <c r="B939" s="68"/>
      <c r="C939" s="214" t="s">
        <v>1288</v>
      </c>
      <c r="D939" s="215">
        <v>44992</v>
      </c>
      <c r="E939" s="192" t="s">
        <v>2833</v>
      </c>
      <c r="F939" s="192" t="s">
        <v>14</v>
      </c>
      <c r="G939" s="192">
        <v>2193746</v>
      </c>
      <c r="H939" s="68"/>
      <c r="I939" s="198" t="s">
        <v>3350</v>
      </c>
      <c r="J939" s="68"/>
      <c r="K939" s="68"/>
      <c r="L939" s="68"/>
      <c r="M939" s="68"/>
      <c r="N939" s="363"/>
      <c r="O939" s="363"/>
      <c r="P939" s="216">
        <v>50</v>
      </c>
      <c r="Q939" s="216">
        <v>0</v>
      </c>
      <c r="R939" s="68" t="s">
        <v>638</v>
      </c>
      <c r="S939" s="365"/>
      <c r="T939" s="278"/>
    </row>
    <row r="940" spans="1:20" ht="76.5">
      <c r="A940" s="192">
        <v>862</v>
      </c>
      <c r="B940" s="68"/>
      <c r="C940" s="214" t="s">
        <v>187</v>
      </c>
      <c r="D940" s="215">
        <v>44994</v>
      </c>
      <c r="E940" s="192" t="s">
        <v>2834</v>
      </c>
      <c r="F940" s="192" t="s">
        <v>639</v>
      </c>
      <c r="G940" s="192">
        <v>5294753</v>
      </c>
      <c r="H940" s="68"/>
      <c r="I940" s="198" t="s">
        <v>3351</v>
      </c>
      <c r="J940" s="68"/>
      <c r="K940" s="68"/>
      <c r="L940" s="68"/>
      <c r="M940" s="68"/>
      <c r="N940" s="363"/>
      <c r="O940" s="363"/>
      <c r="P940" s="216">
        <v>2892101.07</v>
      </c>
      <c r="Q940" s="216">
        <v>0</v>
      </c>
      <c r="R940" s="68" t="s">
        <v>638</v>
      </c>
      <c r="S940" s="365"/>
      <c r="T940" s="278"/>
    </row>
    <row r="941" spans="1:20" ht="63.75">
      <c r="A941" s="192">
        <v>862</v>
      </c>
      <c r="B941" s="68"/>
      <c r="C941" s="214" t="s">
        <v>187</v>
      </c>
      <c r="D941" s="215">
        <v>44994</v>
      </c>
      <c r="E941" s="192" t="s">
        <v>2835</v>
      </c>
      <c r="F941" s="192" t="s">
        <v>639</v>
      </c>
      <c r="G941" s="192">
        <v>5291434</v>
      </c>
      <c r="H941" s="68"/>
      <c r="I941" s="198" t="s">
        <v>3352</v>
      </c>
      <c r="J941" s="68"/>
      <c r="K941" s="68"/>
      <c r="L941" s="68"/>
      <c r="M941" s="68"/>
      <c r="N941" s="363"/>
      <c r="O941" s="363"/>
      <c r="P941" s="216">
        <v>0</v>
      </c>
      <c r="Q941" s="216">
        <v>137014.67000000001</v>
      </c>
      <c r="R941" s="68" t="s">
        <v>638</v>
      </c>
      <c r="S941" s="365"/>
      <c r="T941" s="278"/>
    </row>
    <row r="942" spans="1:20" ht="63.75">
      <c r="A942" s="192">
        <v>597</v>
      </c>
      <c r="B942" s="68"/>
      <c r="C942" s="214" t="s">
        <v>677</v>
      </c>
      <c r="D942" s="215">
        <v>44994</v>
      </c>
      <c r="E942" s="192" t="s">
        <v>2836</v>
      </c>
      <c r="F942" s="192" t="s">
        <v>6</v>
      </c>
      <c r="G942" s="192">
        <v>2196785</v>
      </c>
      <c r="H942" s="68"/>
      <c r="I942" s="198" t="s">
        <v>3353</v>
      </c>
      <c r="J942" s="68"/>
      <c r="K942" s="68"/>
      <c r="L942" s="68"/>
      <c r="M942" s="68"/>
      <c r="N942" s="363"/>
      <c r="O942" s="363"/>
      <c r="P942" s="216">
        <v>0</v>
      </c>
      <c r="Q942" s="216">
        <v>65938.320000000007</v>
      </c>
      <c r="R942" s="68" t="s">
        <v>638</v>
      </c>
      <c r="S942" s="365"/>
      <c r="T942" s="278"/>
    </row>
    <row r="943" spans="1:20" ht="89.25">
      <c r="A943" s="192">
        <v>86</v>
      </c>
      <c r="B943" s="68"/>
      <c r="C943" s="214" t="s">
        <v>50</v>
      </c>
      <c r="D943" s="215">
        <v>44994</v>
      </c>
      <c r="E943" s="192" t="s">
        <v>2837</v>
      </c>
      <c r="F943" s="192" t="s">
        <v>6</v>
      </c>
      <c r="G943" s="192">
        <v>1775551</v>
      </c>
      <c r="H943" s="68"/>
      <c r="I943" s="198" t="s">
        <v>3354</v>
      </c>
      <c r="J943" s="68"/>
      <c r="K943" s="68"/>
      <c r="L943" s="68"/>
      <c r="M943" s="68"/>
      <c r="N943" s="363"/>
      <c r="O943" s="363"/>
      <c r="P943" s="216">
        <v>0</v>
      </c>
      <c r="Q943" s="216">
        <v>66384.97</v>
      </c>
      <c r="R943" s="68" t="s">
        <v>638</v>
      </c>
      <c r="S943" s="365"/>
      <c r="T943" s="278"/>
    </row>
    <row r="944" spans="1:20" ht="63.75">
      <c r="A944" s="192">
        <v>597</v>
      </c>
      <c r="B944" s="68"/>
      <c r="C944" s="214" t="s">
        <v>677</v>
      </c>
      <c r="D944" s="215">
        <v>44994</v>
      </c>
      <c r="E944" s="192" t="s">
        <v>2838</v>
      </c>
      <c r="F944" s="192" t="s">
        <v>14</v>
      </c>
      <c r="G944" s="192">
        <v>2196786</v>
      </c>
      <c r="H944" s="68"/>
      <c r="I944" s="198" t="s">
        <v>3355</v>
      </c>
      <c r="J944" s="68"/>
      <c r="K944" s="68"/>
      <c r="L944" s="68"/>
      <c r="M944" s="68"/>
      <c r="N944" s="363"/>
      <c r="O944" s="363"/>
      <c r="P944" s="216">
        <v>50</v>
      </c>
      <c r="Q944" s="216">
        <v>0</v>
      </c>
      <c r="R944" s="68" t="s">
        <v>638</v>
      </c>
      <c r="S944" s="365"/>
      <c r="T944" s="278"/>
    </row>
    <row r="945" spans="1:20" ht="63.75">
      <c r="A945" s="192">
        <v>525</v>
      </c>
      <c r="B945" s="68"/>
      <c r="C945" s="214" t="s">
        <v>164</v>
      </c>
      <c r="D945" s="215">
        <v>44995</v>
      </c>
      <c r="E945" s="192" t="s">
        <v>2839</v>
      </c>
      <c r="F945" s="192" t="s">
        <v>6</v>
      </c>
      <c r="G945" s="192">
        <v>2198577</v>
      </c>
      <c r="H945" s="68"/>
      <c r="I945" s="198" t="s">
        <v>3356</v>
      </c>
      <c r="J945" s="68"/>
      <c r="K945" s="68"/>
      <c r="L945" s="68"/>
      <c r="M945" s="68"/>
      <c r="N945" s="363"/>
      <c r="O945" s="363"/>
      <c r="P945" s="216">
        <v>0</v>
      </c>
      <c r="Q945" s="216">
        <v>788900</v>
      </c>
      <c r="R945" s="68" t="s">
        <v>638</v>
      </c>
      <c r="S945" s="365"/>
      <c r="T945" s="278"/>
    </row>
    <row r="946" spans="1:20" ht="63.75">
      <c r="A946" s="192" t="s">
        <v>542</v>
      </c>
      <c r="B946" s="68"/>
      <c r="C946" s="214" t="s">
        <v>691</v>
      </c>
      <c r="D946" s="215">
        <v>44999</v>
      </c>
      <c r="E946" s="192" t="s">
        <v>2840</v>
      </c>
      <c r="F946" s="192" t="s">
        <v>10</v>
      </c>
      <c r="G946" s="192">
        <v>17068</v>
      </c>
      <c r="H946" s="68"/>
      <c r="I946" s="198" t="s">
        <v>3358</v>
      </c>
      <c r="J946" s="68"/>
      <c r="K946" s="68"/>
      <c r="L946" s="68"/>
      <c r="M946" s="68"/>
      <c r="N946" s="363"/>
      <c r="O946" s="363"/>
      <c r="P946" s="216">
        <v>1226.56</v>
      </c>
      <c r="Q946" s="216">
        <v>0</v>
      </c>
      <c r="R946" s="68" t="s">
        <v>638</v>
      </c>
      <c r="S946" s="365"/>
      <c r="T946" s="278"/>
    </row>
    <row r="947" spans="1:20" ht="76.5">
      <c r="A947" s="192" t="s">
        <v>541</v>
      </c>
      <c r="B947" s="68"/>
      <c r="C947" s="214" t="s">
        <v>590</v>
      </c>
      <c r="D947" s="215">
        <v>44999</v>
      </c>
      <c r="E947" s="192" t="s">
        <v>2841</v>
      </c>
      <c r="F947" s="192" t="s">
        <v>6</v>
      </c>
      <c r="G947" s="192">
        <v>1777740</v>
      </c>
      <c r="H947" s="68"/>
      <c r="I947" s="198" t="s">
        <v>3359</v>
      </c>
      <c r="J947" s="68"/>
      <c r="K947" s="68"/>
      <c r="L947" s="68"/>
      <c r="M947" s="68"/>
      <c r="N947" s="363"/>
      <c r="O947" s="363"/>
      <c r="P947" s="216">
        <v>0</v>
      </c>
      <c r="Q947" s="216">
        <v>7871.4</v>
      </c>
      <c r="R947" s="68" t="s">
        <v>638</v>
      </c>
      <c r="S947" s="365"/>
      <c r="T947" s="278"/>
    </row>
    <row r="948" spans="1:20" ht="63.75">
      <c r="A948" s="192" t="s">
        <v>542</v>
      </c>
      <c r="B948" s="68"/>
      <c r="C948" s="214" t="s">
        <v>691</v>
      </c>
      <c r="D948" s="215">
        <v>45000</v>
      </c>
      <c r="E948" s="192" t="s">
        <v>2842</v>
      </c>
      <c r="F948" s="192" t="s">
        <v>10</v>
      </c>
      <c r="G948" s="192">
        <v>17143</v>
      </c>
      <c r="H948" s="68"/>
      <c r="I948" s="198" t="s">
        <v>3360</v>
      </c>
      <c r="J948" s="68"/>
      <c r="K948" s="68"/>
      <c r="L948" s="68"/>
      <c r="M948" s="68"/>
      <c r="N948" s="363"/>
      <c r="O948" s="363"/>
      <c r="P948" s="216">
        <v>5508.23</v>
      </c>
      <c r="Q948" s="216">
        <v>0</v>
      </c>
      <c r="R948" s="68" t="s">
        <v>638</v>
      </c>
      <c r="S948" s="365"/>
      <c r="T948" s="278"/>
    </row>
    <row r="949" spans="1:20" ht="63.75">
      <c r="A949" s="192" t="s">
        <v>542</v>
      </c>
      <c r="B949" s="68"/>
      <c r="C949" s="214" t="s">
        <v>691</v>
      </c>
      <c r="D949" s="215">
        <v>45000</v>
      </c>
      <c r="E949" s="192" t="s">
        <v>2843</v>
      </c>
      <c r="F949" s="192" t="s">
        <v>10</v>
      </c>
      <c r="G949" s="192">
        <v>17192</v>
      </c>
      <c r="H949" s="68"/>
      <c r="I949" s="198" t="s">
        <v>3361</v>
      </c>
      <c r="J949" s="68"/>
      <c r="K949" s="68"/>
      <c r="L949" s="68"/>
      <c r="M949" s="68"/>
      <c r="N949" s="363"/>
      <c r="O949" s="363"/>
      <c r="P949" s="216">
        <v>4692.2299999999996</v>
      </c>
      <c r="Q949" s="216">
        <v>0</v>
      </c>
      <c r="R949" s="68" t="s">
        <v>638</v>
      </c>
      <c r="S949" s="365"/>
      <c r="T949" s="278"/>
    </row>
    <row r="950" spans="1:20" ht="76.5">
      <c r="A950" s="192" t="s">
        <v>544</v>
      </c>
      <c r="B950" s="68"/>
      <c r="C950" s="214" t="s">
        <v>683</v>
      </c>
      <c r="D950" s="215">
        <v>45000</v>
      </c>
      <c r="E950" s="192" t="s">
        <v>2844</v>
      </c>
      <c r="F950" s="192" t="s">
        <v>6</v>
      </c>
      <c r="G950" s="192">
        <v>1778834</v>
      </c>
      <c r="H950" s="68"/>
      <c r="I950" s="198" t="s">
        <v>3362</v>
      </c>
      <c r="J950" s="68"/>
      <c r="K950" s="68"/>
      <c r="L950" s="68"/>
      <c r="M950" s="68"/>
      <c r="N950" s="363"/>
      <c r="O950" s="363"/>
      <c r="P950" s="216">
        <v>0</v>
      </c>
      <c r="Q950" s="216">
        <v>4972.6000000000004</v>
      </c>
      <c r="R950" s="68" t="s">
        <v>638</v>
      </c>
      <c r="S950" s="365"/>
      <c r="T950" s="278"/>
    </row>
    <row r="951" spans="1:20" ht="63.75">
      <c r="A951" s="192">
        <v>862</v>
      </c>
      <c r="B951" s="68"/>
      <c r="C951" s="214" t="s">
        <v>187</v>
      </c>
      <c r="D951" s="215">
        <v>45001</v>
      </c>
      <c r="E951" s="192" t="s">
        <v>2845</v>
      </c>
      <c r="F951" s="192" t="s">
        <v>639</v>
      </c>
      <c r="G951" s="192">
        <v>5321908</v>
      </c>
      <c r="H951" s="68"/>
      <c r="I951" s="198" t="s">
        <v>3363</v>
      </c>
      <c r="J951" s="68"/>
      <c r="K951" s="68"/>
      <c r="L951" s="68"/>
      <c r="M951" s="68"/>
      <c r="N951" s="363"/>
      <c r="O951" s="363"/>
      <c r="P951" s="216">
        <v>0</v>
      </c>
      <c r="Q951" s="216">
        <v>2551940.27</v>
      </c>
      <c r="R951" s="68" t="s">
        <v>638</v>
      </c>
      <c r="S951" s="365"/>
      <c r="T951" s="278"/>
    </row>
    <row r="952" spans="1:20" ht="76.5">
      <c r="A952" s="192">
        <v>46</v>
      </c>
      <c r="B952" s="68"/>
      <c r="C952" s="214" t="s">
        <v>1380</v>
      </c>
      <c r="D952" s="215">
        <v>45001</v>
      </c>
      <c r="E952" s="192" t="s">
        <v>2846</v>
      </c>
      <c r="F952" s="192" t="s">
        <v>600</v>
      </c>
      <c r="G952" s="192">
        <v>5326723</v>
      </c>
      <c r="H952" s="68"/>
      <c r="I952" s="198" t="s">
        <v>3364</v>
      </c>
      <c r="J952" s="68"/>
      <c r="K952" s="68"/>
      <c r="L952" s="68"/>
      <c r="M952" s="68"/>
      <c r="N952" s="363"/>
      <c r="O952" s="363"/>
      <c r="P952" s="216">
        <v>0</v>
      </c>
      <c r="Q952" s="216">
        <v>26709</v>
      </c>
      <c r="R952" s="68" t="s">
        <v>638</v>
      </c>
      <c r="S952" s="365"/>
      <c r="T952" s="278"/>
    </row>
    <row r="953" spans="1:20" ht="63.75">
      <c r="A953" s="192" t="s">
        <v>541</v>
      </c>
      <c r="B953" s="68"/>
      <c r="C953" s="214" t="s">
        <v>590</v>
      </c>
      <c r="D953" s="215">
        <v>45001</v>
      </c>
      <c r="E953" s="192" t="s">
        <v>2847</v>
      </c>
      <c r="F953" s="192" t="s">
        <v>639</v>
      </c>
      <c r="G953" s="192">
        <v>5332799</v>
      </c>
      <c r="H953" s="68"/>
      <c r="I953" s="198" t="s">
        <v>3365</v>
      </c>
      <c r="J953" s="68"/>
      <c r="K953" s="68"/>
      <c r="L953" s="68"/>
      <c r="M953" s="68"/>
      <c r="N953" s="363"/>
      <c r="O953" s="363"/>
      <c r="P953" s="216">
        <v>0</v>
      </c>
      <c r="Q953" s="216">
        <v>1018235.89</v>
      </c>
      <c r="R953" s="68" t="s">
        <v>638</v>
      </c>
      <c r="S953" s="365"/>
      <c r="T953" s="278"/>
    </row>
    <row r="954" spans="1:20" ht="63.75">
      <c r="A954" s="192">
        <v>597</v>
      </c>
      <c r="B954" s="68"/>
      <c r="C954" s="214" t="s">
        <v>677</v>
      </c>
      <c r="D954" s="215">
        <v>45001</v>
      </c>
      <c r="E954" s="192" t="s">
        <v>2848</v>
      </c>
      <c r="F954" s="192" t="s">
        <v>6</v>
      </c>
      <c r="G954" s="192">
        <v>2205285</v>
      </c>
      <c r="H954" s="68"/>
      <c r="I954" s="198" t="s">
        <v>3366</v>
      </c>
      <c r="J954" s="68"/>
      <c r="K954" s="68"/>
      <c r="L954" s="68"/>
      <c r="M954" s="68"/>
      <c r="N954" s="363"/>
      <c r="O954" s="363"/>
      <c r="P954" s="216">
        <v>0</v>
      </c>
      <c r="Q954" s="216">
        <v>468236.16</v>
      </c>
      <c r="R954" s="68" t="s">
        <v>638</v>
      </c>
      <c r="S954" s="365"/>
      <c r="T954" s="278"/>
    </row>
    <row r="955" spans="1:20" ht="63.75">
      <c r="A955" s="192">
        <v>597</v>
      </c>
      <c r="B955" s="68"/>
      <c r="C955" s="214" t="s">
        <v>677</v>
      </c>
      <c r="D955" s="215">
        <v>45001</v>
      </c>
      <c r="E955" s="192" t="s">
        <v>2849</v>
      </c>
      <c r="F955" s="192" t="s">
        <v>14</v>
      </c>
      <c r="G955" s="192">
        <v>2205286</v>
      </c>
      <c r="H955" s="68"/>
      <c r="I955" s="198" t="s">
        <v>3367</v>
      </c>
      <c r="J955" s="68"/>
      <c r="K955" s="68"/>
      <c r="L955" s="68"/>
      <c r="M955" s="68"/>
      <c r="N955" s="363"/>
      <c r="O955" s="363"/>
      <c r="P955" s="216">
        <v>50</v>
      </c>
      <c r="Q955" s="216">
        <v>0</v>
      </c>
      <c r="R955" s="68" t="s">
        <v>638</v>
      </c>
      <c r="S955" s="365"/>
      <c r="T955" s="278"/>
    </row>
    <row r="956" spans="1:20" ht="51">
      <c r="A956" s="192" t="s">
        <v>542</v>
      </c>
      <c r="B956" s="68"/>
      <c r="C956" s="214" t="s">
        <v>691</v>
      </c>
      <c r="D956" s="215">
        <v>45002</v>
      </c>
      <c r="E956" s="192" t="s">
        <v>2850</v>
      </c>
      <c r="F956" s="192" t="s">
        <v>10</v>
      </c>
      <c r="G956" s="192">
        <v>17084</v>
      </c>
      <c r="H956" s="68"/>
      <c r="I956" s="198" t="s">
        <v>3368</v>
      </c>
      <c r="J956" s="68"/>
      <c r="K956" s="68"/>
      <c r="L956" s="68"/>
      <c r="M956" s="68"/>
      <c r="N956" s="363"/>
      <c r="O956" s="363"/>
      <c r="P956" s="216">
        <v>639.54999999999995</v>
      </c>
      <c r="Q956" s="216">
        <v>0</v>
      </c>
      <c r="R956" s="68" t="s">
        <v>638</v>
      </c>
      <c r="S956" s="365"/>
      <c r="T956" s="278"/>
    </row>
    <row r="957" spans="1:20" ht="51">
      <c r="A957" s="192" t="s">
        <v>542</v>
      </c>
      <c r="B957" s="68"/>
      <c r="C957" s="214" t="s">
        <v>691</v>
      </c>
      <c r="D957" s="215">
        <v>45002</v>
      </c>
      <c r="E957" s="192" t="s">
        <v>2851</v>
      </c>
      <c r="F957" s="192" t="s">
        <v>19</v>
      </c>
      <c r="G957" s="192">
        <v>17273</v>
      </c>
      <c r="H957" s="68"/>
      <c r="I957" s="198" t="s">
        <v>3369</v>
      </c>
      <c r="J957" s="68"/>
      <c r="K957" s="68"/>
      <c r="L957" s="68"/>
      <c r="M957" s="68"/>
      <c r="N957" s="363"/>
      <c r="O957" s="363"/>
      <c r="P957" s="216">
        <v>156600000</v>
      </c>
      <c r="Q957" s="216">
        <v>0</v>
      </c>
      <c r="R957" s="68" t="s">
        <v>638</v>
      </c>
      <c r="S957" s="365"/>
      <c r="T957" s="278"/>
    </row>
    <row r="958" spans="1:20" ht="51">
      <c r="A958" s="192" t="s">
        <v>542</v>
      </c>
      <c r="B958" s="68"/>
      <c r="C958" s="214" t="s">
        <v>691</v>
      </c>
      <c r="D958" s="215">
        <v>45002</v>
      </c>
      <c r="E958" s="192" t="s">
        <v>2852</v>
      </c>
      <c r="F958" s="192" t="s">
        <v>10</v>
      </c>
      <c r="G958" s="192">
        <v>17273</v>
      </c>
      <c r="H958" s="68"/>
      <c r="I958" s="198" t="s">
        <v>3370</v>
      </c>
      <c r="J958" s="68"/>
      <c r="K958" s="68"/>
      <c r="L958" s="68"/>
      <c r="M958" s="68"/>
      <c r="N958" s="363"/>
      <c r="O958" s="363"/>
      <c r="P958" s="216">
        <v>108315</v>
      </c>
      <c r="Q958" s="216">
        <v>0</v>
      </c>
      <c r="R958" s="68" t="s">
        <v>638</v>
      </c>
      <c r="S958" s="365"/>
      <c r="T958" s="278"/>
    </row>
    <row r="959" spans="1:20" ht="63.75">
      <c r="A959" s="192" t="s">
        <v>542</v>
      </c>
      <c r="B959" s="68"/>
      <c r="C959" s="214" t="s">
        <v>691</v>
      </c>
      <c r="D959" s="215">
        <v>45002</v>
      </c>
      <c r="E959" s="192" t="s">
        <v>2853</v>
      </c>
      <c r="F959" s="192" t="s">
        <v>10</v>
      </c>
      <c r="G959" s="192">
        <v>1056712</v>
      </c>
      <c r="H959" s="68"/>
      <c r="I959" s="198" t="s">
        <v>3371</v>
      </c>
      <c r="J959" s="68"/>
      <c r="K959" s="68"/>
      <c r="L959" s="68"/>
      <c r="M959" s="68"/>
      <c r="N959" s="363"/>
      <c r="O959" s="363"/>
      <c r="P959" s="216">
        <v>5366.84</v>
      </c>
      <c r="Q959" s="216">
        <v>0</v>
      </c>
      <c r="R959" s="68" t="s">
        <v>638</v>
      </c>
      <c r="S959" s="365"/>
      <c r="T959" s="278"/>
    </row>
    <row r="960" spans="1:20" ht="63.75">
      <c r="A960" s="192">
        <v>597</v>
      </c>
      <c r="B960" s="68"/>
      <c r="C960" s="214" t="s">
        <v>677</v>
      </c>
      <c r="D960" s="215">
        <v>45002</v>
      </c>
      <c r="E960" s="192" t="s">
        <v>2854</v>
      </c>
      <c r="F960" s="192" t="s">
        <v>6</v>
      </c>
      <c r="G960" s="192">
        <v>2206914</v>
      </c>
      <c r="H960" s="68"/>
      <c r="I960" s="198" t="s">
        <v>3372</v>
      </c>
      <c r="J960" s="68"/>
      <c r="K960" s="68"/>
      <c r="L960" s="68"/>
      <c r="M960" s="68"/>
      <c r="N960" s="363"/>
      <c r="O960" s="363"/>
      <c r="P960" s="216">
        <v>0</v>
      </c>
      <c r="Q960" s="216">
        <v>225447.04000000001</v>
      </c>
      <c r="R960" s="68" t="s">
        <v>638</v>
      </c>
      <c r="S960" s="365"/>
      <c r="T960" s="278"/>
    </row>
    <row r="961" spans="1:20" ht="63.75">
      <c r="A961" s="192">
        <v>597</v>
      </c>
      <c r="B961" s="68"/>
      <c r="C961" s="214" t="s">
        <v>677</v>
      </c>
      <c r="D961" s="215">
        <v>45002</v>
      </c>
      <c r="E961" s="192" t="s">
        <v>2855</v>
      </c>
      <c r="F961" s="192" t="s">
        <v>14</v>
      </c>
      <c r="G961" s="192">
        <v>2206915</v>
      </c>
      <c r="H961" s="68"/>
      <c r="I961" s="198" t="s">
        <v>3373</v>
      </c>
      <c r="J961" s="68"/>
      <c r="K961" s="68"/>
      <c r="L961" s="68"/>
      <c r="M961" s="68"/>
      <c r="N961" s="363"/>
      <c r="O961" s="363"/>
      <c r="P961" s="216">
        <v>50</v>
      </c>
      <c r="Q961" s="216">
        <v>0</v>
      </c>
      <c r="R961" s="68" t="s">
        <v>638</v>
      </c>
      <c r="S961" s="365"/>
      <c r="T961" s="278"/>
    </row>
    <row r="962" spans="1:20" ht="89.25">
      <c r="A962" s="192">
        <v>513</v>
      </c>
      <c r="B962" s="68"/>
      <c r="C962" s="214" t="s">
        <v>160</v>
      </c>
      <c r="D962" s="215">
        <v>45002</v>
      </c>
      <c r="E962" s="192" t="s">
        <v>2856</v>
      </c>
      <c r="F962" s="192" t="s">
        <v>10</v>
      </c>
      <c r="G962" s="192">
        <v>1056716</v>
      </c>
      <c r="H962" s="68"/>
      <c r="I962" s="198" t="s">
        <v>3374</v>
      </c>
      <c r="J962" s="68"/>
      <c r="K962" s="68"/>
      <c r="L962" s="68"/>
      <c r="M962" s="68"/>
      <c r="N962" s="363"/>
      <c r="O962" s="363"/>
      <c r="P962" s="216">
        <v>1301.74</v>
      </c>
      <c r="Q962" s="216">
        <v>0</v>
      </c>
      <c r="R962" s="68" t="s">
        <v>638</v>
      </c>
      <c r="S962" s="365"/>
      <c r="T962" s="278"/>
    </row>
    <row r="963" spans="1:20" ht="63.75">
      <c r="A963" s="192">
        <v>597</v>
      </c>
      <c r="B963" s="68"/>
      <c r="C963" s="214" t="s">
        <v>677</v>
      </c>
      <c r="D963" s="215">
        <v>45002</v>
      </c>
      <c r="E963" s="192" t="s">
        <v>2857</v>
      </c>
      <c r="F963" s="192" t="s">
        <v>6</v>
      </c>
      <c r="G963" s="192">
        <v>2206987</v>
      </c>
      <c r="H963" s="68"/>
      <c r="I963" s="198" t="s">
        <v>3375</v>
      </c>
      <c r="J963" s="68"/>
      <c r="K963" s="68"/>
      <c r="L963" s="68"/>
      <c r="M963" s="68"/>
      <c r="N963" s="363"/>
      <c r="O963" s="363"/>
      <c r="P963" s="216">
        <v>0</v>
      </c>
      <c r="Q963" s="216">
        <v>205.8</v>
      </c>
      <c r="R963" s="68" t="s">
        <v>638</v>
      </c>
      <c r="S963" s="365"/>
      <c r="T963" s="278"/>
    </row>
    <row r="964" spans="1:20" ht="63.75">
      <c r="A964" s="192">
        <v>597</v>
      </c>
      <c r="B964" s="68"/>
      <c r="C964" s="214" t="s">
        <v>677</v>
      </c>
      <c r="D964" s="215">
        <v>45002</v>
      </c>
      <c r="E964" s="192" t="s">
        <v>2858</v>
      </c>
      <c r="F964" s="192" t="s">
        <v>14</v>
      </c>
      <c r="G964" s="192">
        <v>2206988</v>
      </c>
      <c r="H964" s="68"/>
      <c r="I964" s="198" t="s">
        <v>3376</v>
      </c>
      <c r="J964" s="68"/>
      <c r="K964" s="68"/>
      <c r="L964" s="68"/>
      <c r="M964" s="68"/>
      <c r="N964" s="363"/>
      <c r="O964" s="363"/>
      <c r="P964" s="216">
        <v>50</v>
      </c>
      <c r="Q964" s="216">
        <v>0</v>
      </c>
      <c r="R964" s="68" t="s">
        <v>638</v>
      </c>
      <c r="S964" s="365"/>
      <c r="T964" s="278"/>
    </row>
    <row r="965" spans="1:20" ht="63.75">
      <c r="A965" s="192">
        <v>862</v>
      </c>
      <c r="B965" s="68"/>
      <c r="C965" s="214" t="s">
        <v>187</v>
      </c>
      <c r="D965" s="215">
        <v>45005</v>
      </c>
      <c r="E965" s="192" t="s">
        <v>2859</v>
      </c>
      <c r="F965" s="192" t="s">
        <v>639</v>
      </c>
      <c r="G965" s="192">
        <v>5334528</v>
      </c>
      <c r="H965" s="68"/>
      <c r="I965" s="198" t="s">
        <v>3377</v>
      </c>
      <c r="J965" s="68"/>
      <c r="K965" s="68"/>
      <c r="L965" s="68"/>
      <c r="M965" s="68"/>
      <c r="N965" s="363"/>
      <c r="O965" s="363"/>
      <c r="P965" s="216">
        <v>0</v>
      </c>
      <c r="Q965" s="216">
        <v>32003.61</v>
      </c>
      <c r="R965" s="68" t="s">
        <v>638</v>
      </c>
      <c r="S965" s="365"/>
      <c r="T965" s="278"/>
    </row>
    <row r="966" spans="1:20" ht="51">
      <c r="A966" s="192" t="s">
        <v>542</v>
      </c>
      <c r="B966" s="68"/>
      <c r="C966" s="214" t="s">
        <v>691</v>
      </c>
      <c r="D966" s="215">
        <v>45005</v>
      </c>
      <c r="E966" s="192" t="s">
        <v>2860</v>
      </c>
      <c r="F966" s="192" t="s">
        <v>6</v>
      </c>
      <c r="G966" s="192">
        <v>2208703</v>
      </c>
      <c r="H966" s="68"/>
      <c r="I966" s="198" t="s">
        <v>3378</v>
      </c>
      <c r="J966" s="68"/>
      <c r="K966" s="68"/>
      <c r="L966" s="68"/>
      <c r="M966" s="68"/>
      <c r="N966" s="363"/>
      <c r="O966" s="363"/>
      <c r="P966" s="216">
        <v>0</v>
      </c>
      <c r="Q966" s="216">
        <v>408384.12</v>
      </c>
      <c r="R966" s="68" t="s">
        <v>638</v>
      </c>
      <c r="S966" s="365"/>
      <c r="T966" s="278"/>
    </row>
    <row r="967" spans="1:20" ht="51">
      <c r="A967" s="192" t="s">
        <v>542</v>
      </c>
      <c r="B967" s="68"/>
      <c r="C967" s="214" t="s">
        <v>691</v>
      </c>
      <c r="D967" s="215">
        <v>45005</v>
      </c>
      <c r="E967" s="192" t="s">
        <v>2861</v>
      </c>
      <c r="F967" s="192" t="s">
        <v>10</v>
      </c>
      <c r="G967" s="192">
        <v>1056813</v>
      </c>
      <c r="H967" s="68"/>
      <c r="I967" s="198" t="s">
        <v>3379</v>
      </c>
      <c r="J967" s="68"/>
      <c r="K967" s="68"/>
      <c r="L967" s="68"/>
      <c r="M967" s="68"/>
      <c r="N967" s="363"/>
      <c r="O967" s="363"/>
      <c r="P967" s="216">
        <v>14260.7</v>
      </c>
      <c r="Q967" s="216">
        <v>0</v>
      </c>
      <c r="R967" s="68" t="s">
        <v>638</v>
      </c>
      <c r="S967" s="365"/>
      <c r="T967" s="278"/>
    </row>
    <row r="968" spans="1:20" ht="89.25">
      <c r="A968" s="192" t="s">
        <v>542</v>
      </c>
      <c r="B968" s="68"/>
      <c r="C968" s="214" t="s">
        <v>691</v>
      </c>
      <c r="D968" s="215">
        <v>45005</v>
      </c>
      <c r="E968" s="192" t="s">
        <v>2862</v>
      </c>
      <c r="F968" s="192" t="s">
        <v>12</v>
      </c>
      <c r="G968" s="192">
        <v>1056802</v>
      </c>
      <c r="H968" s="68"/>
      <c r="I968" s="198" t="s">
        <v>3380</v>
      </c>
      <c r="J968" s="68"/>
      <c r="K968" s="68"/>
      <c r="L968" s="68"/>
      <c r="M968" s="68"/>
      <c r="N968" s="363"/>
      <c r="O968" s="363"/>
      <c r="P968" s="216">
        <v>139.19999999999999</v>
      </c>
      <c r="Q968" s="216">
        <v>0</v>
      </c>
      <c r="R968" s="68" t="s">
        <v>638</v>
      </c>
      <c r="S968" s="365"/>
      <c r="T968" s="278"/>
    </row>
    <row r="969" spans="1:20" ht="63.75">
      <c r="A969" s="192" t="s">
        <v>542</v>
      </c>
      <c r="B969" s="68"/>
      <c r="C969" s="214" t="s">
        <v>691</v>
      </c>
      <c r="D969" s="215">
        <v>45005</v>
      </c>
      <c r="E969" s="192" t="s">
        <v>2863</v>
      </c>
      <c r="F969" s="192" t="s">
        <v>10</v>
      </c>
      <c r="G969" s="192">
        <v>1056814</v>
      </c>
      <c r="H969" s="68"/>
      <c r="I969" s="198" t="s">
        <v>3381</v>
      </c>
      <c r="J969" s="68"/>
      <c r="K969" s="68"/>
      <c r="L969" s="68"/>
      <c r="M969" s="68"/>
      <c r="N969" s="363"/>
      <c r="O969" s="363"/>
      <c r="P969" s="216">
        <v>555.51</v>
      </c>
      <c r="Q969" s="216">
        <v>0</v>
      </c>
      <c r="R969" s="68" t="s">
        <v>638</v>
      </c>
      <c r="S969" s="365"/>
      <c r="T969" s="278"/>
    </row>
    <row r="970" spans="1:20" ht="76.5">
      <c r="A970" s="192" t="s">
        <v>542</v>
      </c>
      <c r="B970" s="68"/>
      <c r="C970" s="214" t="s">
        <v>691</v>
      </c>
      <c r="D970" s="215">
        <v>45005</v>
      </c>
      <c r="E970" s="192" t="s">
        <v>2864</v>
      </c>
      <c r="F970" s="192" t="s">
        <v>10</v>
      </c>
      <c r="G970" s="192">
        <v>1056802</v>
      </c>
      <c r="H970" s="68"/>
      <c r="I970" s="198" t="s">
        <v>3382</v>
      </c>
      <c r="J970" s="68"/>
      <c r="K970" s="68"/>
      <c r="L970" s="68"/>
      <c r="M970" s="68"/>
      <c r="N970" s="363"/>
      <c r="O970" s="363"/>
      <c r="P970" s="216">
        <v>2949.86</v>
      </c>
      <c r="Q970" s="216">
        <v>0</v>
      </c>
      <c r="R970" s="68" t="s">
        <v>638</v>
      </c>
      <c r="S970" s="365"/>
      <c r="T970" s="278"/>
    </row>
    <row r="971" spans="1:20" ht="51">
      <c r="A971" s="192" t="s">
        <v>542</v>
      </c>
      <c r="B971" s="68"/>
      <c r="C971" s="214" t="s">
        <v>691</v>
      </c>
      <c r="D971" s="215">
        <v>45005</v>
      </c>
      <c r="E971" s="192" t="s">
        <v>2865</v>
      </c>
      <c r="F971" s="192" t="s">
        <v>19</v>
      </c>
      <c r="G971" s="192">
        <v>1056813</v>
      </c>
      <c r="H971" s="68"/>
      <c r="I971" s="198" t="s">
        <v>3383</v>
      </c>
      <c r="J971" s="68"/>
      <c r="K971" s="68"/>
      <c r="L971" s="68"/>
      <c r="M971" s="68"/>
      <c r="N971" s="363"/>
      <c r="O971" s="363"/>
      <c r="P971" s="216">
        <v>20278075.949999999</v>
      </c>
      <c r="Q971" s="216">
        <v>0</v>
      </c>
      <c r="R971" s="68" t="s">
        <v>638</v>
      </c>
      <c r="S971" s="365"/>
      <c r="T971" s="278"/>
    </row>
    <row r="972" spans="1:20" ht="51">
      <c r="A972" s="192" t="s">
        <v>542</v>
      </c>
      <c r="B972" s="68"/>
      <c r="C972" s="214" t="s">
        <v>691</v>
      </c>
      <c r="D972" s="215">
        <v>45005</v>
      </c>
      <c r="E972" s="192" t="s">
        <v>2866</v>
      </c>
      <c r="F972" s="192" t="s">
        <v>19</v>
      </c>
      <c r="G972" s="192">
        <v>1056814</v>
      </c>
      <c r="H972" s="68"/>
      <c r="I972" s="198" t="s">
        <v>3384</v>
      </c>
      <c r="J972" s="68"/>
      <c r="K972" s="68"/>
      <c r="L972" s="68"/>
      <c r="M972" s="68"/>
      <c r="N972" s="363"/>
      <c r="O972" s="363"/>
      <c r="P972" s="216">
        <v>413853.08</v>
      </c>
      <c r="Q972" s="216">
        <v>0</v>
      </c>
      <c r="R972" s="68" t="s">
        <v>638</v>
      </c>
      <c r="S972" s="365"/>
      <c r="T972" s="278"/>
    </row>
    <row r="973" spans="1:20" ht="63.75">
      <c r="A973" s="192" t="s">
        <v>542</v>
      </c>
      <c r="B973" s="68"/>
      <c r="C973" s="214" t="s">
        <v>691</v>
      </c>
      <c r="D973" s="215">
        <v>45005</v>
      </c>
      <c r="E973" s="192" t="s">
        <v>2867</v>
      </c>
      <c r="F973" s="192" t="s">
        <v>10</v>
      </c>
      <c r="G973" s="192">
        <v>1056816</v>
      </c>
      <c r="H973" s="68"/>
      <c r="I973" s="198" t="s">
        <v>3385</v>
      </c>
      <c r="J973" s="68"/>
      <c r="K973" s="68"/>
      <c r="L973" s="68"/>
      <c r="M973" s="68"/>
      <c r="N973" s="363"/>
      <c r="O973" s="363"/>
      <c r="P973" s="216">
        <v>11445.83</v>
      </c>
      <c r="Q973" s="216">
        <v>0</v>
      </c>
      <c r="R973" s="68" t="s">
        <v>638</v>
      </c>
      <c r="S973" s="365"/>
      <c r="T973" s="278"/>
    </row>
    <row r="974" spans="1:20" ht="51">
      <c r="A974" s="192" t="s">
        <v>542</v>
      </c>
      <c r="B974" s="68"/>
      <c r="C974" s="214" t="s">
        <v>691</v>
      </c>
      <c r="D974" s="215">
        <v>45005</v>
      </c>
      <c r="E974" s="192" t="s">
        <v>2868</v>
      </c>
      <c r="F974" s="192" t="s">
        <v>19</v>
      </c>
      <c r="G974" s="192">
        <v>1056816</v>
      </c>
      <c r="H974" s="68"/>
      <c r="I974" s="198" t="s">
        <v>3386</v>
      </c>
      <c r="J974" s="68"/>
      <c r="K974" s="68"/>
      <c r="L974" s="68"/>
      <c r="M974" s="68"/>
      <c r="N974" s="363"/>
      <c r="O974" s="363"/>
      <c r="P974" s="216">
        <v>16198190.699999999</v>
      </c>
      <c r="Q974" s="216">
        <v>0</v>
      </c>
      <c r="R974" s="68" t="s">
        <v>638</v>
      </c>
      <c r="S974" s="365"/>
      <c r="T974" s="278"/>
    </row>
    <row r="975" spans="1:20" ht="38.25">
      <c r="A975" s="192">
        <v>862</v>
      </c>
      <c r="B975" s="68"/>
      <c r="C975" s="214" t="s">
        <v>187</v>
      </c>
      <c r="D975" s="215">
        <v>45005</v>
      </c>
      <c r="E975" s="192" t="s">
        <v>2869</v>
      </c>
      <c r="F975" s="192" t="s">
        <v>12</v>
      </c>
      <c r="G975" s="192">
        <v>1056815</v>
      </c>
      <c r="H975" s="68"/>
      <c r="I975" s="198" t="s">
        <v>3387</v>
      </c>
      <c r="J975" s="68"/>
      <c r="K975" s="68"/>
      <c r="L975" s="68"/>
      <c r="M975" s="68"/>
      <c r="N975" s="363"/>
      <c r="O975" s="363"/>
      <c r="P975" s="216">
        <v>408384.12</v>
      </c>
      <c r="Q975" s="216">
        <v>0</v>
      </c>
      <c r="R975" s="68" t="s">
        <v>638</v>
      </c>
      <c r="S975" s="365"/>
      <c r="T975" s="278"/>
    </row>
    <row r="976" spans="1:20" ht="51">
      <c r="A976" s="192" t="s">
        <v>542</v>
      </c>
      <c r="B976" s="68"/>
      <c r="C976" s="214" t="s">
        <v>691</v>
      </c>
      <c r="D976" s="215">
        <v>45005</v>
      </c>
      <c r="E976" s="192" t="s">
        <v>2870</v>
      </c>
      <c r="F976" s="192" t="s">
        <v>19</v>
      </c>
      <c r="G976" s="192">
        <v>1056817</v>
      </c>
      <c r="H976" s="68"/>
      <c r="I976" s="198" t="s">
        <v>3388</v>
      </c>
      <c r="J976" s="68"/>
      <c r="K976" s="68"/>
      <c r="L976" s="68"/>
      <c r="M976" s="68"/>
      <c r="N976" s="363"/>
      <c r="O976" s="363"/>
      <c r="P976" s="216">
        <v>134604.51999999999</v>
      </c>
      <c r="Q976" s="216">
        <v>0</v>
      </c>
      <c r="R976" s="68" t="s">
        <v>638</v>
      </c>
      <c r="S976" s="365"/>
      <c r="T976" s="278"/>
    </row>
    <row r="977" spans="1:20" ht="38.25">
      <c r="A977" s="192" t="s">
        <v>542</v>
      </c>
      <c r="B977" s="68"/>
      <c r="C977" s="214" t="s">
        <v>691</v>
      </c>
      <c r="D977" s="215">
        <v>45005</v>
      </c>
      <c r="E977" s="192" t="s">
        <v>2871</v>
      </c>
      <c r="F977" s="192" t="s">
        <v>10</v>
      </c>
      <c r="G977" s="192">
        <v>1056817</v>
      </c>
      <c r="H977" s="68"/>
      <c r="I977" s="198" t="s">
        <v>3389</v>
      </c>
      <c r="J977" s="68"/>
      <c r="K977" s="68"/>
      <c r="L977" s="68"/>
      <c r="M977" s="68"/>
      <c r="N977" s="363"/>
      <c r="O977" s="363"/>
      <c r="P977" s="216">
        <v>362.88</v>
      </c>
      <c r="Q977" s="216">
        <v>0</v>
      </c>
      <c r="R977" s="68" t="s">
        <v>638</v>
      </c>
      <c r="S977" s="365"/>
      <c r="T977" s="278"/>
    </row>
    <row r="978" spans="1:20" ht="89.25">
      <c r="A978" s="192" t="s">
        <v>542</v>
      </c>
      <c r="B978" s="68"/>
      <c r="C978" s="214" t="s">
        <v>691</v>
      </c>
      <c r="D978" s="215">
        <v>45005</v>
      </c>
      <c r="E978" s="192" t="s">
        <v>2872</v>
      </c>
      <c r="F978" s="192" t="s">
        <v>19</v>
      </c>
      <c r="G978" s="192">
        <v>1056802</v>
      </c>
      <c r="H978" s="68"/>
      <c r="I978" s="198" t="s">
        <v>3380</v>
      </c>
      <c r="J978" s="68"/>
      <c r="K978" s="68"/>
      <c r="L978" s="68"/>
      <c r="M978" s="68"/>
      <c r="N978" s="363"/>
      <c r="O978" s="363"/>
      <c r="P978" s="216">
        <v>3884135.11</v>
      </c>
      <c r="Q978" s="216">
        <v>0</v>
      </c>
      <c r="R978" s="68" t="s">
        <v>638</v>
      </c>
      <c r="S978" s="365"/>
      <c r="T978" s="278"/>
    </row>
    <row r="979" spans="1:20" ht="63.75">
      <c r="A979" s="192" t="s">
        <v>542</v>
      </c>
      <c r="B979" s="68"/>
      <c r="C979" s="214" t="s">
        <v>691</v>
      </c>
      <c r="D979" s="215">
        <v>45006</v>
      </c>
      <c r="E979" s="192" t="s">
        <v>2873</v>
      </c>
      <c r="F979" s="192" t="s">
        <v>10</v>
      </c>
      <c r="G979" s="192">
        <v>1056919</v>
      </c>
      <c r="H979" s="68"/>
      <c r="I979" s="198" t="s">
        <v>3390</v>
      </c>
      <c r="J979" s="68"/>
      <c r="K979" s="68"/>
      <c r="L979" s="68"/>
      <c r="M979" s="68"/>
      <c r="N979" s="363"/>
      <c r="O979" s="363"/>
      <c r="P979" s="216">
        <v>1673.01</v>
      </c>
      <c r="Q979" s="216">
        <v>0</v>
      </c>
      <c r="R979" s="68" t="s">
        <v>638</v>
      </c>
      <c r="S979" s="365"/>
      <c r="T979" s="278"/>
    </row>
    <row r="980" spans="1:20" ht="51">
      <c r="A980" s="192" t="s">
        <v>542</v>
      </c>
      <c r="B980" s="68"/>
      <c r="C980" s="214" t="s">
        <v>691</v>
      </c>
      <c r="D980" s="215">
        <v>45006</v>
      </c>
      <c r="E980" s="192" t="s">
        <v>2874</v>
      </c>
      <c r="F980" s="192" t="s">
        <v>10</v>
      </c>
      <c r="G980" s="192">
        <v>1056918</v>
      </c>
      <c r="H980" s="68"/>
      <c r="I980" s="198" t="s">
        <v>3391</v>
      </c>
      <c r="J980" s="68"/>
      <c r="K980" s="68"/>
      <c r="L980" s="68"/>
      <c r="M980" s="68"/>
      <c r="N980" s="363"/>
      <c r="O980" s="363"/>
      <c r="P980" s="216">
        <v>322.07</v>
      </c>
      <c r="Q980" s="216">
        <v>0</v>
      </c>
      <c r="R980" s="68" t="s">
        <v>638</v>
      </c>
      <c r="S980" s="365"/>
      <c r="T980" s="278"/>
    </row>
    <row r="981" spans="1:20" ht="51">
      <c r="A981" s="192" t="s">
        <v>542</v>
      </c>
      <c r="B981" s="68"/>
      <c r="C981" s="214" t="s">
        <v>691</v>
      </c>
      <c r="D981" s="215">
        <v>45006</v>
      </c>
      <c r="E981" s="192" t="s">
        <v>2875</v>
      </c>
      <c r="F981" s="192" t="s">
        <v>19</v>
      </c>
      <c r="G981" s="192">
        <v>1056918</v>
      </c>
      <c r="H981" s="68"/>
      <c r="I981" s="198" t="s">
        <v>3392</v>
      </c>
      <c r="J981" s="68"/>
      <c r="K981" s="68"/>
      <c r="L981" s="68"/>
      <c r="M981" s="68"/>
      <c r="N981" s="363"/>
      <c r="O981" s="363"/>
      <c r="P981" s="216">
        <v>75499.3</v>
      </c>
      <c r="Q981" s="216">
        <v>0</v>
      </c>
      <c r="R981" s="68" t="s">
        <v>638</v>
      </c>
      <c r="S981" s="365"/>
      <c r="T981" s="278"/>
    </row>
    <row r="982" spans="1:20" ht="63.75">
      <c r="A982" s="192">
        <v>513</v>
      </c>
      <c r="B982" s="68"/>
      <c r="C982" s="214" t="s">
        <v>160</v>
      </c>
      <c r="D982" s="215">
        <v>45006</v>
      </c>
      <c r="E982" s="192" t="s">
        <v>2876</v>
      </c>
      <c r="F982" s="192" t="s">
        <v>12</v>
      </c>
      <c r="G982" s="192">
        <v>1056914</v>
      </c>
      <c r="H982" s="68"/>
      <c r="I982" s="198" t="s">
        <v>3393</v>
      </c>
      <c r="J982" s="68"/>
      <c r="K982" s="68"/>
      <c r="L982" s="68"/>
      <c r="M982" s="68"/>
      <c r="N982" s="363"/>
      <c r="O982" s="363"/>
      <c r="P982" s="216">
        <v>68.599999999999994</v>
      </c>
      <c r="Q982" s="216">
        <v>0</v>
      </c>
      <c r="R982" s="68" t="s">
        <v>638</v>
      </c>
      <c r="S982" s="365"/>
      <c r="T982" s="278"/>
    </row>
    <row r="983" spans="1:20" ht="51">
      <c r="A983" s="192" t="s">
        <v>542</v>
      </c>
      <c r="B983" s="68"/>
      <c r="C983" s="214" t="s">
        <v>691</v>
      </c>
      <c r="D983" s="215">
        <v>45006</v>
      </c>
      <c r="E983" s="192" t="s">
        <v>2877</v>
      </c>
      <c r="F983" s="192" t="s">
        <v>10</v>
      </c>
      <c r="G983" s="192">
        <v>1056873</v>
      </c>
      <c r="H983" s="68"/>
      <c r="I983" s="198" t="s">
        <v>3394</v>
      </c>
      <c r="J983" s="68"/>
      <c r="K983" s="68"/>
      <c r="L983" s="68"/>
      <c r="M983" s="68"/>
      <c r="N983" s="363"/>
      <c r="O983" s="363"/>
      <c r="P983" s="216">
        <v>2844.08</v>
      </c>
      <c r="Q983" s="216">
        <v>0</v>
      </c>
      <c r="R983" s="68" t="s">
        <v>638</v>
      </c>
      <c r="S983" s="365"/>
      <c r="T983" s="278"/>
    </row>
    <row r="984" spans="1:20" ht="51">
      <c r="A984" s="192" t="s">
        <v>542</v>
      </c>
      <c r="B984" s="68"/>
      <c r="C984" s="214" t="s">
        <v>691</v>
      </c>
      <c r="D984" s="215">
        <v>45006</v>
      </c>
      <c r="E984" s="192" t="s">
        <v>2878</v>
      </c>
      <c r="F984" s="192" t="s">
        <v>19</v>
      </c>
      <c r="G984" s="192">
        <v>1056873</v>
      </c>
      <c r="H984" s="68"/>
      <c r="I984" s="198" t="s">
        <v>3395</v>
      </c>
      <c r="J984" s="68"/>
      <c r="K984" s="68"/>
      <c r="L984" s="68"/>
      <c r="M984" s="68"/>
      <c r="N984" s="363"/>
      <c r="O984" s="363"/>
      <c r="P984" s="216">
        <v>3730858.17</v>
      </c>
      <c r="Q984" s="216">
        <v>0</v>
      </c>
      <c r="R984" s="68" t="s">
        <v>638</v>
      </c>
      <c r="S984" s="365"/>
      <c r="T984" s="278"/>
    </row>
    <row r="985" spans="1:20" ht="51">
      <c r="A985" s="192" t="s">
        <v>542</v>
      </c>
      <c r="B985" s="68"/>
      <c r="C985" s="214" t="s">
        <v>691</v>
      </c>
      <c r="D985" s="215">
        <v>45006</v>
      </c>
      <c r="E985" s="192" t="s">
        <v>2879</v>
      </c>
      <c r="F985" s="192" t="s">
        <v>19</v>
      </c>
      <c r="G985" s="192">
        <v>1056869</v>
      </c>
      <c r="H985" s="68"/>
      <c r="I985" s="198" t="s">
        <v>3396</v>
      </c>
      <c r="J985" s="68"/>
      <c r="K985" s="68"/>
      <c r="L985" s="68"/>
      <c r="M985" s="68"/>
      <c r="N985" s="363"/>
      <c r="O985" s="363"/>
      <c r="P985" s="216">
        <v>32967.71</v>
      </c>
      <c r="Q985" s="216">
        <v>0</v>
      </c>
      <c r="R985" s="68" t="s">
        <v>638</v>
      </c>
      <c r="S985" s="365"/>
      <c r="T985" s="278"/>
    </row>
    <row r="986" spans="1:20" ht="51">
      <c r="A986" s="192" t="s">
        <v>542</v>
      </c>
      <c r="B986" s="68"/>
      <c r="C986" s="214" t="s">
        <v>691</v>
      </c>
      <c r="D986" s="215">
        <v>45006</v>
      </c>
      <c r="E986" s="192" t="s">
        <v>2880</v>
      </c>
      <c r="F986" s="192" t="s">
        <v>10</v>
      </c>
      <c r="G986" s="192">
        <v>1056862</v>
      </c>
      <c r="H986" s="68"/>
      <c r="I986" s="198" t="s">
        <v>3397</v>
      </c>
      <c r="J986" s="68"/>
      <c r="K986" s="68"/>
      <c r="L986" s="68"/>
      <c r="M986" s="68"/>
      <c r="N986" s="363"/>
      <c r="O986" s="363"/>
      <c r="P986" s="216">
        <v>4784.22</v>
      </c>
      <c r="Q986" s="216">
        <v>0</v>
      </c>
      <c r="R986" s="68" t="s">
        <v>638</v>
      </c>
      <c r="S986" s="365"/>
      <c r="T986" s="278"/>
    </row>
    <row r="987" spans="1:20" ht="51">
      <c r="A987" s="192" t="s">
        <v>542</v>
      </c>
      <c r="B987" s="68"/>
      <c r="C987" s="214" t="s">
        <v>691</v>
      </c>
      <c r="D987" s="215">
        <v>45006</v>
      </c>
      <c r="E987" s="192" t="s">
        <v>2881</v>
      </c>
      <c r="F987" s="192" t="s">
        <v>19</v>
      </c>
      <c r="G987" s="192">
        <v>1056862</v>
      </c>
      <c r="H987" s="68"/>
      <c r="I987" s="198" t="s">
        <v>3398</v>
      </c>
      <c r="J987" s="68"/>
      <c r="K987" s="68"/>
      <c r="L987" s="68"/>
      <c r="M987" s="68"/>
      <c r="N987" s="363"/>
      <c r="O987" s="363"/>
      <c r="P987" s="216">
        <v>6542882.2599999998</v>
      </c>
      <c r="Q987" s="216">
        <v>0</v>
      </c>
      <c r="R987" s="68" t="s">
        <v>638</v>
      </c>
      <c r="S987" s="365"/>
      <c r="T987" s="278"/>
    </row>
    <row r="988" spans="1:20" ht="51">
      <c r="A988" s="192" t="s">
        <v>542</v>
      </c>
      <c r="B988" s="68"/>
      <c r="C988" s="214" t="s">
        <v>691</v>
      </c>
      <c r="D988" s="215">
        <v>45006</v>
      </c>
      <c r="E988" s="192" t="s">
        <v>2882</v>
      </c>
      <c r="F988" s="192" t="s">
        <v>10</v>
      </c>
      <c r="G988" s="192">
        <v>1056869</v>
      </c>
      <c r="H988" s="68"/>
      <c r="I988" s="198" t="s">
        <v>3399</v>
      </c>
      <c r="J988" s="68"/>
      <c r="K988" s="68"/>
      <c r="L988" s="68"/>
      <c r="M988" s="68"/>
      <c r="N988" s="363"/>
      <c r="O988" s="363"/>
      <c r="P988" s="216">
        <v>292.77999999999997</v>
      </c>
      <c r="Q988" s="216">
        <v>0</v>
      </c>
      <c r="R988" s="68" t="s">
        <v>638</v>
      </c>
      <c r="S988" s="365"/>
      <c r="T988" s="278"/>
    </row>
    <row r="989" spans="1:20" ht="51">
      <c r="A989" s="192" t="s">
        <v>542</v>
      </c>
      <c r="B989" s="68"/>
      <c r="C989" s="214" t="s">
        <v>691</v>
      </c>
      <c r="D989" s="215">
        <v>45006</v>
      </c>
      <c r="E989" s="192" t="s">
        <v>2883</v>
      </c>
      <c r="F989" s="192" t="s">
        <v>19</v>
      </c>
      <c r="G989" s="192">
        <v>1056919</v>
      </c>
      <c r="H989" s="68"/>
      <c r="I989" s="198" t="s">
        <v>3400</v>
      </c>
      <c r="J989" s="68"/>
      <c r="K989" s="68"/>
      <c r="L989" s="68"/>
      <c r="M989" s="68"/>
      <c r="N989" s="363"/>
      <c r="O989" s="363"/>
      <c r="P989" s="216">
        <v>2033561.94</v>
      </c>
      <c r="Q989" s="216">
        <v>0</v>
      </c>
      <c r="R989" s="68" t="s">
        <v>638</v>
      </c>
      <c r="S989" s="365"/>
      <c r="T989" s="278"/>
    </row>
    <row r="990" spans="1:20" ht="63.75">
      <c r="A990" s="192">
        <v>597</v>
      </c>
      <c r="B990" s="68"/>
      <c r="C990" s="214" t="s">
        <v>677</v>
      </c>
      <c r="D990" s="215">
        <v>45006</v>
      </c>
      <c r="E990" s="192" t="s">
        <v>2884</v>
      </c>
      <c r="F990" s="192" t="s">
        <v>6</v>
      </c>
      <c r="G990" s="192">
        <v>1781976</v>
      </c>
      <c r="H990" s="68"/>
      <c r="I990" s="198" t="s">
        <v>3401</v>
      </c>
      <c r="J990" s="68"/>
      <c r="K990" s="68"/>
      <c r="L990" s="68"/>
      <c r="M990" s="68"/>
      <c r="N990" s="363"/>
      <c r="O990" s="363"/>
      <c r="P990" s="216">
        <v>0</v>
      </c>
      <c r="Q990" s="216">
        <v>6771.1</v>
      </c>
      <c r="R990" s="68" t="s">
        <v>638</v>
      </c>
      <c r="S990" s="365"/>
      <c r="T990" s="278"/>
    </row>
    <row r="991" spans="1:20" ht="89.25">
      <c r="A991" s="192">
        <v>597</v>
      </c>
      <c r="B991" s="68"/>
      <c r="C991" s="214" t="s">
        <v>677</v>
      </c>
      <c r="D991" s="215">
        <v>45006</v>
      </c>
      <c r="E991" s="192" t="s">
        <v>2885</v>
      </c>
      <c r="F991" s="192" t="s">
        <v>10</v>
      </c>
      <c r="G991" s="192">
        <v>1056836</v>
      </c>
      <c r="H991" s="68"/>
      <c r="I991" s="198" t="s">
        <v>3402</v>
      </c>
      <c r="J991" s="68"/>
      <c r="K991" s="68"/>
      <c r="L991" s="68"/>
      <c r="M991" s="68"/>
      <c r="N991" s="363"/>
      <c r="O991" s="363"/>
      <c r="P991" s="216">
        <v>270</v>
      </c>
      <c r="Q991" s="216">
        <v>0</v>
      </c>
      <c r="R991" s="68" t="s">
        <v>638</v>
      </c>
      <c r="S991" s="365"/>
      <c r="T991" s="278"/>
    </row>
    <row r="992" spans="1:20" ht="51">
      <c r="A992" s="192" t="s">
        <v>542</v>
      </c>
      <c r="B992" s="68"/>
      <c r="C992" s="214" t="s">
        <v>691</v>
      </c>
      <c r="D992" s="215">
        <v>45006</v>
      </c>
      <c r="E992" s="192" t="s">
        <v>2886</v>
      </c>
      <c r="F992" s="192" t="s">
        <v>19</v>
      </c>
      <c r="G992" s="192">
        <v>1056846</v>
      </c>
      <c r="H992" s="68"/>
      <c r="I992" s="198" t="s">
        <v>3403</v>
      </c>
      <c r="J992" s="68"/>
      <c r="K992" s="68"/>
      <c r="L992" s="68"/>
      <c r="M992" s="68"/>
      <c r="N992" s="363"/>
      <c r="O992" s="363"/>
      <c r="P992" s="216">
        <v>6034907.2800000003</v>
      </c>
      <c r="Q992" s="216">
        <v>0</v>
      </c>
      <c r="R992" s="68" t="s">
        <v>638</v>
      </c>
      <c r="S992" s="365"/>
      <c r="T992" s="278"/>
    </row>
    <row r="993" spans="1:20" ht="63.75">
      <c r="A993" s="192" t="s">
        <v>542</v>
      </c>
      <c r="B993" s="68"/>
      <c r="C993" s="214" t="s">
        <v>691</v>
      </c>
      <c r="D993" s="215">
        <v>45006</v>
      </c>
      <c r="E993" s="192" t="s">
        <v>2887</v>
      </c>
      <c r="F993" s="192" t="s">
        <v>10</v>
      </c>
      <c r="G993" s="192">
        <v>1056852</v>
      </c>
      <c r="H993" s="68"/>
      <c r="I993" s="198" t="s">
        <v>3404</v>
      </c>
      <c r="J993" s="68"/>
      <c r="K993" s="68"/>
      <c r="L993" s="68"/>
      <c r="M993" s="68"/>
      <c r="N993" s="363"/>
      <c r="O993" s="363"/>
      <c r="P993" s="216">
        <v>14328.2</v>
      </c>
      <c r="Q993" s="216">
        <v>0</v>
      </c>
      <c r="R993" s="68" t="s">
        <v>638</v>
      </c>
      <c r="S993" s="365"/>
      <c r="T993" s="278"/>
    </row>
    <row r="994" spans="1:20" ht="51">
      <c r="A994" s="192" t="s">
        <v>542</v>
      </c>
      <c r="B994" s="68"/>
      <c r="C994" s="214" t="s">
        <v>691</v>
      </c>
      <c r="D994" s="215">
        <v>45006</v>
      </c>
      <c r="E994" s="192" t="s">
        <v>2888</v>
      </c>
      <c r="F994" s="192" t="s">
        <v>19</v>
      </c>
      <c r="G994" s="192">
        <v>1056852</v>
      </c>
      <c r="H994" s="68"/>
      <c r="I994" s="198" t="s">
        <v>3405</v>
      </c>
      <c r="J994" s="68"/>
      <c r="K994" s="68"/>
      <c r="L994" s="68"/>
      <c r="M994" s="68"/>
      <c r="N994" s="363"/>
      <c r="O994" s="363"/>
      <c r="P994" s="216">
        <v>20375854.420000002</v>
      </c>
      <c r="Q994" s="216">
        <v>0</v>
      </c>
      <c r="R994" s="68" t="s">
        <v>638</v>
      </c>
      <c r="S994" s="365"/>
      <c r="T994" s="278"/>
    </row>
    <row r="995" spans="1:20" ht="63.75">
      <c r="A995" s="192" t="s">
        <v>542</v>
      </c>
      <c r="B995" s="68"/>
      <c r="C995" s="214" t="s">
        <v>691</v>
      </c>
      <c r="D995" s="215">
        <v>45006</v>
      </c>
      <c r="E995" s="192" t="s">
        <v>2889</v>
      </c>
      <c r="F995" s="192" t="s">
        <v>10</v>
      </c>
      <c r="G995" s="192">
        <v>1056846</v>
      </c>
      <c r="H995" s="68"/>
      <c r="I995" s="198" t="s">
        <v>3406</v>
      </c>
      <c r="J995" s="68"/>
      <c r="K995" s="68"/>
      <c r="L995" s="68"/>
      <c r="M995" s="68"/>
      <c r="N995" s="363"/>
      <c r="O995" s="363"/>
      <c r="P995" s="216">
        <v>4433.75</v>
      </c>
      <c r="Q995" s="216">
        <v>0</v>
      </c>
      <c r="R995" s="68" t="s">
        <v>638</v>
      </c>
      <c r="S995" s="365"/>
      <c r="T995" s="278"/>
    </row>
    <row r="996" spans="1:20" ht="51">
      <c r="A996" s="192" t="s">
        <v>542</v>
      </c>
      <c r="B996" s="68"/>
      <c r="C996" s="214" t="s">
        <v>691</v>
      </c>
      <c r="D996" s="215">
        <v>45006</v>
      </c>
      <c r="E996" s="192" t="s">
        <v>2890</v>
      </c>
      <c r="F996" s="192" t="s">
        <v>19</v>
      </c>
      <c r="G996" s="192">
        <v>1056854</v>
      </c>
      <c r="H996" s="68"/>
      <c r="I996" s="198" t="s">
        <v>3407</v>
      </c>
      <c r="J996" s="68"/>
      <c r="K996" s="68"/>
      <c r="L996" s="68"/>
      <c r="M996" s="68"/>
      <c r="N996" s="363"/>
      <c r="O996" s="363"/>
      <c r="P996" s="216">
        <v>37339203.509999998</v>
      </c>
      <c r="Q996" s="216">
        <v>0</v>
      </c>
      <c r="R996" s="68" t="s">
        <v>638</v>
      </c>
      <c r="S996" s="365"/>
      <c r="T996" s="278"/>
    </row>
    <row r="997" spans="1:20" ht="63.75">
      <c r="A997" s="192" t="s">
        <v>542</v>
      </c>
      <c r="B997" s="68"/>
      <c r="C997" s="214" t="s">
        <v>691</v>
      </c>
      <c r="D997" s="215">
        <v>45006</v>
      </c>
      <c r="E997" s="192" t="s">
        <v>2891</v>
      </c>
      <c r="F997" s="192" t="s">
        <v>10</v>
      </c>
      <c r="G997" s="192">
        <v>1056854</v>
      </c>
      <c r="H997" s="68"/>
      <c r="I997" s="198" t="s">
        <v>3408</v>
      </c>
      <c r="J997" s="68"/>
      <c r="K997" s="68"/>
      <c r="L997" s="68"/>
      <c r="M997" s="68"/>
      <c r="N997" s="363"/>
      <c r="O997" s="363"/>
      <c r="P997" s="216">
        <v>26031.91</v>
      </c>
      <c r="Q997" s="216">
        <v>0</v>
      </c>
      <c r="R997" s="68" t="s">
        <v>638</v>
      </c>
      <c r="S997" s="365"/>
      <c r="T997" s="278"/>
    </row>
    <row r="998" spans="1:20" ht="63.75">
      <c r="A998" s="192">
        <v>597</v>
      </c>
      <c r="B998" s="68"/>
      <c r="C998" s="214" t="s">
        <v>677</v>
      </c>
      <c r="D998" s="215">
        <v>45006</v>
      </c>
      <c r="E998" s="192" t="s">
        <v>2892</v>
      </c>
      <c r="F998" s="192" t="s">
        <v>6</v>
      </c>
      <c r="G998" s="192">
        <v>2210040</v>
      </c>
      <c r="H998" s="68"/>
      <c r="I998" s="198" t="s">
        <v>3409</v>
      </c>
      <c r="J998" s="68"/>
      <c r="K998" s="68"/>
      <c r="L998" s="68"/>
      <c r="M998" s="68"/>
      <c r="N998" s="363"/>
      <c r="O998" s="363"/>
      <c r="P998" s="216">
        <v>0</v>
      </c>
      <c r="Q998" s="216">
        <v>345620.52</v>
      </c>
      <c r="R998" s="68" t="s">
        <v>638</v>
      </c>
      <c r="S998" s="365"/>
      <c r="T998" s="278"/>
    </row>
    <row r="999" spans="1:20" ht="63.75">
      <c r="A999" s="192">
        <v>597</v>
      </c>
      <c r="B999" s="68"/>
      <c r="C999" s="214" t="s">
        <v>677</v>
      </c>
      <c r="D999" s="215">
        <v>45006</v>
      </c>
      <c r="E999" s="192" t="s">
        <v>2893</v>
      </c>
      <c r="F999" s="192" t="s">
        <v>14</v>
      </c>
      <c r="G999" s="192">
        <v>2210041</v>
      </c>
      <c r="H999" s="68"/>
      <c r="I999" s="198" t="s">
        <v>3410</v>
      </c>
      <c r="J999" s="68"/>
      <c r="K999" s="68"/>
      <c r="L999" s="68"/>
      <c r="M999" s="68"/>
      <c r="N999" s="363"/>
      <c r="O999" s="363"/>
      <c r="P999" s="216">
        <v>50</v>
      </c>
      <c r="Q999" s="216">
        <v>0</v>
      </c>
      <c r="R999" s="68" t="s">
        <v>638</v>
      </c>
      <c r="S999" s="365"/>
      <c r="T999" s="278"/>
    </row>
    <row r="1000" spans="1:20" ht="63.75">
      <c r="A1000" s="192" t="s">
        <v>542</v>
      </c>
      <c r="B1000" s="68"/>
      <c r="C1000" s="214" t="s">
        <v>691</v>
      </c>
      <c r="D1000" s="215">
        <v>45006</v>
      </c>
      <c r="E1000" s="192" t="s">
        <v>2894</v>
      </c>
      <c r="F1000" s="192" t="s">
        <v>19</v>
      </c>
      <c r="G1000" s="192">
        <v>1056924</v>
      </c>
      <c r="H1000" s="68"/>
      <c r="I1000" s="198" t="s">
        <v>3411</v>
      </c>
      <c r="J1000" s="68"/>
      <c r="K1000" s="68"/>
      <c r="L1000" s="68"/>
      <c r="M1000" s="68"/>
      <c r="N1000" s="363"/>
      <c r="O1000" s="363"/>
      <c r="P1000" s="216">
        <v>10731176.26</v>
      </c>
      <c r="Q1000" s="216">
        <v>0</v>
      </c>
      <c r="R1000" s="68" t="s">
        <v>638</v>
      </c>
      <c r="S1000" s="365"/>
      <c r="T1000" s="278"/>
    </row>
    <row r="1001" spans="1:20" ht="63.75">
      <c r="A1001" s="192" t="s">
        <v>542</v>
      </c>
      <c r="B1001" s="68"/>
      <c r="C1001" s="214" t="s">
        <v>691</v>
      </c>
      <c r="D1001" s="215">
        <v>45006</v>
      </c>
      <c r="E1001" s="192" t="s">
        <v>2895</v>
      </c>
      <c r="F1001" s="192" t="s">
        <v>12</v>
      </c>
      <c r="G1001" s="192">
        <v>1056934</v>
      </c>
      <c r="H1001" s="68"/>
      <c r="I1001" s="198" t="s">
        <v>3412</v>
      </c>
      <c r="J1001" s="68"/>
      <c r="K1001" s="68"/>
      <c r="L1001" s="68"/>
      <c r="M1001" s="68"/>
      <c r="N1001" s="363"/>
      <c r="O1001" s="363"/>
      <c r="P1001" s="216">
        <v>69.599999999999994</v>
      </c>
      <c r="Q1001" s="216">
        <v>0</v>
      </c>
      <c r="R1001" s="68" t="s">
        <v>638</v>
      </c>
      <c r="S1001" s="365"/>
      <c r="T1001" s="278"/>
    </row>
    <row r="1002" spans="1:20" ht="63.75">
      <c r="A1002" s="192" t="s">
        <v>542</v>
      </c>
      <c r="B1002" s="68"/>
      <c r="C1002" s="214" t="s">
        <v>691</v>
      </c>
      <c r="D1002" s="215">
        <v>45006</v>
      </c>
      <c r="E1002" s="192" t="s">
        <v>2896</v>
      </c>
      <c r="F1002" s="192" t="s">
        <v>12</v>
      </c>
      <c r="G1002" s="192">
        <v>1056933</v>
      </c>
      <c r="H1002" s="68"/>
      <c r="I1002" s="198" t="s">
        <v>3413</v>
      </c>
      <c r="J1002" s="68"/>
      <c r="K1002" s="68"/>
      <c r="L1002" s="68"/>
      <c r="M1002" s="68"/>
      <c r="N1002" s="363"/>
      <c r="O1002" s="363"/>
      <c r="P1002" s="216">
        <v>69.599999999999994</v>
      </c>
      <c r="Q1002" s="216">
        <v>0</v>
      </c>
      <c r="R1002" s="68" t="s">
        <v>638</v>
      </c>
      <c r="S1002" s="365"/>
      <c r="T1002" s="278"/>
    </row>
    <row r="1003" spans="1:20" ht="63.75">
      <c r="A1003" s="192" t="s">
        <v>542</v>
      </c>
      <c r="B1003" s="68"/>
      <c r="C1003" s="214" t="s">
        <v>691</v>
      </c>
      <c r="D1003" s="215">
        <v>45006</v>
      </c>
      <c r="E1003" s="192" t="s">
        <v>2897</v>
      </c>
      <c r="F1003" s="192" t="s">
        <v>10</v>
      </c>
      <c r="G1003" s="192">
        <v>1056932</v>
      </c>
      <c r="H1003" s="68"/>
      <c r="I1003" s="198" t="s">
        <v>3414</v>
      </c>
      <c r="J1003" s="68"/>
      <c r="K1003" s="68"/>
      <c r="L1003" s="68"/>
      <c r="M1003" s="68"/>
      <c r="N1003" s="363"/>
      <c r="O1003" s="363"/>
      <c r="P1003" s="216">
        <v>9718.69</v>
      </c>
      <c r="Q1003" s="216">
        <v>0</v>
      </c>
      <c r="R1003" s="68" t="s">
        <v>638</v>
      </c>
      <c r="S1003" s="365"/>
      <c r="T1003" s="278"/>
    </row>
    <row r="1004" spans="1:20" ht="63.75">
      <c r="A1004" s="192" t="s">
        <v>542</v>
      </c>
      <c r="B1004" s="68"/>
      <c r="C1004" s="214" t="s">
        <v>691</v>
      </c>
      <c r="D1004" s="215">
        <v>45006</v>
      </c>
      <c r="E1004" s="192" t="s">
        <v>2898</v>
      </c>
      <c r="F1004" s="192" t="s">
        <v>12</v>
      </c>
      <c r="G1004" s="192">
        <v>1056931</v>
      </c>
      <c r="H1004" s="68"/>
      <c r="I1004" s="198" t="s">
        <v>3415</v>
      </c>
      <c r="J1004" s="68"/>
      <c r="K1004" s="68"/>
      <c r="L1004" s="68"/>
      <c r="M1004" s="68"/>
      <c r="N1004" s="363"/>
      <c r="O1004" s="363"/>
      <c r="P1004" s="216">
        <v>69.599999999999994</v>
      </c>
      <c r="Q1004" s="216">
        <v>0</v>
      </c>
      <c r="R1004" s="68" t="s">
        <v>638</v>
      </c>
      <c r="S1004" s="365"/>
      <c r="T1004" s="278"/>
    </row>
    <row r="1005" spans="1:20" ht="63.75">
      <c r="A1005" s="192" t="s">
        <v>542</v>
      </c>
      <c r="B1005" s="68"/>
      <c r="C1005" s="214" t="s">
        <v>691</v>
      </c>
      <c r="D1005" s="215">
        <v>45006</v>
      </c>
      <c r="E1005" s="192" t="s">
        <v>2899</v>
      </c>
      <c r="F1005" s="192" t="s">
        <v>12</v>
      </c>
      <c r="G1005" s="192">
        <v>1056930</v>
      </c>
      <c r="H1005" s="68"/>
      <c r="I1005" s="198" t="s">
        <v>3416</v>
      </c>
      <c r="J1005" s="68"/>
      <c r="K1005" s="68"/>
      <c r="L1005" s="68"/>
      <c r="M1005" s="68"/>
      <c r="N1005" s="363"/>
      <c r="O1005" s="363"/>
      <c r="P1005" s="216">
        <v>69.599999999999994</v>
      </c>
      <c r="Q1005" s="216">
        <v>0</v>
      </c>
      <c r="R1005" s="68" t="s">
        <v>638</v>
      </c>
      <c r="S1005" s="365"/>
      <c r="T1005" s="278"/>
    </row>
    <row r="1006" spans="1:20" ht="63.75">
      <c r="A1006" s="192" t="s">
        <v>542</v>
      </c>
      <c r="B1006" s="68"/>
      <c r="C1006" s="214" t="s">
        <v>691</v>
      </c>
      <c r="D1006" s="215">
        <v>45006</v>
      </c>
      <c r="E1006" s="192" t="s">
        <v>2900</v>
      </c>
      <c r="F1006" s="192" t="s">
        <v>10</v>
      </c>
      <c r="G1006" s="192">
        <v>1056929</v>
      </c>
      <c r="H1006" s="68"/>
      <c r="I1006" s="198" t="s">
        <v>3417</v>
      </c>
      <c r="J1006" s="68"/>
      <c r="K1006" s="68"/>
      <c r="L1006" s="68"/>
      <c r="M1006" s="68"/>
      <c r="N1006" s="363"/>
      <c r="O1006" s="363"/>
      <c r="P1006" s="216">
        <v>2546.08</v>
      </c>
      <c r="Q1006" s="216">
        <v>0</v>
      </c>
      <c r="R1006" s="68" t="s">
        <v>638</v>
      </c>
      <c r="S1006" s="365"/>
      <c r="T1006" s="278"/>
    </row>
    <row r="1007" spans="1:20" ht="51">
      <c r="A1007" s="192" t="s">
        <v>542</v>
      </c>
      <c r="B1007" s="68"/>
      <c r="C1007" s="214" t="s">
        <v>691</v>
      </c>
      <c r="D1007" s="215">
        <v>45006</v>
      </c>
      <c r="E1007" s="192" t="s">
        <v>2901</v>
      </c>
      <c r="F1007" s="192" t="s">
        <v>19</v>
      </c>
      <c r="G1007" s="192">
        <v>1056932</v>
      </c>
      <c r="H1007" s="68"/>
      <c r="I1007" s="198" t="s">
        <v>3418</v>
      </c>
      <c r="J1007" s="68"/>
      <c r="K1007" s="68"/>
      <c r="L1007" s="68"/>
      <c r="M1007" s="68"/>
      <c r="N1007" s="363"/>
      <c r="O1007" s="363"/>
      <c r="P1007" s="216">
        <v>13694914.16</v>
      </c>
      <c r="Q1007" s="216">
        <v>0</v>
      </c>
      <c r="R1007" s="68" t="s">
        <v>638</v>
      </c>
      <c r="S1007" s="365"/>
      <c r="T1007" s="278"/>
    </row>
    <row r="1008" spans="1:20" ht="63.75">
      <c r="A1008" s="192" t="s">
        <v>542</v>
      </c>
      <c r="B1008" s="68"/>
      <c r="C1008" s="214" t="s">
        <v>691</v>
      </c>
      <c r="D1008" s="215">
        <v>45006</v>
      </c>
      <c r="E1008" s="192" t="s">
        <v>2902</v>
      </c>
      <c r="F1008" s="192" t="s">
        <v>19</v>
      </c>
      <c r="G1008" s="192">
        <v>1056929</v>
      </c>
      <c r="H1008" s="68"/>
      <c r="I1008" s="198" t="s">
        <v>3419</v>
      </c>
      <c r="J1008" s="68"/>
      <c r="K1008" s="68"/>
      <c r="L1008" s="68"/>
      <c r="M1008" s="68"/>
      <c r="N1008" s="363"/>
      <c r="O1008" s="363"/>
      <c r="P1008" s="216">
        <v>3298950.7</v>
      </c>
      <c r="Q1008" s="216">
        <v>0</v>
      </c>
      <c r="R1008" s="68" t="s">
        <v>638</v>
      </c>
      <c r="S1008" s="365"/>
      <c r="T1008" s="278"/>
    </row>
    <row r="1009" spans="1:20" ht="63.75">
      <c r="A1009" s="192" t="s">
        <v>542</v>
      </c>
      <c r="B1009" s="68"/>
      <c r="C1009" s="214" t="s">
        <v>691</v>
      </c>
      <c r="D1009" s="215">
        <v>45006</v>
      </c>
      <c r="E1009" s="192" t="s">
        <v>2903</v>
      </c>
      <c r="F1009" s="192" t="s">
        <v>12</v>
      </c>
      <c r="G1009" s="192">
        <v>1056928</v>
      </c>
      <c r="H1009" s="68"/>
      <c r="I1009" s="198" t="s">
        <v>3420</v>
      </c>
      <c r="J1009" s="68"/>
      <c r="K1009" s="68"/>
      <c r="L1009" s="68"/>
      <c r="M1009" s="68"/>
      <c r="N1009" s="363"/>
      <c r="O1009" s="363"/>
      <c r="P1009" s="216">
        <v>69.599999999999994</v>
      </c>
      <c r="Q1009" s="216">
        <v>0</v>
      </c>
      <c r="R1009" s="68" t="s">
        <v>638</v>
      </c>
      <c r="S1009" s="365"/>
      <c r="T1009" s="278"/>
    </row>
    <row r="1010" spans="1:20" ht="63.75">
      <c r="A1010" s="192" t="s">
        <v>542</v>
      </c>
      <c r="B1010" s="68"/>
      <c r="C1010" s="214" t="s">
        <v>691</v>
      </c>
      <c r="D1010" s="215">
        <v>45006</v>
      </c>
      <c r="E1010" s="192" t="s">
        <v>2904</v>
      </c>
      <c r="F1010" s="192" t="s">
        <v>12</v>
      </c>
      <c r="G1010" s="192">
        <v>1056927</v>
      </c>
      <c r="H1010" s="68"/>
      <c r="I1010" s="198" t="s">
        <v>3421</v>
      </c>
      <c r="J1010" s="68"/>
      <c r="K1010" s="68"/>
      <c r="L1010" s="68"/>
      <c r="M1010" s="68"/>
      <c r="N1010" s="363"/>
      <c r="O1010" s="363"/>
      <c r="P1010" s="216">
        <v>69.599999999999994</v>
      </c>
      <c r="Q1010" s="216">
        <v>0</v>
      </c>
      <c r="R1010" s="68" t="s">
        <v>638</v>
      </c>
      <c r="S1010" s="365"/>
      <c r="T1010" s="278"/>
    </row>
    <row r="1011" spans="1:20" ht="63.75">
      <c r="A1011" s="192" t="s">
        <v>542</v>
      </c>
      <c r="B1011" s="68"/>
      <c r="C1011" s="214" t="s">
        <v>691</v>
      </c>
      <c r="D1011" s="215">
        <v>45006</v>
      </c>
      <c r="E1011" s="192" t="s">
        <v>2905</v>
      </c>
      <c r="F1011" s="192" t="s">
        <v>10</v>
      </c>
      <c r="G1011" s="192">
        <v>1056926</v>
      </c>
      <c r="H1011" s="68"/>
      <c r="I1011" s="198" t="s">
        <v>3422</v>
      </c>
      <c r="J1011" s="68"/>
      <c r="K1011" s="68"/>
      <c r="L1011" s="68"/>
      <c r="M1011" s="68"/>
      <c r="N1011" s="363"/>
      <c r="O1011" s="363"/>
      <c r="P1011" s="216">
        <v>14842.77</v>
      </c>
      <c r="Q1011" s="216">
        <v>0</v>
      </c>
      <c r="R1011" s="68" t="s">
        <v>638</v>
      </c>
      <c r="S1011" s="365"/>
      <c r="T1011" s="278"/>
    </row>
    <row r="1012" spans="1:20" ht="63.75">
      <c r="A1012" s="192" t="s">
        <v>542</v>
      </c>
      <c r="B1012" s="68"/>
      <c r="C1012" s="214" t="s">
        <v>691</v>
      </c>
      <c r="D1012" s="215">
        <v>45006</v>
      </c>
      <c r="E1012" s="192" t="s">
        <v>2906</v>
      </c>
      <c r="F1012" s="192" t="s">
        <v>19</v>
      </c>
      <c r="G1012" s="192">
        <v>1056926</v>
      </c>
      <c r="H1012" s="68"/>
      <c r="I1012" s="198" t="s">
        <v>3423</v>
      </c>
      <c r="J1012" s="68"/>
      <c r="K1012" s="68"/>
      <c r="L1012" s="68"/>
      <c r="M1012" s="68"/>
      <c r="N1012" s="363"/>
      <c r="O1012" s="363"/>
      <c r="P1012" s="216">
        <v>21121757.41</v>
      </c>
      <c r="Q1012" s="216">
        <v>0</v>
      </c>
      <c r="R1012" s="68" t="s">
        <v>638</v>
      </c>
      <c r="S1012" s="365"/>
      <c r="T1012" s="278"/>
    </row>
    <row r="1013" spans="1:20" ht="63.75">
      <c r="A1013" s="192" t="s">
        <v>542</v>
      </c>
      <c r="B1013" s="68"/>
      <c r="C1013" s="214" t="s">
        <v>691</v>
      </c>
      <c r="D1013" s="215">
        <v>45006</v>
      </c>
      <c r="E1013" s="192" t="s">
        <v>2907</v>
      </c>
      <c r="F1013" s="192" t="s">
        <v>10</v>
      </c>
      <c r="G1013" s="192">
        <v>1056925</v>
      </c>
      <c r="H1013" s="68"/>
      <c r="I1013" s="198" t="s">
        <v>3424</v>
      </c>
      <c r="J1013" s="68"/>
      <c r="K1013" s="68"/>
      <c r="L1013" s="68"/>
      <c r="M1013" s="68"/>
      <c r="N1013" s="363"/>
      <c r="O1013" s="363"/>
      <c r="P1013" s="216">
        <v>19677.349999999999</v>
      </c>
      <c r="Q1013" s="216">
        <v>0</v>
      </c>
      <c r="R1013" s="68" t="s">
        <v>638</v>
      </c>
      <c r="S1013" s="365"/>
      <c r="T1013" s="278"/>
    </row>
    <row r="1014" spans="1:20" ht="51">
      <c r="A1014" s="192" t="s">
        <v>542</v>
      </c>
      <c r="B1014" s="68"/>
      <c r="C1014" s="214" t="s">
        <v>691</v>
      </c>
      <c r="D1014" s="215">
        <v>45006</v>
      </c>
      <c r="E1014" s="192" t="s">
        <v>2908</v>
      </c>
      <c r="F1014" s="192" t="s">
        <v>19</v>
      </c>
      <c r="G1014" s="192">
        <v>1056925</v>
      </c>
      <c r="H1014" s="68"/>
      <c r="I1014" s="198" t="s">
        <v>3425</v>
      </c>
      <c r="J1014" s="68"/>
      <c r="K1014" s="68"/>
      <c r="L1014" s="68"/>
      <c r="M1014" s="68"/>
      <c r="N1014" s="363"/>
      <c r="O1014" s="363"/>
      <c r="P1014" s="216">
        <v>28128945.440000001</v>
      </c>
      <c r="Q1014" s="216">
        <v>0</v>
      </c>
      <c r="R1014" s="68" t="s">
        <v>638</v>
      </c>
      <c r="S1014" s="365"/>
      <c r="T1014" s="278"/>
    </row>
    <row r="1015" spans="1:20" ht="63.75">
      <c r="A1015" s="192" t="s">
        <v>542</v>
      </c>
      <c r="B1015" s="68"/>
      <c r="C1015" s="214" t="s">
        <v>691</v>
      </c>
      <c r="D1015" s="215">
        <v>45006</v>
      </c>
      <c r="E1015" s="192" t="s">
        <v>2909</v>
      </c>
      <c r="F1015" s="192" t="s">
        <v>10</v>
      </c>
      <c r="G1015" s="192">
        <v>1056924</v>
      </c>
      <c r="H1015" s="68"/>
      <c r="I1015" s="198" t="s">
        <v>3426</v>
      </c>
      <c r="J1015" s="68"/>
      <c r="K1015" s="68"/>
      <c r="L1015" s="68"/>
      <c r="M1015" s="68"/>
      <c r="N1015" s="363"/>
      <c r="O1015" s="363"/>
      <c r="P1015" s="216">
        <v>7673.86</v>
      </c>
      <c r="Q1015" s="216">
        <v>0</v>
      </c>
      <c r="R1015" s="68" t="s">
        <v>638</v>
      </c>
      <c r="S1015" s="365"/>
      <c r="T1015" s="278"/>
    </row>
    <row r="1016" spans="1:20" ht="63.75">
      <c r="A1016" s="192">
        <v>597</v>
      </c>
      <c r="B1016" s="68"/>
      <c r="C1016" s="214" t="s">
        <v>677</v>
      </c>
      <c r="D1016" s="215">
        <v>45007</v>
      </c>
      <c r="E1016" s="192" t="s">
        <v>2910</v>
      </c>
      <c r="F1016" s="192" t="s">
        <v>6</v>
      </c>
      <c r="G1016" s="192">
        <v>2211533</v>
      </c>
      <c r="H1016" s="68"/>
      <c r="I1016" s="198" t="s">
        <v>3427</v>
      </c>
      <c r="J1016" s="68"/>
      <c r="K1016" s="68"/>
      <c r="L1016" s="68"/>
      <c r="M1016" s="68"/>
      <c r="N1016" s="363"/>
      <c r="O1016" s="363"/>
      <c r="P1016" s="216">
        <v>0</v>
      </c>
      <c r="Q1016" s="216">
        <v>541940</v>
      </c>
      <c r="R1016" s="68" t="s">
        <v>638</v>
      </c>
      <c r="S1016" s="365"/>
      <c r="T1016" s="278"/>
    </row>
    <row r="1017" spans="1:20" ht="63.75">
      <c r="A1017" s="192">
        <v>597</v>
      </c>
      <c r="B1017" s="68"/>
      <c r="C1017" s="214" t="s">
        <v>677</v>
      </c>
      <c r="D1017" s="215">
        <v>45007</v>
      </c>
      <c r="E1017" s="192" t="s">
        <v>2911</v>
      </c>
      <c r="F1017" s="192" t="s">
        <v>14</v>
      </c>
      <c r="G1017" s="192">
        <v>2211534</v>
      </c>
      <c r="H1017" s="68"/>
      <c r="I1017" s="198" t="s">
        <v>3428</v>
      </c>
      <c r="J1017" s="68"/>
      <c r="K1017" s="68"/>
      <c r="L1017" s="68"/>
      <c r="M1017" s="68"/>
      <c r="N1017" s="363"/>
      <c r="O1017" s="363"/>
      <c r="P1017" s="216">
        <v>50</v>
      </c>
      <c r="Q1017" s="216">
        <v>0</v>
      </c>
      <c r="R1017" s="68" t="s">
        <v>638</v>
      </c>
      <c r="S1017" s="365"/>
      <c r="T1017" s="278"/>
    </row>
    <row r="1018" spans="1:20" ht="76.5">
      <c r="A1018" s="192">
        <v>597</v>
      </c>
      <c r="B1018" s="68"/>
      <c r="C1018" s="214" t="s">
        <v>677</v>
      </c>
      <c r="D1018" s="215">
        <v>45007</v>
      </c>
      <c r="E1018" s="192" t="s">
        <v>2912</v>
      </c>
      <c r="F1018" s="192" t="s">
        <v>6</v>
      </c>
      <c r="G1018" s="192">
        <v>2211538</v>
      </c>
      <c r="H1018" s="68"/>
      <c r="I1018" s="198" t="s">
        <v>3429</v>
      </c>
      <c r="J1018" s="68"/>
      <c r="K1018" s="68"/>
      <c r="L1018" s="68"/>
      <c r="M1018" s="68"/>
      <c r="N1018" s="363"/>
      <c r="O1018" s="363"/>
      <c r="P1018" s="216">
        <v>0</v>
      </c>
      <c r="Q1018" s="216">
        <v>585295.19999999995</v>
      </c>
      <c r="R1018" s="68" t="s">
        <v>638</v>
      </c>
      <c r="S1018" s="365"/>
      <c r="T1018" s="278"/>
    </row>
    <row r="1019" spans="1:20" ht="76.5">
      <c r="A1019" s="192">
        <v>597</v>
      </c>
      <c r="B1019" s="68"/>
      <c r="C1019" s="214" t="s">
        <v>677</v>
      </c>
      <c r="D1019" s="215">
        <v>45007</v>
      </c>
      <c r="E1019" s="192" t="s">
        <v>2913</v>
      </c>
      <c r="F1019" s="192" t="s">
        <v>14</v>
      </c>
      <c r="G1019" s="192">
        <v>2211539</v>
      </c>
      <c r="H1019" s="68"/>
      <c r="I1019" s="198" t="s">
        <v>3430</v>
      </c>
      <c r="J1019" s="68"/>
      <c r="K1019" s="68"/>
      <c r="L1019" s="68"/>
      <c r="M1019" s="68"/>
      <c r="N1019" s="363"/>
      <c r="O1019" s="363"/>
      <c r="P1019" s="216">
        <v>50</v>
      </c>
      <c r="Q1019" s="216">
        <v>0</v>
      </c>
      <c r="R1019" s="68" t="s">
        <v>638</v>
      </c>
      <c r="S1019" s="365"/>
      <c r="T1019" s="278"/>
    </row>
    <row r="1020" spans="1:20" ht="51">
      <c r="A1020" s="192" t="s">
        <v>542</v>
      </c>
      <c r="B1020" s="68"/>
      <c r="C1020" s="214" t="s">
        <v>691</v>
      </c>
      <c r="D1020" s="215">
        <v>45007</v>
      </c>
      <c r="E1020" s="192" t="s">
        <v>2914</v>
      </c>
      <c r="F1020" s="192" t="s">
        <v>19</v>
      </c>
      <c r="G1020" s="192">
        <v>1056978</v>
      </c>
      <c r="H1020" s="68"/>
      <c r="I1020" s="198" t="s">
        <v>3431</v>
      </c>
      <c r="J1020" s="68"/>
      <c r="K1020" s="68"/>
      <c r="L1020" s="68"/>
      <c r="M1020" s="68"/>
      <c r="N1020" s="363"/>
      <c r="O1020" s="363"/>
      <c r="P1020" s="216">
        <v>210535.27</v>
      </c>
      <c r="Q1020" s="216">
        <v>0</v>
      </c>
      <c r="R1020" s="68" t="s">
        <v>638</v>
      </c>
      <c r="S1020" s="365"/>
      <c r="T1020" s="278"/>
    </row>
    <row r="1021" spans="1:20" ht="51">
      <c r="A1021" s="192" t="s">
        <v>542</v>
      </c>
      <c r="B1021" s="68"/>
      <c r="C1021" s="214" t="s">
        <v>691</v>
      </c>
      <c r="D1021" s="215">
        <v>45007</v>
      </c>
      <c r="E1021" s="192" t="s">
        <v>2915</v>
      </c>
      <c r="F1021" s="192" t="s">
        <v>10</v>
      </c>
      <c r="G1021" s="192">
        <v>1056978</v>
      </c>
      <c r="H1021" s="68"/>
      <c r="I1021" s="198" t="s">
        <v>3432</v>
      </c>
      <c r="J1021" s="68"/>
      <c r="K1021" s="68"/>
      <c r="L1021" s="68"/>
      <c r="M1021" s="68"/>
      <c r="N1021" s="363"/>
      <c r="O1021" s="363"/>
      <c r="P1021" s="216">
        <v>415.23</v>
      </c>
      <c r="Q1021" s="216">
        <v>0</v>
      </c>
      <c r="R1021" s="68" t="s">
        <v>638</v>
      </c>
      <c r="S1021" s="365"/>
      <c r="T1021" s="278"/>
    </row>
    <row r="1022" spans="1:20" ht="51">
      <c r="A1022" s="192" t="s">
        <v>542</v>
      </c>
      <c r="B1022" s="68"/>
      <c r="C1022" s="214" t="s">
        <v>691</v>
      </c>
      <c r="D1022" s="215">
        <v>45007</v>
      </c>
      <c r="E1022" s="192" t="s">
        <v>2916</v>
      </c>
      <c r="F1022" s="192" t="s">
        <v>19</v>
      </c>
      <c r="G1022" s="192">
        <v>1056979</v>
      </c>
      <c r="H1022" s="68"/>
      <c r="I1022" s="198" t="s">
        <v>3433</v>
      </c>
      <c r="J1022" s="68"/>
      <c r="K1022" s="68"/>
      <c r="L1022" s="68"/>
      <c r="M1022" s="68"/>
      <c r="N1022" s="363"/>
      <c r="O1022" s="363"/>
      <c r="P1022" s="216">
        <v>24516407.350000001</v>
      </c>
      <c r="Q1022" s="216">
        <v>0</v>
      </c>
      <c r="R1022" s="68" t="s">
        <v>638</v>
      </c>
      <c r="S1022" s="365"/>
      <c r="T1022" s="278"/>
    </row>
    <row r="1023" spans="1:20" ht="63.75">
      <c r="A1023" s="192" t="s">
        <v>542</v>
      </c>
      <c r="B1023" s="68"/>
      <c r="C1023" s="214" t="s">
        <v>691</v>
      </c>
      <c r="D1023" s="215">
        <v>45007</v>
      </c>
      <c r="E1023" s="192" t="s">
        <v>2917</v>
      </c>
      <c r="F1023" s="192" t="s">
        <v>10</v>
      </c>
      <c r="G1023" s="192">
        <v>1056979</v>
      </c>
      <c r="H1023" s="68"/>
      <c r="I1023" s="198" t="s">
        <v>3434</v>
      </c>
      <c r="J1023" s="68"/>
      <c r="K1023" s="68"/>
      <c r="L1023" s="68"/>
      <c r="M1023" s="68"/>
      <c r="N1023" s="363"/>
      <c r="O1023" s="363"/>
      <c r="P1023" s="216">
        <v>17184.91</v>
      </c>
      <c r="Q1023" s="216">
        <v>0</v>
      </c>
      <c r="R1023" s="68" t="s">
        <v>638</v>
      </c>
      <c r="S1023" s="365"/>
      <c r="T1023" s="278"/>
    </row>
    <row r="1024" spans="1:20" ht="51">
      <c r="A1024" s="192" t="s">
        <v>542</v>
      </c>
      <c r="B1024" s="68"/>
      <c r="C1024" s="214" t="s">
        <v>691</v>
      </c>
      <c r="D1024" s="215">
        <v>45008</v>
      </c>
      <c r="E1024" s="192" t="s">
        <v>2918</v>
      </c>
      <c r="F1024" s="192" t="s">
        <v>19</v>
      </c>
      <c r="G1024" s="192">
        <v>1056999</v>
      </c>
      <c r="H1024" s="68"/>
      <c r="I1024" s="198" t="s">
        <v>3435</v>
      </c>
      <c r="J1024" s="68"/>
      <c r="K1024" s="68"/>
      <c r="L1024" s="68"/>
      <c r="M1024" s="68"/>
      <c r="N1024" s="363"/>
      <c r="O1024" s="363"/>
      <c r="P1024" s="216">
        <v>10440780.98</v>
      </c>
      <c r="Q1024" s="216">
        <v>0</v>
      </c>
      <c r="R1024" s="68" t="s">
        <v>638</v>
      </c>
      <c r="S1024" s="365"/>
      <c r="T1024" s="278"/>
    </row>
    <row r="1025" spans="1:20" ht="63.75">
      <c r="A1025" s="192" t="s">
        <v>542</v>
      </c>
      <c r="B1025" s="68"/>
      <c r="C1025" s="214" t="s">
        <v>691</v>
      </c>
      <c r="D1025" s="215">
        <v>45008</v>
      </c>
      <c r="E1025" s="192" t="s">
        <v>2919</v>
      </c>
      <c r="F1025" s="192" t="s">
        <v>10</v>
      </c>
      <c r="G1025" s="192">
        <v>1056999</v>
      </c>
      <c r="H1025" s="68"/>
      <c r="I1025" s="198" t="s">
        <v>3436</v>
      </c>
      <c r="J1025" s="68"/>
      <c r="K1025" s="68"/>
      <c r="L1025" s="68"/>
      <c r="M1025" s="68"/>
      <c r="N1025" s="363"/>
      <c r="O1025" s="363"/>
      <c r="P1025" s="216">
        <v>7473.55</v>
      </c>
      <c r="Q1025" s="216">
        <v>0</v>
      </c>
      <c r="R1025" s="68" t="s">
        <v>638</v>
      </c>
      <c r="S1025" s="365"/>
      <c r="T1025" s="278"/>
    </row>
    <row r="1026" spans="1:20" ht="51">
      <c r="A1026" s="192" t="s">
        <v>542</v>
      </c>
      <c r="B1026" s="68"/>
      <c r="C1026" s="214" t="s">
        <v>691</v>
      </c>
      <c r="D1026" s="215">
        <v>45008</v>
      </c>
      <c r="E1026" s="192" t="s">
        <v>2921</v>
      </c>
      <c r="F1026" s="192" t="s">
        <v>10</v>
      </c>
      <c r="G1026" s="192">
        <v>1057027</v>
      </c>
      <c r="H1026" s="68"/>
      <c r="I1026" s="198" t="s">
        <v>3438</v>
      </c>
      <c r="J1026" s="68"/>
      <c r="K1026" s="68"/>
      <c r="L1026" s="68"/>
      <c r="M1026" s="68"/>
      <c r="N1026" s="363"/>
      <c r="O1026" s="363"/>
      <c r="P1026" s="216">
        <v>359.25</v>
      </c>
      <c r="Q1026" s="216">
        <v>0</v>
      </c>
      <c r="R1026" s="68" t="s">
        <v>638</v>
      </c>
      <c r="S1026" s="365"/>
      <c r="T1026" s="278"/>
    </row>
    <row r="1027" spans="1:20" ht="51">
      <c r="A1027" s="192" t="s">
        <v>542</v>
      </c>
      <c r="B1027" s="68"/>
      <c r="C1027" s="214" t="s">
        <v>691</v>
      </c>
      <c r="D1027" s="215">
        <v>45008</v>
      </c>
      <c r="E1027" s="192" t="s">
        <v>2922</v>
      </c>
      <c r="F1027" s="192" t="s">
        <v>19</v>
      </c>
      <c r="G1027" s="192">
        <v>1057027</v>
      </c>
      <c r="H1027" s="68"/>
      <c r="I1027" s="198" t="s">
        <v>3439</v>
      </c>
      <c r="J1027" s="68"/>
      <c r="K1027" s="68"/>
      <c r="L1027" s="68"/>
      <c r="M1027" s="68"/>
      <c r="N1027" s="363"/>
      <c r="O1027" s="363"/>
      <c r="P1027" s="216">
        <v>129352.02</v>
      </c>
      <c r="Q1027" s="216">
        <v>0</v>
      </c>
      <c r="R1027" s="68" t="s">
        <v>638</v>
      </c>
      <c r="S1027" s="365"/>
      <c r="T1027" s="278"/>
    </row>
    <row r="1028" spans="1:20" ht="89.25">
      <c r="A1028" s="192">
        <v>86</v>
      </c>
      <c r="B1028" s="68"/>
      <c r="C1028" s="214" t="s">
        <v>50</v>
      </c>
      <c r="D1028" s="215">
        <v>45008</v>
      </c>
      <c r="E1028" s="192" t="s">
        <v>2923</v>
      </c>
      <c r="F1028" s="192" t="s">
        <v>6</v>
      </c>
      <c r="G1028" s="192">
        <v>1784052</v>
      </c>
      <c r="H1028" s="68"/>
      <c r="I1028" s="198" t="s">
        <v>3440</v>
      </c>
      <c r="J1028" s="68"/>
      <c r="K1028" s="68"/>
      <c r="L1028" s="68"/>
      <c r="M1028" s="68"/>
      <c r="N1028" s="363"/>
      <c r="O1028" s="363"/>
      <c r="P1028" s="216">
        <v>0</v>
      </c>
      <c r="Q1028" s="216">
        <v>812.25</v>
      </c>
      <c r="R1028" s="68" t="s">
        <v>638</v>
      </c>
      <c r="S1028" s="365"/>
      <c r="T1028" s="278"/>
    </row>
    <row r="1029" spans="1:20" ht="89.25">
      <c r="A1029" s="192">
        <v>46</v>
      </c>
      <c r="B1029" s="68"/>
      <c r="C1029" s="214" t="s">
        <v>1380</v>
      </c>
      <c r="D1029" s="215">
        <v>45009</v>
      </c>
      <c r="E1029" s="192" t="s">
        <v>2924</v>
      </c>
      <c r="F1029" s="192" t="s">
        <v>600</v>
      </c>
      <c r="G1029" s="192">
        <v>5359177</v>
      </c>
      <c r="H1029" s="68"/>
      <c r="I1029" s="198" t="s">
        <v>3441</v>
      </c>
      <c r="J1029" s="68"/>
      <c r="K1029" s="68"/>
      <c r="L1029" s="68"/>
      <c r="M1029" s="68"/>
      <c r="N1029" s="363"/>
      <c r="O1029" s="363"/>
      <c r="P1029" s="216">
        <v>0</v>
      </c>
      <c r="Q1029" s="216">
        <v>349989.86</v>
      </c>
      <c r="R1029" s="68" t="s">
        <v>638</v>
      </c>
      <c r="S1029" s="365"/>
      <c r="T1029" s="278"/>
    </row>
    <row r="1030" spans="1:20" ht="63.75">
      <c r="A1030" s="192">
        <v>597</v>
      </c>
      <c r="B1030" s="68"/>
      <c r="C1030" s="214" t="s">
        <v>677</v>
      </c>
      <c r="D1030" s="215">
        <v>45009</v>
      </c>
      <c r="E1030" s="192" t="s">
        <v>2925</v>
      </c>
      <c r="F1030" s="192" t="s">
        <v>6</v>
      </c>
      <c r="G1030" s="192">
        <v>2214410</v>
      </c>
      <c r="H1030" s="68"/>
      <c r="I1030" s="198" t="s">
        <v>3442</v>
      </c>
      <c r="J1030" s="68"/>
      <c r="K1030" s="68"/>
      <c r="L1030" s="68"/>
      <c r="M1030" s="68"/>
      <c r="N1030" s="363"/>
      <c r="O1030" s="363"/>
      <c r="P1030" s="216">
        <v>0</v>
      </c>
      <c r="Q1030" s="216">
        <v>583.1</v>
      </c>
      <c r="R1030" s="68" t="s">
        <v>638</v>
      </c>
      <c r="S1030" s="365"/>
      <c r="T1030" s="278"/>
    </row>
    <row r="1031" spans="1:20" ht="63.75">
      <c r="A1031" s="192">
        <v>597</v>
      </c>
      <c r="B1031" s="68"/>
      <c r="C1031" s="214" t="s">
        <v>677</v>
      </c>
      <c r="D1031" s="215">
        <v>45009</v>
      </c>
      <c r="E1031" s="192" t="s">
        <v>2926</v>
      </c>
      <c r="F1031" s="192" t="s">
        <v>6</v>
      </c>
      <c r="G1031" s="192">
        <v>2214412</v>
      </c>
      <c r="H1031" s="68"/>
      <c r="I1031" s="198" t="s">
        <v>3443</v>
      </c>
      <c r="J1031" s="68"/>
      <c r="K1031" s="68"/>
      <c r="L1031" s="68"/>
      <c r="M1031" s="68"/>
      <c r="N1031" s="363"/>
      <c r="O1031" s="363"/>
      <c r="P1031" s="216">
        <v>0</v>
      </c>
      <c r="Q1031" s="216">
        <v>631.12</v>
      </c>
      <c r="R1031" s="68" t="s">
        <v>638</v>
      </c>
      <c r="S1031" s="365"/>
      <c r="T1031" s="278"/>
    </row>
    <row r="1032" spans="1:20" ht="76.5">
      <c r="A1032" s="192" t="s">
        <v>544</v>
      </c>
      <c r="B1032" s="68"/>
      <c r="C1032" s="214" t="s">
        <v>683</v>
      </c>
      <c r="D1032" s="215">
        <v>45009</v>
      </c>
      <c r="E1032" s="192" t="s">
        <v>2927</v>
      </c>
      <c r="F1032" s="192" t="s">
        <v>6</v>
      </c>
      <c r="G1032" s="192">
        <v>1784610</v>
      </c>
      <c r="H1032" s="68"/>
      <c r="I1032" s="198" t="s">
        <v>3444</v>
      </c>
      <c r="J1032" s="68"/>
      <c r="K1032" s="68"/>
      <c r="L1032" s="68"/>
      <c r="M1032" s="68"/>
      <c r="N1032" s="363"/>
      <c r="O1032" s="363"/>
      <c r="P1032" s="216">
        <v>0</v>
      </c>
      <c r="Q1032" s="216">
        <v>1500</v>
      </c>
      <c r="R1032" s="68" t="s">
        <v>638</v>
      </c>
      <c r="S1032" s="365"/>
      <c r="T1032" s="278"/>
    </row>
    <row r="1033" spans="1:20" ht="63.75">
      <c r="A1033" s="192">
        <v>597</v>
      </c>
      <c r="B1033" s="68"/>
      <c r="C1033" s="214" t="s">
        <v>677</v>
      </c>
      <c r="D1033" s="215">
        <v>45009</v>
      </c>
      <c r="E1033" s="192" t="s">
        <v>2928</v>
      </c>
      <c r="F1033" s="192" t="s">
        <v>14</v>
      </c>
      <c r="G1033" s="192">
        <v>2214411</v>
      </c>
      <c r="H1033" s="68"/>
      <c r="I1033" s="198" t="s">
        <v>3445</v>
      </c>
      <c r="J1033" s="68"/>
      <c r="K1033" s="68"/>
      <c r="L1033" s="68"/>
      <c r="M1033" s="68"/>
      <c r="N1033" s="363"/>
      <c r="O1033" s="363"/>
      <c r="P1033" s="216">
        <v>50</v>
      </c>
      <c r="Q1033" s="216">
        <v>0</v>
      </c>
      <c r="R1033" s="68" t="s">
        <v>638</v>
      </c>
      <c r="S1033" s="365"/>
      <c r="T1033" s="278"/>
    </row>
    <row r="1034" spans="1:20" ht="51">
      <c r="A1034" s="192" t="s">
        <v>542</v>
      </c>
      <c r="B1034" s="68"/>
      <c r="C1034" s="214" t="s">
        <v>691</v>
      </c>
      <c r="D1034" s="215">
        <v>45009</v>
      </c>
      <c r="E1034" s="192" t="s">
        <v>2929</v>
      </c>
      <c r="F1034" s="192" t="s">
        <v>10</v>
      </c>
      <c r="G1034" s="192">
        <v>1057102</v>
      </c>
      <c r="H1034" s="68"/>
      <c r="I1034" s="198" t="s">
        <v>3446</v>
      </c>
      <c r="J1034" s="68"/>
      <c r="K1034" s="68"/>
      <c r="L1034" s="68"/>
      <c r="M1034" s="68"/>
      <c r="N1034" s="363"/>
      <c r="O1034" s="363"/>
      <c r="P1034" s="216">
        <v>50</v>
      </c>
      <c r="Q1034" s="216">
        <v>0</v>
      </c>
      <c r="R1034" s="68" t="s">
        <v>638</v>
      </c>
      <c r="S1034" s="365"/>
      <c r="T1034" s="278"/>
    </row>
    <row r="1035" spans="1:20" ht="63.75">
      <c r="A1035" s="192">
        <v>597</v>
      </c>
      <c r="B1035" s="68"/>
      <c r="C1035" s="214" t="s">
        <v>677</v>
      </c>
      <c r="D1035" s="215">
        <v>45009</v>
      </c>
      <c r="E1035" s="192" t="s">
        <v>2930</v>
      </c>
      <c r="F1035" s="192" t="s">
        <v>14</v>
      </c>
      <c r="G1035" s="192">
        <v>2214413</v>
      </c>
      <c r="H1035" s="68"/>
      <c r="I1035" s="198" t="s">
        <v>3447</v>
      </c>
      <c r="J1035" s="68"/>
      <c r="K1035" s="68"/>
      <c r="L1035" s="68"/>
      <c r="M1035" s="68"/>
      <c r="N1035" s="363"/>
      <c r="O1035" s="363"/>
      <c r="P1035" s="216">
        <v>50</v>
      </c>
      <c r="Q1035" s="216">
        <v>0</v>
      </c>
      <c r="R1035" s="68" t="s">
        <v>638</v>
      </c>
      <c r="S1035" s="365"/>
      <c r="T1035" s="278"/>
    </row>
    <row r="1036" spans="1:20" ht="51">
      <c r="A1036" s="192">
        <v>41</v>
      </c>
      <c r="B1036" s="68"/>
      <c r="C1036" s="214" t="s">
        <v>44</v>
      </c>
      <c r="D1036" s="215">
        <v>45009</v>
      </c>
      <c r="E1036" s="192" t="s">
        <v>2931</v>
      </c>
      <c r="F1036" s="192" t="s">
        <v>6</v>
      </c>
      <c r="G1036" s="192">
        <v>1784699</v>
      </c>
      <c r="H1036" s="68"/>
      <c r="I1036" s="198" t="s">
        <v>3448</v>
      </c>
      <c r="J1036" s="68"/>
      <c r="K1036" s="68"/>
      <c r="L1036" s="68"/>
      <c r="M1036" s="68"/>
      <c r="N1036" s="363"/>
      <c r="O1036" s="363"/>
      <c r="P1036" s="216">
        <v>0</v>
      </c>
      <c r="Q1036" s="216">
        <v>3000000</v>
      </c>
      <c r="R1036" s="68" t="s">
        <v>638</v>
      </c>
      <c r="S1036" s="365"/>
      <c r="T1036" s="278"/>
    </row>
    <row r="1037" spans="1:20" ht="63.75">
      <c r="A1037" s="192">
        <v>597</v>
      </c>
      <c r="B1037" s="68"/>
      <c r="C1037" s="214" t="s">
        <v>677</v>
      </c>
      <c r="D1037" s="215">
        <v>45013</v>
      </c>
      <c r="E1037" s="192" t="s">
        <v>2932</v>
      </c>
      <c r="F1037" s="192" t="s">
        <v>6</v>
      </c>
      <c r="G1037" s="192">
        <v>2217710</v>
      </c>
      <c r="H1037" s="68"/>
      <c r="I1037" s="198" t="s">
        <v>3450</v>
      </c>
      <c r="J1037" s="68"/>
      <c r="K1037" s="68"/>
      <c r="L1037" s="68"/>
      <c r="M1037" s="68"/>
      <c r="N1037" s="363"/>
      <c r="O1037" s="363"/>
      <c r="P1037" s="216">
        <v>0</v>
      </c>
      <c r="Q1037" s="216">
        <v>1031853.76</v>
      </c>
      <c r="R1037" s="68" t="s">
        <v>638</v>
      </c>
      <c r="S1037" s="365"/>
      <c r="T1037" s="278"/>
    </row>
    <row r="1038" spans="1:20" ht="51">
      <c r="A1038" s="192" t="s">
        <v>541</v>
      </c>
      <c r="B1038" s="68"/>
      <c r="C1038" s="214" t="s">
        <v>590</v>
      </c>
      <c r="D1038" s="215">
        <v>45013</v>
      </c>
      <c r="E1038" s="192" t="s">
        <v>2933</v>
      </c>
      <c r="F1038" s="192" t="s">
        <v>6</v>
      </c>
      <c r="G1038" s="192">
        <v>1786171</v>
      </c>
      <c r="H1038" s="68"/>
      <c r="I1038" s="198" t="s">
        <v>3451</v>
      </c>
      <c r="J1038" s="68"/>
      <c r="K1038" s="68"/>
      <c r="L1038" s="68"/>
      <c r="M1038" s="68"/>
      <c r="N1038" s="363"/>
      <c r="O1038" s="363"/>
      <c r="P1038" s="216">
        <v>0</v>
      </c>
      <c r="Q1038" s="216">
        <v>1096350.43</v>
      </c>
      <c r="R1038" s="68" t="s">
        <v>638</v>
      </c>
      <c r="S1038" s="365"/>
      <c r="T1038" s="278"/>
    </row>
    <row r="1039" spans="1:20" ht="63.75">
      <c r="A1039" s="192">
        <v>597</v>
      </c>
      <c r="B1039" s="68"/>
      <c r="C1039" s="214" t="s">
        <v>677</v>
      </c>
      <c r="D1039" s="215">
        <v>45013</v>
      </c>
      <c r="E1039" s="192" t="s">
        <v>2934</v>
      </c>
      <c r="F1039" s="192" t="s">
        <v>14</v>
      </c>
      <c r="G1039" s="192">
        <v>2217711</v>
      </c>
      <c r="H1039" s="68"/>
      <c r="I1039" s="198" t="s">
        <v>3452</v>
      </c>
      <c r="J1039" s="68"/>
      <c r="K1039" s="68"/>
      <c r="L1039" s="68"/>
      <c r="M1039" s="68"/>
      <c r="N1039" s="363"/>
      <c r="O1039" s="363"/>
      <c r="P1039" s="216">
        <v>50</v>
      </c>
      <c r="Q1039" s="216">
        <v>0</v>
      </c>
      <c r="R1039" s="68" t="s">
        <v>638</v>
      </c>
      <c r="S1039" s="365"/>
      <c r="T1039" s="278"/>
    </row>
    <row r="1040" spans="1:20" ht="89.25">
      <c r="A1040" s="192">
        <v>383</v>
      </c>
      <c r="B1040" s="68"/>
      <c r="C1040" s="214" t="s">
        <v>1246</v>
      </c>
      <c r="D1040" s="215">
        <v>45013</v>
      </c>
      <c r="E1040" s="192" t="s">
        <v>2935</v>
      </c>
      <c r="F1040" s="192" t="s">
        <v>10</v>
      </c>
      <c r="G1040" s="192">
        <v>1057277</v>
      </c>
      <c r="H1040" s="68"/>
      <c r="I1040" s="198" t="s">
        <v>3453</v>
      </c>
      <c r="J1040" s="68"/>
      <c r="K1040" s="68"/>
      <c r="L1040" s="68"/>
      <c r="M1040" s="68"/>
      <c r="N1040" s="363"/>
      <c r="O1040" s="363"/>
      <c r="P1040" s="216">
        <v>50</v>
      </c>
      <c r="Q1040" s="216">
        <v>0</v>
      </c>
      <c r="R1040" s="68" t="s">
        <v>638</v>
      </c>
      <c r="S1040" s="365"/>
      <c r="T1040" s="278"/>
    </row>
    <row r="1041" spans="1:20" ht="76.5">
      <c r="A1041" s="192">
        <v>802</v>
      </c>
      <c r="B1041" s="68"/>
      <c r="C1041" s="214" t="s">
        <v>184</v>
      </c>
      <c r="D1041" s="215">
        <v>45014</v>
      </c>
      <c r="E1041" s="192" t="s">
        <v>2936</v>
      </c>
      <c r="F1041" s="192" t="s">
        <v>6</v>
      </c>
      <c r="G1041" s="192">
        <v>1786736</v>
      </c>
      <c r="H1041" s="68"/>
      <c r="I1041" s="198" t="s">
        <v>3454</v>
      </c>
      <c r="J1041" s="68"/>
      <c r="K1041" s="68"/>
      <c r="L1041" s="68"/>
      <c r="M1041" s="68"/>
      <c r="N1041" s="363"/>
      <c r="O1041" s="363"/>
      <c r="P1041" s="216">
        <v>0</v>
      </c>
      <c r="Q1041" s="216">
        <v>28540.3</v>
      </c>
      <c r="R1041" s="68" t="s">
        <v>638</v>
      </c>
      <c r="S1041" s="365"/>
      <c r="T1041" s="278"/>
    </row>
    <row r="1042" spans="1:20" ht="76.5">
      <c r="A1042" s="192" t="s">
        <v>544</v>
      </c>
      <c r="B1042" s="68"/>
      <c r="C1042" s="214" t="s">
        <v>683</v>
      </c>
      <c r="D1042" s="215">
        <v>45014</v>
      </c>
      <c r="E1042" s="192" t="s">
        <v>2937</v>
      </c>
      <c r="F1042" s="192" t="s">
        <v>6</v>
      </c>
      <c r="G1042" s="192">
        <v>1786737</v>
      </c>
      <c r="H1042" s="68"/>
      <c r="I1042" s="198" t="s">
        <v>3455</v>
      </c>
      <c r="J1042" s="68"/>
      <c r="K1042" s="68"/>
      <c r="L1042" s="68"/>
      <c r="M1042" s="68"/>
      <c r="N1042" s="363"/>
      <c r="O1042" s="363"/>
      <c r="P1042" s="216">
        <v>0</v>
      </c>
      <c r="Q1042" s="216">
        <v>118446.68</v>
      </c>
      <c r="R1042" s="68" t="s">
        <v>638</v>
      </c>
      <c r="S1042" s="365"/>
      <c r="T1042" s="278"/>
    </row>
    <row r="1043" spans="1:20" ht="76.5">
      <c r="A1043" s="192" t="s">
        <v>541</v>
      </c>
      <c r="B1043" s="68"/>
      <c r="C1043" s="214" t="s">
        <v>590</v>
      </c>
      <c r="D1043" s="215">
        <v>45015</v>
      </c>
      <c r="E1043" s="192" t="s">
        <v>2938</v>
      </c>
      <c r="F1043" s="192" t="s">
        <v>14</v>
      </c>
      <c r="G1043" s="192">
        <v>2220328</v>
      </c>
      <c r="H1043" s="68"/>
      <c r="I1043" s="198" t="s">
        <v>3456</v>
      </c>
      <c r="J1043" s="68"/>
      <c r="K1043" s="68"/>
      <c r="L1043" s="68"/>
      <c r="M1043" s="68"/>
      <c r="N1043" s="363"/>
      <c r="O1043" s="363"/>
      <c r="P1043" s="216">
        <v>50</v>
      </c>
      <c r="Q1043" s="216">
        <v>0</v>
      </c>
      <c r="R1043" s="68" t="s">
        <v>638</v>
      </c>
      <c r="S1043" s="365"/>
      <c r="T1043" s="278"/>
    </row>
    <row r="1044" spans="1:20" ht="89.25">
      <c r="A1044" s="192">
        <v>35</v>
      </c>
      <c r="B1044" s="68"/>
      <c r="C1044" s="214" t="s">
        <v>43</v>
      </c>
      <c r="D1044" s="215">
        <v>45015</v>
      </c>
      <c r="E1044" s="192" t="s">
        <v>2939</v>
      </c>
      <c r="F1044" s="192" t="s">
        <v>639</v>
      </c>
      <c r="G1044" s="192">
        <v>5389887</v>
      </c>
      <c r="H1044" s="68"/>
      <c r="I1044" s="198" t="s">
        <v>3457</v>
      </c>
      <c r="J1044" s="68"/>
      <c r="K1044" s="68"/>
      <c r="L1044" s="68"/>
      <c r="M1044" s="68"/>
      <c r="N1044" s="363"/>
      <c r="O1044" s="363"/>
      <c r="P1044" s="216">
        <v>0</v>
      </c>
      <c r="Q1044" s="216">
        <v>37500</v>
      </c>
      <c r="R1044" s="68" t="s">
        <v>638</v>
      </c>
      <c r="S1044" s="365"/>
      <c r="T1044" s="278"/>
    </row>
    <row r="1045" spans="1:20" ht="76.5">
      <c r="A1045" s="192">
        <v>525</v>
      </c>
      <c r="B1045" s="68"/>
      <c r="C1045" s="214" t="s">
        <v>164</v>
      </c>
      <c r="D1045" s="215">
        <v>45015</v>
      </c>
      <c r="E1045" s="192" t="s">
        <v>2940</v>
      </c>
      <c r="F1045" s="192" t="s">
        <v>6</v>
      </c>
      <c r="G1045" s="192">
        <v>2221089</v>
      </c>
      <c r="H1045" s="68"/>
      <c r="I1045" s="198" t="s">
        <v>3458</v>
      </c>
      <c r="J1045" s="68"/>
      <c r="K1045" s="68"/>
      <c r="L1045" s="68"/>
      <c r="M1045" s="68"/>
      <c r="N1045" s="363"/>
      <c r="O1045" s="363"/>
      <c r="P1045" s="216">
        <v>0</v>
      </c>
      <c r="Q1045" s="216">
        <v>160764.1</v>
      </c>
      <c r="R1045" s="68" t="s">
        <v>638</v>
      </c>
      <c r="S1045" s="365"/>
      <c r="T1045" s="278"/>
    </row>
    <row r="1046" spans="1:20" ht="76.5">
      <c r="A1046" s="192" t="s">
        <v>544</v>
      </c>
      <c r="B1046" s="68"/>
      <c r="C1046" s="214" t="s">
        <v>683</v>
      </c>
      <c r="D1046" s="215">
        <v>45015</v>
      </c>
      <c r="E1046" s="192" t="s">
        <v>2941</v>
      </c>
      <c r="F1046" s="192" t="s">
        <v>6</v>
      </c>
      <c r="G1046" s="192">
        <v>1788074</v>
      </c>
      <c r="H1046" s="68"/>
      <c r="I1046" s="198" t="s">
        <v>3459</v>
      </c>
      <c r="J1046" s="68"/>
      <c r="K1046" s="68"/>
      <c r="L1046" s="68"/>
      <c r="M1046" s="68"/>
      <c r="N1046" s="363"/>
      <c r="O1046" s="363"/>
      <c r="P1046" s="216">
        <v>0</v>
      </c>
      <c r="Q1046" s="216">
        <v>50926.7</v>
      </c>
      <c r="R1046" s="68" t="s">
        <v>638</v>
      </c>
      <c r="S1046" s="365"/>
      <c r="T1046" s="278"/>
    </row>
    <row r="1047" spans="1:20" ht="102">
      <c r="A1047" s="192">
        <v>576</v>
      </c>
      <c r="B1047" s="68"/>
      <c r="C1047" s="214" t="s">
        <v>1247</v>
      </c>
      <c r="D1047" s="215">
        <v>45016</v>
      </c>
      <c r="E1047" s="192" t="s">
        <v>2942</v>
      </c>
      <c r="F1047" s="192" t="s">
        <v>601</v>
      </c>
      <c r="G1047" s="192">
        <v>17981</v>
      </c>
      <c r="H1047" s="68"/>
      <c r="I1047" s="198" t="s">
        <v>3460</v>
      </c>
      <c r="J1047" s="68"/>
      <c r="K1047" s="68"/>
      <c r="L1047" s="68"/>
      <c r="M1047" s="68"/>
      <c r="N1047" s="363"/>
      <c r="O1047" s="363"/>
      <c r="P1047" s="216">
        <v>364.32</v>
      </c>
      <c r="Q1047" s="216">
        <v>0</v>
      </c>
      <c r="R1047" s="68" t="s">
        <v>638</v>
      </c>
      <c r="S1047" s="365"/>
      <c r="T1047" s="278"/>
    </row>
    <row r="1048" spans="1:20" ht="51">
      <c r="A1048" s="192" t="s">
        <v>542</v>
      </c>
      <c r="B1048" s="68"/>
      <c r="C1048" s="214" t="s">
        <v>691</v>
      </c>
      <c r="D1048" s="215">
        <v>45016</v>
      </c>
      <c r="E1048" s="192" t="s">
        <v>2943</v>
      </c>
      <c r="F1048" s="192" t="s">
        <v>6</v>
      </c>
      <c r="G1048" s="192">
        <v>2221877</v>
      </c>
      <c r="H1048" s="68"/>
      <c r="I1048" s="198" t="s">
        <v>3461</v>
      </c>
      <c r="J1048" s="68"/>
      <c r="K1048" s="68"/>
      <c r="L1048" s="68"/>
      <c r="M1048" s="68"/>
      <c r="N1048" s="363"/>
      <c r="O1048" s="363"/>
      <c r="P1048" s="216">
        <v>0</v>
      </c>
      <c r="Q1048" s="216">
        <v>7007.32</v>
      </c>
      <c r="R1048" s="68" t="s">
        <v>638</v>
      </c>
      <c r="S1048" s="365"/>
      <c r="T1048" s="278"/>
    </row>
    <row r="1049" spans="1:20" ht="51">
      <c r="A1049" s="192">
        <v>86</v>
      </c>
      <c r="B1049" s="68"/>
      <c r="C1049" s="214" t="s">
        <v>50</v>
      </c>
      <c r="D1049" s="215">
        <v>45016</v>
      </c>
      <c r="E1049" s="192" t="s">
        <v>2944</v>
      </c>
      <c r="F1049" s="192" t="s">
        <v>6</v>
      </c>
      <c r="G1049" s="192">
        <v>1788321</v>
      </c>
      <c r="H1049" s="68"/>
      <c r="I1049" s="198" t="s">
        <v>3462</v>
      </c>
      <c r="J1049" s="68"/>
      <c r="K1049" s="68"/>
      <c r="L1049" s="68"/>
      <c r="M1049" s="68"/>
      <c r="N1049" s="363"/>
      <c r="O1049" s="363"/>
      <c r="P1049" s="216">
        <v>0</v>
      </c>
      <c r="Q1049" s="216">
        <v>939600</v>
      </c>
      <c r="R1049" s="68" t="s">
        <v>638</v>
      </c>
      <c r="S1049" s="365"/>
      <c r="T1049" s="278"/>
    </row>
    <row r="1050" spans="1:20" ht="63.75">
      <c r="A1050" s="192" t="s">
        <v>542</v>
      </c>
      <c r="B1050" s="68"/>
      <c r="C1050" s="214" t="s">
        <v>691</v>
      </c>
      <c r="D1050" s="215">
        <v>45016</v>
      </c>
      <c r="E1050" s="192" t="s">
        <v>2945</v>
      </c>
      <c r="F1050" s="192" t="s">
        <v>10</v>
      </c>
      <c r="G1050" s="192">
        <v>17181</v>
      </c>
      <c r="H1050" s="68"/>
      <c r="I1050" s="198" t="s">
        <v>3463</v>
      </c>
      <c r="J1050" s="68"/>
      <c r="K1050" s="68"/>
      <c r="L1050" s="68"/>
      <c r="M1050" s="68"/>
      <c r="N1050" s="363"/>
      <c r="O1050" s="363"/>
      <c r="P1050" s="216">
        <v>4135.68</v>
      </c>
      <c r="Q1050" s="216">
        <v>0</v>
      </c>
      <c r="R1050" s="68" t="s">
        <v>638</v>
      </c>
      <c r="S1050" s="365"/>
      <c r="T1050" s="278"/>
    </row>
    <row r="1051" spans="1:20" ht="63.75">
      <c r="A1051" s="192" t="s">
        <v>542</v>
      </c>
      <c r="B1051" s="68"/>
      <c r="C1051" s="214" t="s">
        <v>691</v>
      </c>
      <c r="D1051" s="215">
        <v>45016</v>
      </c>
      <c r="E1051" s="192" t="s">
        <v>2946</v>
      </c>
      <c r="F1051" s="192" t="s">
        <v>10</v>
      </c>
      <c r="G1051" s="192">
        <v>17169</v>
      </c>
      <c r="H1051" s="68"/>
      <c r="I1051" s="198" t="s">
        <v>3464</v>
      </c>
      <c r="J1051" s="68"/>
      <c r="K1051" s="68"/>
      <c r="L1051" s="68"/>
      <c r="M1051" s="68"/>
      <c r="N1051" s="363"/>
      <c r="O1051" s="363"/>
      <c r="P1051" s="216">
        <v>31731.68</v>
      </c>
      <c r="Q1051" s="216">
        <v>0</v>
      </c>
      <c r="R1051" s="68" t="s">
        <v>638</v>
      </c>
      <c r="S1051" s="365"/>
      <c r="T1051" s="278"/>
    </row>
    <row r="1052" spans="1:20" ht="51">
      <c r="A1052" s="192">
        <v>130</v>
      </c>
      <c r="B1052" s="68"/>
      <c r="C1052" s="214" t="s">
        <v>58</v>
      </c>
      <c r="D1052" s="215">
        <v>45016</v>
      </c>
      <c r="E1052" s="192" t="s">
        <v>2947</v>
      </c>
      <c r="F1052" s="192" t="s">
        <v>6</v>
      </c>
      <c r="G1052" s="192">
        <v>1788614</v>
      </c>
      <c r="H1052" s="68"/>
      <c r="I1052" s="198" t="s">
        <v>3465</v>
      </c>
      <c r="J1052" s="68"/>
      <c r="K1052" s="68"/>
      <c r="L1052" s="68"/>
      <c r="M1052" s="68"/>
      <c r="N1052" s="363"/>
      <c r="O1052" s="363"/>
      <c r="P1052" s="216">
        <v>0</v>
      </c>
      <c r="Q1052" s="216">
        <v>27927</v>
      </c>
      <c r="R1052" s="68" t="s">
        <v>638</v>
      </c>
      <c r="S1052" s="365"/>
      <c r="T1052" s="278"/>
    </row>
    <row r="1053" spans="1:20" ht="38.25">
      <c r="A1053" s="192" t="s">
        <v>667</v>
      </c>
      <c r="B1053" s="68"/>
      <c r="C1053" s="214" t="s">
        <v>1256</v>
      </c>
      <c r="D1053" s="215">
        <v>45016</v>
      </c>
      <c r="E1053" s="192" t="s">
        <v>2948</v>
      </c>
      <c r="F1053" s="192" t="s">
        <v>12</v>
      </c>
      <c r="G1053" s="192">
        <v>443478</v>
      </c>
      <c r="H1053" s="68"/>
      <c r="I1053" s="198" t="s">
        <v>1927</v>
      </c>
      <c r="J1053" s="68"/>
      <c r="K1053" s="68"/>
      <c r="L1053" s="68"/>
      <c r="M1053" s="68"/>
      <c r="N1053" s="363"/>
      <c r="O1053" s="363"/>
      <c r="P1053" s="216">
        <v>4091301.74</v>
      </c>
      <c r="Q1053" s="216">
        <v>0</v>
      </c>
      <c r="R1053" s="68" t="s">
        <v>638</v>
      </c>
      <c r="S1053" s="365"/>
      <c r="T1053" s="278"/>
    </row>
    <row r="1054" spans="1:20" ht="38.25">
      <c r="A1054" s="192" t="s">
        <v>667</v>
      </c>
      <c r="B1054" s="68"/>
      <c r="C1054" s="214" t="s">
        <v>1256</v>
      </c>
      <c r="D1054" s="215">
        <v>45016</v>
      </c>
      <c r="E1054" s="192" t="s">
        <v>2949</v>
      </c>
      <c r="F1054" s="192" t="s">
        <v>12</v>
      </c>
      <c r="G1054" s="192">
        <v>443476</v>
      </c>
      <c r="H1054" s="68"/>
      <c r="I1054" s="198" t="s">
        <v>1927</v>
      </c>
      <c r="J1054" s="68"/>
      <c r="K1054" s="68"/>
      <c r="L1054" s="68"/>
      <c r="M1054" s="68"/>
      <c r="N1054" s="363"/>
      <c r="O1054" s="363"/>
      <c r="P1054" s="216">
        <v>216733.88</v>
      </c>
      <c r="Q1054" s="216">
        <v>0</v>
      </c>
      <c r="R1054" s="68" t="s">
        <v>638</v>
      </c>
      <c r="S1054" s="365"/>
      <c r="T1054" s="278"/>
    </row>
    <row r="1055" spans="1:20" ht="38.25">
      <c r="A1055" s="192" t="s">
        <v>667</v>
      </c>
      <c r="B1055" s="68"/>
      <c r="C1055" s="214" t="s">
        <v>1256</v>
      </c>
      <c r="D1055" s="215">
        <v>45016</v>
      </c>
      <c r="E1055" s="192" t="s">
        <v>2950</v>
      </c>
      <c r="F1055" s="192" t="s">
        <v>12</v>
      </c>
      <c r="G1055" s="192">
        <v>443482</v>
      </c>
      <c r="H1055" s="68"/>
      <c r="I1055" s="198" t="s">
        <v>1927</v>
      </c>
      <c r="J1055" s="68"/>
      <c r="K1055" s="68"/>
      <c r="L1055" s="68"/>
      <c r="M1055" s="68"/>
      <c r="N1055" s="363"/>
      <c r="O1055" s="363"/>
      <c r="P1055" s="216">
        <v>573445.24</v>
      </c>
      <c r="Q1055" s="216">
        <v>0</v>
      </c>
      <c r="R1055" s="68" t="s">
        <v>638</v>
      </c>
      <c r="S1055" s="365"/>
      <c r="T1055" s="278"/>
    </row>
    <row r="1056" spans="1:20" ht="38.25">
      <c r="A1056" s="192" t="s">
        <v>667</v>
      </c>
      <c r="B1056" s="68"/>
      <c r="C1056" s="214" t="s">
        <v>1256</v>
      </c>
      <c r="D1056" s="215">
        <v>45016</v>
      </c>
      <c r="E1056" s="192" t="s">
        <v>2951</v>
      </c>
      <c r="F1056" s="192" t="s">
        <v>12</v>
      </c>
      <c r="G1056" s="192">
        <v>443484</v>
      </c>
      <c r="H1056" s="68"/>
      <c r="I1056" s="198" t="s">
        <v>1927</v>
      </c>
      <c r="J1056" s="68"/>
      <c r="K1056" s="68"/>
      <c r="L1056" s="68"/>
      <c r="M1056" s="68"/>
      <c r="N1056" s="363"/>
      <c r="O1056" s="363"/>
      <c r="P1056" s="216">
        <v>16566966.34</v>
      </c>
      <c r="Q1056" s="216">
        <v>0</v>
      </c>
      <c r="R1056" s="68" t="s">
        <v>638</v>
      </c>
      <c r="S1056" s="365"/>
      <c r="T1056" s="278"/>
    </row>
    <row r="1057" spans="1:20" ht="38.25">
      <c r="A1057" s="192" t="s">
        <v>667</v>
      </c>
      <c r="B1057" s="68"/>
      <c r="C1057" s="214" t="s">
        <v>1256</v>
      </c>
      <c r="D1057" s="215">
        <v>45016</v>
      </c>
      <c r="E1057" s="192" t="s">
        <v>2952</v>
      </c>
      <c r="F1057" s="192" t="s">
        <v>12</v>
      </c>
      <c r="G1057" s="192">
        <v>443486</v>
      </c>
      <c r="H1057" s="68"/>
      <c r="I1057" s="198" t="s">
        <v>1927</v>
      </c>
      <c r="J1057" s="68"/>
      <c r="K1057" s="68"/>
      <c r="L1057" s="68"/>
      <c r="M1057" s="68"/>
      <c r="N1057" s="363"/>
      <c r="O1057" s="363"/>
      <c r="P1057" s="216">
        <v>11237240.810000001</v>
      </c>
      <c r="Q1057" s="216">
        <v>0</v>
      </c>
      <c r="R1057" s="68" t="s">
        <v>638</v>
      </c>
      <c r="S1057" s="365"/>
      <c r="T1057" s="278"/>
    </row>
    <row r="1058" spans="1:20" ht="38.25">
      <c r="A1058" s="192" t="s">
        <v>667</v>
      </c>
      <c r="B1058" s="68"/>
      <c r="C1058" s="214" t="s">
        <v>1256</v>
      </c>
      <c r="D1058" s="215">
        <v>45016</v>
      </c>
      <c r="E1058" s="192" t="s">
        <v>2953</v>
      </c>
      <c r="F1058" s="192" t="s">
        <v>12</v>
      </c>
      <c r="G1058" s="192">
        <v>443488</v>
      </c>
      <c r="H1058" s="68"/>
      <c r="I1058" s="198" t="s">
        <v>1927</v>
      </c>
      <c r="J1058" s="68"/>
      <c r="K1058" s="68"/>
      <c r="L1058" s="68"/>
      <c r="M1058" s="68"/>
      <c r="N1058" s="363"/>
      <c r="O1058" s="363"/>
      <c r="P1058" s="216">
        <v>3048003.03</v>
      </c>
      <c r="Q1058" s="216">
        <v>0</v>
      </c>
      <c r="R1058" s="68" t="s">
        <v>638</v>
      </c>
      <c r="S1058" s="365"/>
      <c r="T1058" s="278"/>
    </row>
    <row r="1059" spans="1:20" ht="38.25">
      <c r="A1059" s="192" t="s">
        <v>667</v>
      </c>
      <c r="B1059" s="68"/>
      <c r="C1059" s="214" t="s">
        <v>1256</v>
      </c>
      <c r="D1059" s="215">
        <v>45016</v>
      </c>
      <c r="E1059" s="192" t="s">
        <v>2954</v>
      </c>
      <c r="F1059" s="192" t="s">
        <v>12</v>
      </c>
      <c r="G1059" s="192">
        <v>443490</v>
      </c>
      <c r="H1059" s="68"/>
      <c r="I1059" s="198" t="s">
        <v>1927</v>
      </c>
      <c r="J1059" s="68"/>
      <c r="K1059" s="68"/>
      <c r="L1059" s="68"/>
      <c r="M1059" s="68"/>
      <c r="N1059" s="363"/>
      <c r="O1059" s="363"/>
      <c r="P1059" s="216">
        <v>109521</v>
      </c>
      <c r="Q1059" s="216">
        <v>0</v>
      </c>
      <c r="R1059" s="68" t="s">
        <v>638</v>
      </c>
      <c r="S1059" s="365"/>
      <c r="T1059" s="278"/>
    </row>
    <row r="1060" spans="1:20" ht="38.25">
      <c r="A1060" s="192" t="s">
        <v>667</v>
      </c>
      <c r="B1060" s="68"/>
      <c r="C1060" s="214" t="s">
        <v>1256</v>
      </c>
      <c r="D1060" s="215">
        <v>45016</v>
      </c>
      <c r="E1060" s="192" t="s">
        <v>2955</v>
      </c>
      <c r="F1060" s="192" t="s">
        <v>12</v>
      </c>
      <c r="G1060" s="192">
        <v>443492</v>
      </c>
      <c r="H1060" s="68"/>
      <c r="I1060" s="198" t="s">
        <v>1927</v>
      </c>
      <c r="J1060" s="68"/>
      <c r="K1060" s="68"/>
      <c r="L1060" s="68"/>
      <c r="M1060" s="68"/>
      <c r="N1060" s="363"/>
      <c r="O1060" s="363"/>
      <c r="P1060" s="216">
        <v>2067436.07</v>
      </c>
      <c r="Q1060" s="216">
        <v>0</v>
      </c>
      <c r="R1060" s="68" t="s">
        <v>638</v>
      </c>
      <c r="S1060" s="365"/>
      <c r="T1060" s="278"/>
    </row>
    <row r="1061" spans="1:20" ht="38.25">
      <c r="A1061" s="192" t="s">
        <v>667</v>
      </c>
      <c r="B1061" s="68"/>
      <c r="C1061" s="214" t="s">
        <v>1256</v>
      </c>
      <c r="D1061" s="215">
        <v>45016</v>
      </c>
      <c r="E1061" s="192" t="s">
        <v>2956</v>
      </c>
      <c r="F1061" s="192" t="s">
        <v>12</v>
      </c>
      <c r="G1061" s="192">
        <v>443494</v>
      </c>
      <c r="H1061" s="68"/>
      <c r="I1061" s="198" t="s">
        <v>1927</v>
      </c>
      <c r="J1061" s="68"/>
      <c r="K1061" s="68"/>
      <c r="L1061" s="68"/>
      <c r="M1061" s="68"/>
      <c r="N1061" s="363"/>
      <c r="O1061" s="363"/>
      <c r="P1061" s="216">
        <v>2177154.15</v>
      </c>
      <c r="Q1061" s="216">
        <v>0</v>
      </c>
      <c r="R1061" s="68" t="s">
        <v>638</v>
      </c>
      <c r="S1061" s="365"/>
      <c r="T1061" s="278"/>
    </row>
    <row r="1062" spans="1:20" ht="38.25">
      <c r="A1062" s="192" t="s">
        <v>667</v>
      </c>
      <c r="B1062" s="68"/>
      <c r="C1062" s="214" t="s">
        <v>1256</v>
      </c>
      <c r="D1062" s="215">
        <v>45016</v>
      </c>
      <c r="E1062" s="192" t="s">
        <v>2957</v>
      </c>
      <c r="F1062" s="192" t="s">
        <v>12</v>
      </c>
      <c r="G1062" s="192">
        <v>443496</v>
      </c>
      <c r="H1062" s="68"/>
      <c r="I1062" s="198" t="s">
        <v>1927</v>
      </c>
      <c r="J1062" s="68"/>
      <c r="K1062" s="68"/>
      <c r="L1062" s="68"/>
      <c r="M1062" s="68"/>
      <c r="N1062" s="363"/>
      <c r="O1062" s="363"/>
      <c r="P1062" s="216">
        <v>508449.48</v>
      </c>
      <c r="Q1062" s="216">
        <v>0</v>
      </c>
      <c r="R1062" s="68" t="s">
        <v>638</v>
      </c>
      <c r="S1062" s="365"/>
      <c r="T1062" s="278"/>
    </row>
    <row r="1063" spans="1:20" ht="38.25">
      <c r="A1063" s="192" t="s">
        <v>667</v>
      </c>
      <c r="B1063" s="68"/>
      <c r="C1063" s="214" t="s">
        <v>1256</v>
      </c>
      <c r="D1063" s="215">
        <v>45016</v>
      </c>
      <c r="E1063" s="192" t="s">
        <v>2958</v>
      </c>
      <c r="F1063" s="192" t="s">
        <v>12</v>
      </c>
      <c r="G1063" s="192">
        <v>443498</v>
      </c>
      <c r="H1063" s="68"/>
      <c r="I1063" s="198" t="s">
        <v>1927</v>
      </c>
      <c r="J1063" s="68"/>
      <c r="K1063" s="68"/>
      <c r="L1063" s="68"/>
      <c r="M1063" s="68"/>
      <c r="N1063" s="363"/>
      <c r="O1063" s="363"/>
      <c r="P1063" s="216">
        <v>5970422.7800000003</v>
      </c>
      <c r="Q1063" s="216">
        <v>0</v>
      </c>
      <c r="R1063" s="68" t="s">
        <v>638</v>
      </c>
      <c r="S1063" s="365"/>
      <c r="T1063" s="278"/>
    </row>
    <row r="1064" spans="1:20" ht="38.25">
      <c r="A1064" s="192" t="s">
        <v>667</v>
      </c>
      <c r="B1064" s="68"/>
      <c r="C1064" s="214" t="s">
        <v>1256</v>
      </c>
      <c r="D1064" s="215">
        <v>45016</v>
      </c>
      <c r="E1064" s="192" t="s">
        <v>2959</v>
      </c>
      <c r="F1064" s="192" t="s">
        <v>12</v>
      </c>
      <c r="G1064" s="192">
        <v>443500</v>
      </c>
      <c r="H1064" s="68"/>
      <c r="I1064" s="198" t="s">
        <v>1927</v>
      </c>
      <c r="J1064" s="68"/>
      <c r="K1064" s="68"/>
      <c r="L1064" s="68"/>
      <c r="M1064" s="68"/>
      <c r="N1064" s="363"/>
      <c r="O1064" s="363"/>
      <c r="P1064" s="216">
        <v>1396516.27</v>
      </c>
      <c r="Q1064" s="216">
        <v>0</v>
      </c>
      <c r="R1064" s="68" t="s">
        <v>638</v>
      </c>
      <c r="S1064" s="365"/>
      <c r="T1064" s="278"/>
    </row>
    <row r="1065" spans="1:20" ht="38.25">
      <c r="A1065" s="192" t="s">
        <v>667</v>
      </c>
      <c r="B1065" s="68"/>
      <c r="C1065" s="214" t="s">
        <v>1256</v>
      </c>
      <c r="D1065" s="215">
        <v>45016</v>
      </c>
      <c r="E1065" s="192" t="s">
        <v>2960</v>
      </c>
      <c r="F1065" s="192" t="s">
        <v>12</v>
      </c>
      <c r="G1065" s="192">
        <v>443456</v>
      </c>
      <c r="H1065" s="68"/>
      <c r="I1065" s="198" t="s">
        <v>1927</v>
      </c>
      <c r="J1065" s="68"/>
      <c r="K1065" s="68"/>
      <c r="L1065" s="68"/>
      <c r="M1065" s="68"/>
      <c r="N1065" s="363"/>
      <c r="O1065" s="363"/>
      <c r="P1065" s="216">
        <v>2266888.65</v>
      </c>
      <c r="Q1065" s="216">
        <v>0</v>
      </c>
      <c r="R1065" s="68" t="s">
        <v>638</v>
      </c>
      <c r="S1065" s="365"/>
      <c r="T1065" s="278"/>
    </row>
    <row r="1066" spans="1:20" ht="38.25">
      <c r="A1066" s="192" t="s">
        <v>667</v>
      </c>
      <c r="B1066" s="68"/>
      <c r="C1066" s="214" t="s">
        <v>1256</v>
      </c>
      <c r="D1066" s="215">
        <v>45016</v>
      </c>
      <c r="E1066" s="192" t="s">
        <v>2961</v>
      </c>
      <c r="F1066" s="192" t="s">
        <v>12</v>
      </c>
      <c r="G1066" s="192">
        <v>443458</v>
      </c>
      <c r="H1066" s="68"/>
      <c r="I1066" s="198" t="s">
        <v>1927</v>
      </c>
      <c r="J1066" s="68"/>
      <c r="K1066" s="68"/>
      <c r="L1066" s="68"/>
      <c r="M1066" s="68"/>
      <c r="N1066" s="363"/>
      <c r="O1066" s="363"/>
      <c r="P1066" s="216">
        <v>2665231.4900000002</v>
      </c>
      <c r="Q1066" s="216">
        <v>0</v>
      </c>
      <c r="R1066" s="68" t="s">
        <v>638</v>
      </c>
      <c r="S1066" s="365"/>
      <c r="T1066" s="278"/>
    </row>
    <row r="1067" spans="1:20" ht="38.25">
      <c r="A1067" s="192" t="s">
        <v>667</v>
      </c>
      <c r="B1067" s="68"/>
      <c r="C1067" s="214" t="s">
        <v>1256</v>
      </c>
      <c r="D1067" s="215">
        <v>45016</v>
      </c>
      <c r="E1067" s="192" t="s">
        <v>2962</v>
      </c>
      <c r="F1067" s="192" t="s">
        <v>12</v>
      </c>
      <c r="G1067" s="192">
        <v>443460</v>
      </c>
      <c r="H1067" s="68"/>
      <c r="I1067" s="198" t="s">
        <v>1927</v>
      </c>
      <c r="J1067" s="68"/>
      <c r="K1067" s="68"/>
      <c r="L1067" s="68"/>
      <c r="M1067" s="68"/>
      <c r="N1067" s="363"/>
      <c r="O1067" s="363"/>
      <c r="P1067" s="216">
        <v>2665231.4900000002</v>
      </c>
      <c r="Q1067" s="216">
        <v>0</v>
      </c>
      <c r="R1067" s="68" t="s">
        <v>638</v>
      </c>
      <c r="S1067" s="365"/>
      <c r="T1067" s="278"/>
    </row>
    <row r="1068" spans="1:20" ht="38.25">
      <c r="A1068" s="192" t="s">
        <v>667</v>
      </c>
      <c r="B1068" s="68"/>
      <c r="C1068" s="214" t="s">
        <v>1256</v>
      </c>
      <c r="D1068" s="215">
        <v>45016</v>
      </c>
      <c r="E1068" s="192" t="s">
        <v>2963</v>
      </c>
      <c r="F1068" s="192" t="s">
        <v>12</v>
      </c>
      <c r="G1068" s="192">
        <v>443462</v>
      </c>
      <c r="H1068" s="68"/>
      <c r="I1068" s="198" t="s">
        <v>1927</v>
      </c>
      <c r="J1068" s="68"/>
      <c r="K1068" s="68"/>
      <c r="L1068" s="68"/>
      <c r="M1068" s="68"/>
      <c r="N1068" s="363"/>
      <c r="O1068" s="363"/>
      <c r="P1068" s="216">
        <v>2665231.4900000002</v>
      </c>
      <c r="Q1068" s="216">
        <v>0</v>
      </c>
      <c r="R1068" s="68" t="s">
        <v>638</v>
      </c>
      <c r="S1068" s="365"/>
      <c r="T1068" s="278"/>
    </row>
    <row r="1069" spans="1:20" ht="38.25">
      <c r="A1069" s="192" t="s">
        <v>667</v>
      </c>
      <c r="B1069" s="68"/>
      <c r="C1069" s="214" t="s">
        <v>1256</v>
      </c>
      <c r="D1069" s="215">
        <v>45016</v>
      </c>
      <c r="E1069" s="192" t="s">
        <v>2964</v>
      </c>
      <c r="F1069" s="192" t="s">
        <v>12</v>
      </c>
      <c r="G1069" s="192">
        <v>443464</v>
      </c>
      <c r="H1069" s="68"/>
      <c r="I1069" s="198" t="s">
        <v>1927</v>
      </c>
      <c r="J1069" s="68"/>
      <c r="K1069" s="68"/>
      <c r="L1069" s="68"/>
      <c r="M1069" s="68"/>
      <c r="N1069" s="363"/>
      <c r="O1069" s="363"/>
      <c r="P1069" s="216">
        <v>1758439.17</v>
      </c>
      <c r="Q1069" s="216">
        <v>0</v>
      </c>
      <c r="R1069" s="68" t="s">
        <v>638</v>
      </c>
      <c r="S1069" s="365"/>
      <c r="T1069" s="278"/>
    </row>
    <row r="1070" spans="1:20" ht="38.25">
      <c r="A1070" s="192" t="s">
        <v>667</v>
      </c>
      <c r="B1070" s="68"/>
      <c r="C1070" s="214" t="s">
        <v>1256</v>
      </c>
      <c r="D1070" s="215">
        <v>45016</v>
      </c>
      <c r="E1070" s="192" t="s">
        <v>2965</v>
      </c>
      <c r="F1070" s="192" t="s">
        <v>12</v>
      </c>
      <c r="G1070" s="192">
        <v>443466</v>
      </c>
      <c r="H1070" s="68"/>
      <c r="I1070" s="198" t="s">
        <v>1927</v>
      </c>
      <c r="J1070" s="68"/>
      <c r="K1070" s="68"/>
      <c r="L1070" s="68"/>
      <c r="M1070" s="68"/>
      <c r="N1070" s="363"/>
      <c r="O1070" s="363"/>
      <c r="P1070" s="216">
        <v>89734.56</v>
      </c>
      <c r="Q1070" s="216">
        <v>0</v>
      </c>
      <c r="R1070" s="68" t="s">
        <v>638</v>
      </c>
      <c r="S1070" s="365"/>
      <c r="T1070" s="278"/>
    </row>
    <row r="1071" spans="1:20" ht="38.25">
      <c r="A1071" s="192" t="s">
        <v>667</v>
      </c>
      <c r="B1071" s="68"/>
      <c r="C1071" s="214" t="s">
        <v>1256</v>
      </c>
      <c r="D1071" s="215">
        <v>45016</v>
      </c>
      <c r="E1071" s="192" t="s">
        <v>2966</v>
      </c>
      <c r="F1071" s="192" t="s">
        <v>12</v>
      </c>
      <c r="G1071" s="192">
        <v>443468</v>
      </c>
      <c r="H1071" s="68"/>
      <c r="I1071" s="198" t="s">
        <v>1927</v>
      </c>
      <c r="J1071" s="68"/>
      <c r="K1071" s="68"/>
      <c r="L1071" s="68"/>
      <c r="M1071" s="68"/>
      <c r="N1071" s="363"/>
      <c r="O1071" s="363"/>
      <c r="P1071" s="216">
        <v>93152.08</v>
      </c>
      <c r="Q1071" s="216">
        <v>0</v>
      </c>
      <c r="R1071" s="68" t="s">
        <v>638</v>
      </c>
      <c r="S1071" s="365"/>
      <c r="T1071" s="278"/>
    </row>
    <row r="1072" spans="1:20" ht="38.25">
      <c r="A1072" s="192" t="s">
        <v>667</v>
      </c>
      <c r="B1072" s="68"/>
      <c r="C1072" s="214" t="s">
        <v>1256</v>
      </c>
      <c r="D1072" s="215">
        <v>45016</v>
      </c>
      <c r="E1072" s="192" t="s">
        <v>2967</v>
      </c>
      <c r="F1072" s="192" t="s">
        <v>12</v>
      </c>
      <c r="G1072" s="192">
        <v>443470</v>
      </c>
      <c r="H1072" s="68"/>
      <c r="I1072" s="198" t="s">
        <v>1927</v>
      </c>
      <c r="J1072" s="68"/>
      <c r="K1072" s="68"/>
      <c r="L1072" s="68"/>
      <c r="M1072" s="68"/>
      <c r="N1072" s="363"/>
      <c r="O1072" s="363"/>
      <c r="P1072" s="216">
        <v>4829759.68</v>
      </c>
      <c r="Q1072" s="216">
        <v>0</v>
      </c>
      <c r="R1072" s="68" t="s">
        <v>638</v>
      </c>
      <c r="S1072" s="365"/>
      <c r="T1072" s="278"/>
    </row>
    <row r="1073" spans="1:20" ht="38.25">
      <c r="A1073" s="192" t="s">
        <v>667</v>
      </c>
      <c r="B1073" s="68"/>
      <c r="C1073" s="214" t="s">
        <v>1256</v>
      </c>
      <c r="D1073" s="215">
        <v>45016</v>
      </c>
      <c r="E1073" s="192" t="s">
        <v>2968</v>
      </c>
      <c r="F1073" s="192" t="s">
        <v>12</v>
      </c>
      <c r="G1073" s="192">
        <v>443472</v>
      </c>
      <c r="H1073" s="68"/>
      <c r="I1073" s="198" t="s">
        <v>1927</v>
      </c>
      <c r="J1073" s="68"/>
      <c r="K1073" s="68"/>
      <c r="L1073" s="68"/>
      <c r="M1073" s="68"/>
      <c r="N1073" s="363"/>
      <c r="O1073" s="363"/>
      <c r="P1073" s="216">
        <v>255853.24</v>
      </c>
      <c r="Q1073" s="216">
        <v>0</v>
      </c>
      <c r="R1073" s="68" t="s">
        <v>638</v>
      </c>
      <c r="S1073" s="365"/>
      <c r="T1073" s="278"/>
    </row>
    <row r="1074" spans="1:20" ht="38.25">
      <c r="A1074" s="192" t="s">
        <v>667</v>
      </c>
      <c r="B1074" s="68"/>
      <c r="C1074" s="214" t="s">
        <v>1256</v>
      </c>
      <c r="D1074" s="215">
        <v>45016</v>
      </c>
      <c r="E1074" s="192" t="s">
        <v>2969</v>
      </c>
      <c r="F1074" s="192" t="s">
        <v>12</v>
      </c>
      <c r="G1074" s="192">
        <v>443474</v>
      </c>
      <c r="H1074" s="68"/>
      <c r="I1074" s="198" t="s">
        <v>1927</v>
      </c>
      <c r="J1074" s="68"/>
      <c r="K1074" s="68"/>
      <c r="L1074" s="68"/>
      <c r="M1074" s="68"/>
      <c r="N1074" s="363"/>
      <c r="O1074" s="363"/>
      <c r="P1074" s="216">
        <v>246466.42</v>
      </c>
      <c r="Q1074" s="216">
        <v>0</v>
      </c>
      <c r="R1074" s="68" t="s">
        <v>638</v>
      </c>
      <c r="S1074" s="365"/>
      <c r="T1074" s="278"/>
    </row>
    <row r="1075" spans="1:20" ht="38.25">
      <c r="A1075" s="192" t="s">
        <v>667</v>
      </c>
      <c r="B1075" s="68"/>
      <c r="C1075" s="214" t="s">
        <v>1256</v>
      </c>
      <c r="D1075" s="215">
        <v>45016</v>
      </c>
      <c r="E1075" s="192" t="s">
        <v>2970</v>
      </c>
      <c r="F1075" s="192" t="s">
        <v>12</v>
      </c>
      <c r="G1075" s="192">
        <v>443480</v>
      </c>
      <c r="H1075" s="68"/>
      <c r="I1075" s="198" t="s">
        <v>1927</v>
      </c>
      <c r="J1075" s="68"/>
      <c r="K1075" s="68"/>
      <c r="L1075" s="68"/>
      <c r="M1075" s="68"/>
      <c r="N1075" s="363"/>
      <c r="O1075" s="363"/>
      <c r="P1075" s="216">
        <v>208782.32</v>
      </c>
      <c r="Q1075" s="216">
        <v>0</v>
      </c>
      <c r="R1075" s="68" t="s">
        <v>638</v>
      </c>
      <c r="S1075" s="365"/>
      <c r="T1075" s="278"/>
    </row>
    <row r="1076" spans="1:20" ht="63.75">
      <c r="A1076" s="192">
        <v>597</v>
      </c>
      <c r="B1076" s="68"/>
      <c r="C1076" s="214" t="s">
        <v>677</v>
      </c>
      <c r="D1076" s="215">
        <v>45016</v>
      </c>
      <c r="E1076" s="192" t="s">
        <v>2971</v>
      </c>
      <c r="F1076" s="192" t="s">
        <v>6</v>
      </c>
      <c r="G1076" s="192">
        <v>2222502</v>
      </c>
      <c r="H1076" s="68"/>
      <c r="I1076" s="198" t="s">
        <v>3466</v>
      </c>
      <c r="J1076" s="68"/>
      <c r="K1076" s="68"/>
      <c r="L1076" s="68"/>
      <c r="M1076" s="68"/>
      <c r="N1076" s="363"/>
      <c r="O1076" s="363"/>
      <c r="P1076" s="216">
        <v>0</v>
      </c>
      <c r="Q1076" s="216">
        <v>108388</v>
      </c>
      <c r="R1076" s="68" t="s">
        <v>638</v>
      </c>
      <c r="S1076" s="365"/>
      <c r="T1076" s="278"/>
    </row>
    <row r="1077" spans="1:20" ht="38.25">
      <c r="A1077" s="192" t="s">
        <v>667</v>
      </c>
      <c r="B1077" s="68"/>
      <c r="C1077" s="214" t="s">
        <v>1256</v>
      </c>
      <c r="D1077" s="215">
        <v>45016</v>
      </c>
      <c r="E1077" s="192" t="s">
        <v>2972</v>
      </c>
      <c r="F1077" s="192" t="s">
        <v>12</v>
      </c>
      <c r="G1077" s="192">
        <v>443524</v>
      </c>
      <c r="H1077" s="68"/>
      <c r="I1077" s="198" t="s">
        <v>1927</v>
      </c>
      <c r="J1077" s="68"/>
      <c r="K1077" s="68"/>
      <c r="L1077" s="68"/>
      <c r="M1077" s="68"/>
      <c r="N1077" s="363"/>
      <c r="O1077" s="363"/>
      <c r="P1077" s="216">
        <v>42162673.240000002</v>
      </c>
      <c r="Q1077" s="216">
        <v>0</v>
      </c>
      <c r="R1077" s="68" t="s">
        <v>638</v>
      </c>
      <c r="S1077" s="365"/>
      <c r="T1077" s="278"/>
    </row>
    <row r="1078" spans="1:20" ht="38.25">
      <c r="A1078" s="192" t="s">
        <v>667</v>
      </c>
      <c r="B1078" s="68"/>
      <c r="C1078" s="214" t="s">
        <v>1256</v>
      </c>
      <c r="D1078" s="215">
        <v>45016</v>
      </c>
      <c r="E1078" s="192" t="s">
        <v>2973</v>
      </c>
      <c r="F1078" s="192" t="s">
        <v>12</v>
      </c>
      <c r="G1078" s="192">
        <v>443526</v>
      </c>
      <c r="H1078" s="68"/>
      <c r="I1078" s="198" t="s">
        <v>1927</v>
      </c>
      <c r="J1078" s="68"/>
      <c r="K1078" s="68"/>
      <c r="L1078" s="68"/>
      <c r="M1078" s="68"/>
      <c r="N1078" s="363"/>
      <c r="O1078" s="363"/>
      <c r="P1078" s="216">
        <v>7435469.1399999997</v>
      </c>
      <c r="Q1078" s="216">
        <v>0</v>
      </c>
      <c r="R1078" s="68" t="s">
        <v>638</v>
      </c>
      <c r="S1078" s="365"/>
      <c r="T1078" s="278"/>
    </row>
    <row r="1079" spans="1:20" ht="38.25">
      <c r="A1079" s="192" t="s">
        <v>667</v>
      </c>
      <c r="B1079" s="68"/>
      <c r="C1079" s="214" t="s">
        <v>1256</v>
      </c>
      <c r="D1079" s="215">
        <v>45016</v>
      </c>
      <c r="E1079" s="192" t="s">
        <v>2974</v>
      </c>
      <c r="F1079" s="192" t="s">
        <v>12</v>
      </c>
      <c r="G1079" s="192">
        <v>443528</v>
      </c>
      <c r="H1079" s="68"/>
      <c r="I1079" s="198" t="s">
        <v>1927</v>
      </c>
      <c r="J1079" s="68"/>
      <c r="K1079" s="68"/>
      <c r="L1079" s="68"/>
      <c r="M1079" s="68"/>
      <c r="N1079" s="363"/>
      <c r="O1079" s="363"/>
      <c r="P1079" s="216">
        <v>17283.02</v>
      </c>
      <c r="Q1079" s="216">
        <v>0</v>
      </c>
      <c r="R1079" s="68" t="s">
        <v>638</v>
      </c>
      <c r="S1079" s="365"/>
      <c r="T1079" s="278"/>
    </row>
    <row r="1080" spans="1:20" ht="38.25">
      <c r="A1080" s="192" t="s">
        <v>667</v>
      </c>
      <c r="B1080" s="68"/>
      <c r="C1080" s="214" t="s">
        <v>1256</v>
      </c>
      <c r="D1080" s="215">
        <v>45016</v>
      </c>
      <c r="E1080" s="192" t="s">
        <v>2975</v>
      </c>
      <c r="F1080" s="192" t="s">
        <v>12</v>
      </c>
      <c r="G1080" s="192">
        <v>443530</v>
      </c>
      <c r="H1080" s="68"/>
      <c r="I1080" s="198" t="s">
        <v>1927</v>
      </c>
      <c r="J1080" s="68"/>
      <c r="K1080" s="68"/>
      <c r="L1080" s="68"/>
      <c r="M1080" s="68"/>
      <c r="N1080" s="363"/>
      <c r="O1080" s="363"/>
      <c r="P1080" s="216">
        <v>598.26</v>
      </c>
      <c r="Q1080" s="216">
        <v>0</v>
      </c>
      <c r="R1080" s="68" t="s">
        <v>638</v>
      </c>
      <c r="S1080" s="365"/>
      <c r="T1080" s="278"/>
    </row>
    <row r="1081" spans="1:20" ht="38.25">
      <c r="A1081" s="192" t="s">
        <v>667</v>
      </c>
      <c r="B1081" s="68"/>
      <c r="C1081" s="214" t="s">
        <v>1256</v>
      </c>
      <c r="D1081" s="215">
        <v>45016</v>
      </c>
      <c r="E1081" s="192" t="s">
        <v>2976</v>
      </c>
      <c r="F1081" s="192" t="s">
        <v>12</v>
      </c>
      <c r="G1081" s="192">
        <v>443532</v>
      </c>
      <c r="H1081" s="68"/>
      <c r="I1081" s="198" t="s">
        <v>1927</v>
      </c>
      <c r="J1081" s="68"/>
      <c r="K1081" s="68"/>
      <c r="L1081" s="68"/>
      <c r="M1081" s="68"/>
      <c r="N1081" s="363"/>
      <c r="O1081" s="363"/>
      <c r="P1081" s="216">
        <v>621.04</v>
      </c>
      <c r="Q1081" s="216">
        <v>0</v>
      </c>
      <c r="R1081" s="68" t="s">
        <v>638</v>
      </c>
      <c r="S1081" s="365"/>
      <c r="T1081" s="278"/>
    </row>
    <row r="1082" spans="1:20" ht="38.25">
      <c r="A1082" s="192" t="s">
        <v>667</v>
      </c>
      <c r="B1082" s="68"/>
      <c r="C1082" s="214" t="s">
        <v>1256</v>
      </c>
      <c r="D1082" s="215">
        <v>45016</v>
      </c>
      <c r="E1082" s="192" t="s">
        <v>2977</v>
      </c>
      <c r="F1082" s="192" t="s">
        <v>12</v>
      </c>
      <c r="G1082" s="192">
        <v>443534</v>
      </c>
      <c r="H1082" s="68"/>
      <c r="I1082" s="198" t="s">
        <v>1927</v>
      </c>
      <c r="J1082" s="68"/>
      <c r="K1082" s="68"/>
      <c r="L1082" s="68"/>
      <c r="M1082" s="68"/>
      <c r="N1082" s="363"/>
      <c r="O1082" s="363"/>
      <c r="P1082" s="216">
        <v>15112.58</v>
      </c>
      <c r="Q1082" s="216">
        <v>0</v>
      </c>
      <c r="R1082" s="68" t="s">
        <v>638</v>
      </c>
      <c r="S1082" s="365"/>
      <c r="T1082" s="278"/>
    </row>
    <row r="1083" spans="1:20" ht="38.25">
      <c r="A1083" s="192" t="s">
        <v>667</v>
      </c>
      <c r="B1083" s="68"/>
      <c r="C1083" s="214" t="s">
        <v>1256</v>
      </c>
      <c r="D1083" s="215">
        <v>45016</v>
      </c>
      <c r="E1083" s="192" t="s">
        <v>2978</v>
      </c>
      <c r="F1083" s="192" t="s">
        <v>12</v>
      </c>
      <c r="G1083" s="192">
        <v>443542</v>
      </c>
      <c r="H1083" s="68"/>
      <c r="I1083" s="198" t="s">
        <v>1927</v>
      </c>
      <c r="J1083" s="68"/>
      <c r="K1083" s="68"/>
      <c r="L1083" s="68"/>
      <c r="M1083" s="68"/>
      <c r="N1083" s="363"/>
      <c r="O1083" s="363"/>
      <c r="P1083" s="216">
        <v>6108.21</v>
      </c>
      <c r="Q1083" s="216">
        <v>0</v>
      </c>
      <c r="R1083" s="68" t="s">
        <v>638</v>
      </c>
      <c r="S1083" s="365"/>
      <c r="T1083" s="278"/>
    </row>
    <row r="1084" spans="1:20" ht="38.25">
      <c r="A1084" s="192" t="s">
        <v>667</v>
      </c>
      <c r="B1084" s="68"/>
      <c r="C1084" s="214" t="s">
        <v>1256</v>
      </c>
      <c r="D1084" s="215">
        <v>45016</v>
      </c>
      <c r="E1084" s="192" t="s">
        <v>2979</v>
      </c>
      <c r="F1084" s="192" t="s">
        <v>12</v>
      </c>
      <c r="G1084" s="192">
        <v>443536</v>
      </c>
      <c r="H1084" s="68"/>
      <c r="I1084" s="198" t="s">
        <v>1927</v>
      </c>
      <c r="J1084" s="68"/>
      <c r="K1084" s="68"/>
      <c r="L1084" s="68"/>
      <c r="M1084" s="68"/>
      <c r="N1084" s="363"/>
      <c r="O1084" s="363"/>
      <c r="P1084" s="216">
        <v>15112.58</v>
      </c>
      <c r="Q1084" s="216">
        <v>0</v>
      </c>
      <c r="R1084" s="68" t="s">
        <v>638</v>
      </c>
      <c r="S1084" s="365"/>
      <c r="T1084" s="278"/>
    </row>
    <row r="1085" spans="1:20" ht="38.25">
      <c r="A1085" s="192" t="s">
        <v>667</v>
      </c>
      <c r="B1085" s="68"/>
      <c r="C1085" s="214" t="s">
        <v>1256</v>
      </c>
      <c r="D1085" s="215">
        <v>45016</v>
      </c>
      <c r="E1085" s="192" t="s">
        <v>2980</v>
      </c>
      <c r="F1085" s="192" t="s">
        <v>12</v>
      </c>
      <c r="G1085" s="192">
        <v>443538</v>
      </c>
      <c r="H1085" s="68"/>
      <c r="I1085" s="198" t="s">
        <v>1927</v>
      </c>
      <c r="J1085" s="68"/>
      <c r="K1085" s="68"/>
      <c r="L1085" s="68"/>
      <c r="M1085" s="68"/>
      <c r="N1085" s="363"/>
      <c r="O1085" s="363"/>
      <c r="P1085" s="216">
        <v>15112.58</v>
      </c>
      <c r="Q1085" s="216">
        <v>0</v>
      </c>
      <c r="R1085" s="68" t="s">
        <v>638</v>
      </c>
      <c r="S1085" s="365"/>
      <c r="T1085" s="278"/>
    </row>
    <row r="1086" spans="1:20" ht="38.25">
      <c r="A1086" s="192" t="s">
        <v>667</v>
      </c>
      <c r="B1086" s="68"/>
      <c r="C1086" s="214" t="s">
        <v>1256</v>
      </c>
      <c r="D1086" s="215">
        <v>45016</v>
      </c>
      <c r="E1086" s="192" t="s">
        <v>2981</v>
      </c>
      <c r="F1086" s="192" t="s">
        <v>12</v>
      </c>
      <c r="G1086" s="192">
        <v>443540</v>
      </c>
      <c r="H1086" s="68"/>
      <c r="I1086" s="198" t="s">
        <v>1927</v>
      </c>
      <c r="J1086" s="68"/>
      <c r="K1086" s="68"/>
      <c r="L1086" s="68"/>
      <c r="M1086" s="68"/>
      <c r="N1086" s="363"/>
      <c r="O1086" s="363"/>
      <c r="P1086" s="216">
        <v>15112.58</v>
      </c>
      <c r="Q1086" s="216">
        <v>0</v>
      </c>
      <c r="R1086" s="68" t="s">
        <v>638</v>
      </c>
      <c r="S1086" s="365"/>
      <c r="T1086" s="278"/>
    </row>
    <row r="1087" spans="1:20" ht="38.25">
      <c r="A1087" s="192" t="s">
        <v>667</v>
      </c>
      <c r="B1087" s="68"/>
      <c r="C1087" s="214" t="s">
        <v>1256</v>
      </c>
      <c r="D1087" s="215">
        <v>45016</v>
      </c>
      <c r="E1087" s="192" t="s">
        <v>2982</v>
      </c>
      <c r="F1087" s="192" t="s">
        <v>12</v>
      </c>
      <c r="G1087" s="192">
        <v>443544</v>
      </c>
      <c r="H1087" s="68"/>
      <c r="I1087" s="198" t="s">
        <v>1927</v>
      </c>
      <c r="J1087" s="68"/>
      <c r="K1087" s="68"/>
      <c r="L1087" s="68"/>
      <c r="M1087" s="68"/>
      <c r="N1087" s="363"/>
      <c r="O1087" s="363"/>
      <c r="P1087" s="216">
        <v>4143.17</v>
      </c>
      <c r="Q1087" s="216">
        <v>0</v>
      </c>
      <c r="R1087" s="68" t="s">
        <v>638</v>
      </c>
      <c r="S1087" s="365"/>
      <c r="T1087" s="278"/>
    </row>
    <row r="1088" spans="1:20" ht="38.25">
      <c r="A1088" s="192" t="s">
        <v>667</v>
      </c>
      <c r="B1088" s="68"/>
      <c r="C1088" s="214" t="s">
        <v>1256</v>
      </c>
      <c r="D1088" s="215">
        <v>45016</v>
      </c>
      <c r="E1088" s="192" t="s">
        <v>2983</v>
      </c>
      <c r="F1088" s="192" t="s">
        <v>12</v>
      </c>
      <c r="G1088" s="192">
        <v>443546</v>
      </c>
      <c r="H1088" s="68"/>
      <c r="I1088" s="198" t="s">
        <v>1927</v>
      </c>
      <c r="J1088" s="68"/>
      <c r="K1088" s="68"/>
      <c r="L1088" s="68"/>
      <c r="M1088" s="68"/>
      <c r="N1088" s="363"/>
      <c r="O1088" s="363"/>
      <c r="P1088" s="216">
        <v>211.43</v>
      </c>
      <c r="Q1088" s="216">
        <v>0</v>
      </c>
      <c r="R1088" s="68" t="s">
        <v>638</v>
      </c>
      <c r="S1088" s="365"/>
      <c r="T1088" s="278"/>
    </row>
    <row r="1089" spans="1:20" ht="38.25">
      <c r="A1089" s="192" t="s">
        <v>667</v>
      </c>
      <c r="B1089" s="68"/>
      <c r="C1089" s="214" t="s">
        <v>1256</v>
      </c>
      <c r="D1089" s="215">
        <v>45016</v>
      </c>
      <c r="E1089" s="192" t="s">
        <v>2984</v>
      </c>
      <c r="F1089" s="192" t="s">
        <v>12</v>
      </c>
      <c r="G1089" s="192">
        <v>443548</v>
      </c>
      <c r="H1089" s="68"/>
      <c r="I1089" s="198" t="s">
        <v>1927</v>
      </c>
      <c r="J1089" s="68"/>
      <c r="K1089" s="68"/>
      <c r="L1089" s="68"/>
      <c r="M1089" s="68"/>
      <c r="N1089" s="363"/>
      <c r="O1089" s="363"/>
      <c r="P1089" s="216">
        <v>5341.13</v>
      </c>
      <c r="Q1089" s="216">
        <v>0</v>
      </c>
      <c r="R1089" s="68" t="s">
        <v>638</v>
      </c>
      <c r="S1089" s="365"/>
      <c r="T1089" s="278"/>
    </row>
    <row r="1090" spans="1:20" ht="38.25">
      <c r="A1090" s="192" t="s">
        <v>667</v>
      </c>
      <c r="B1090" s="68"/>
      <c r="C1090" s="214" t="s">
        <v>1256</v>
      </c>
      <c r="D1090" s="215">
        <v>45016</v>
      </c>
      <c r="E1090" s="192" t="s">
        <v>2985</v>
      </c>
      <c r="F1090" s="192" t="s">
        <v>12</v>
      </c>
      <c r="G1090" s="192">
        <v>443550</v>
      </c>
      <c r="H1090" s="68"/>
      <c r="I1090" s="198" t="s">
        <v>1927</v>
      </c>
      <c r="J1090" s="68"/>
      <c r="K1090" s="68"/>
      <c r="L1090" s="68"/>
      <c r="M1090" s="68"/>
      <c r="N1090" s="363"/>
      <c r="O1090" s="363"/>
      <c r="P1090" s="216">
        <v>5341.13</v>
      </c>
      <c r="Q1090" s="216">
        <v>0</v>
      </c>
      <c r="R1090" s="68" t="s">
        <v>638</v>
      </c>
      <c r="S1090" s="365"/>
      <c r="T1090" s="278"/>
    </row>
    <row r="1091" spans="1:20" ht="38.25">
      <c r="A1091" s="192" t="s">
        <v>667</v>
      </c>
      <c r="B1091" s="68"/>
      <c r="C1091" s="214" t="s">
        <v>1256</v>
      </c>
      <c r="D1091" s="215">
        <v>45016</v>
      </c>
      <c r="E1091" s="192" t="s">
        <v>2986</v>
      </c>
      <c r="F1091" s="192" t="s">
        <v>12</v>
      </c>
      <c r="G1091" s="192">
        <v>443552</v>
      </c>
      <c r="H1091" s="68"/>
      <c r="I1091" s="198" t="s">
        <v>1927</v>
      </c>
      <c r="J1091" s="68"/>
      <c r="K1091" s="68"/>
      <c r="L1091" s="68"/>
      <c r="M1091" s="68"/>
      <c r="N1091" s="363"/>
      <c r="O1091" s="363"/>
      <c r="P1091" s="216">
        <v>5341.13</v>
      </c>
      <c r="Q1091" s="216">
        <v>0</v>
      </c>
      <c r="R1091" s="68" t="s">
        <v>638</v>
      </c>
      <c r="S1091" s="365"/>
      <c r="T1091" s="278"/>
    </row>
    <row r="1092" spans="1:20" ht="38.25">
      <c r="A1092" s="192" t="s">
        <v>667</v>
      </c>
      <c r="B1092" s="68"/>
      <c r="C1092" s="214" t="s">
        <v>1256</v>
      </c>
      <c r="D1092" s="215">
        <v>45016</v>
      </c>
      <c r="E1092" s="192" t="s">
        <v>2987</v>
      </c>
      <c r="F1092" s="192" t="s">
        <v>12</v>
      </c>
      <c r="G1092" s="192">
        <v>443554</v>
      </c>
      <c r="H1092" s="68"/>
      <c r="I1092" s="198" t="s">
        <v>1927</v>
      </c>
      <c r="J1092" s="68"/>
      <c r="K1092" s="68"/>
      <c r="L1092" s="68"/>
      <c r="M1092" s="68"/>
      <c r="N1092" s="363"/>
      <c r="O1092" s="363"/>
      <c r="P1092" s="216">
        <v>5341.13</v>
      </c>
      <c r="Q1092" s="216">
        <v>0</v>
      </c>
      <c r="R1092" s="68" t="s">
        <v>638</v>
      </c>
      <c r="S1092" s="365"/>
      <c r="T1092" s="278"/>
    </row>
    <row r="1093" spans="1:20" ht="38.25">
      <c r="A1093" s="192" t="s">
        <v>667</v>
      </c>
      <c r="B1093" s="68"/>
      <c r="C1093" s="214" t="s">
        <v>1256</v>
      </c>
      <c r="D1093" s="215">
        <v>45016</v>
      </c>
      <c r="E1093" s="192" t="s">
        <v>2988</v>
      </c>
      <c r="F1093" s="192" t="s">
        <v>12</v>
      </c>
      <c r="G1093" s="192">
        <v>443556</v>
      </c>
      <c r="H1093" s="68"/>
      <c r="I1093" s="198" t="s">
        <v>1927</v>
      </c>
      <c r="J1093" s="68"/>
      <c r="K1093" s="68"/>
      <c r="L1093" s="68"/>
      <c r="M1093" s="68"/>
      <c r="N1093" s="363"/>
      <c r="O1093" s="363"/>
      <c r="P1093" s="216">
        <v>47469.83</v>
      </c>
      <c r="Q1093" s="216">
        <v>0</v>
      </c>
      <c r="R1093" s="68" t="s">
        <v>638</v>
      </c>
      <c r="S1093" s="365"/>
      <c r="T1093" s="278"/>
    </row>
    <row r="1094" spans="1:20" ht="38.25">
      <c r="A1094" s="192" t="s">
        <v>667</v>
      </c>
      <c r="B1094" s="68"/>
      <c r="C1094" s="214" t="s">
        <v>1256</v>
      </c>
      <c r="D1094" s="215">
        <v>45016</v>
      </c>
      <c r="E1094" s="192" t="s">
        <v>2989</v>
      </c>
      <c r="F1094" s="192" t="s">
        <v>12</v>
      </c>
      <c r="G1094" s="192">
        <v>443558</v>
      </c>
      <c r="H1094" s="68"/>
      <c r="I1094" s="198" t="s">
        <v>1927</v>
      </c>
      <c r="J1094" s="68"/>
      <c r="K1094" s="68"/>
      <c r="L1094" s="68"/>
      <c r="M1094" s="68"/>
      <c r="N1094" s="363"/>
      <c r="O1094" s="363"/>
      <c r="P1094" s="216">
        <v>32198.37</v>
      </c>
      <c r="Q1094" s="216">
        <v>0</v>
      </c>
      <c r="R1094" s="68" t="s">
        <v>638</v>
      </c>
      <c r="S1094" s="365"/>
      <c r="T1094" s="278"/>
    </row>
    <row r="1095" spans="1:20" ht="38.25">
      <c r="A1095" s="192" t="s">
        <v>667</v>
      </c>
      <c r="B1095" s="68"/>
      <c r="C1095" s="214" t="s">
        <v>1256</v>
      </c>
      <c r="D1095" s="215">
        <v>45016</v>
      </c>
      <c r="E1095" s="192" t="s">
        <v>2990</v>
      </c>
      <c r="F1095" s="192" t="s">
        <v>12</v>
      </c>
      <c r="G1095" s="192">
        <v>443560</v>
      </c>
      <c r="H1095" s="68"/>
      <c r="I1095" s="198" t="s">
        <v>1927</v>
      </c>
      <c r="J1095" s="68"/>
      <c r="K1095" s="68"/>
      <c r="L1095" s="68"/>
      <c r="M1095" s="68"/>
      <c r="N1095" s="363"/>
      <c r="O1095" s="363"/>
      <c r="P1095" s="216">
        <v>1705.67</v>
      </c>
      <c r="Q1095" s="216">
        <v>0</v>
      </c>
      <c r="R1095" s="68" t="s">
        <v>638</v>
      </c>
      <c r="S1095" s="365"/>
      <c r="T1095" s="278"/>
    </row>
    <row r="1096" spans="1:20" ht="38.25">
      <c r="A1096" s="192" t="s">
        <v>667</v>
      </c>
      <c r="B1096" s="68"/>
      <c r="C1096" s="214" t="s">
        <v>1256</v>
      </c>
      <c r="D1096" s="215">
        <v>45016</v>
      </c>
      <c r="E1096" s="192" t="s">
        <v>2991</v>
      </c>
      <c r="F1096" s="192" t="s">
        <v>12</v>
      </c>
      <c r="G1096" s="192">
        <v>443562</v>
      </c>
      <c r="H1096" s="68"/>
      <c r="I1096" s="198" t="s">
        <v>1927</v>
      </c>
      <c r="J1096" s="68"/>
      <c r="K1096" s="68"/>
      <c r="L1096" s="68"/>
      <c r="M1096" s="68"/>
      <c r="N1096" s="363"/>
      <c r="O1096" s="363"/>
      <c r="P1096" s="216">
        <v>41508.49</v>
      </c>
      <c r="Q1096" s="216">
        <v>0</v>
      </c>
      <c r="R1096" s="68" t="s">
        <v>638</v>
      </c>
      <c r="S1096" s="365"/>
      <c r="T1096" s="278"/>
    </row>
    <row r="1097" spans="1:20" ht="38.25">
      <c r="A1097" s="192" t="s">
        <v>667</v>
      </c>
      <c r="B1097" s="68"/>
      <c r="C1097" s="214" t="s">
        <v>1256</v>
      </c>
      <c r="D1097" s="215">
        <v>45016</v>
      </c>
      <c r="E1097" s="192" t="s">
        <v>2992</v>
      </c>
      <c r="F1097" s="192" t="s">
        <v>12</v>
      </c>
      <c r="G1097" s="192">
        <v>443564</v>
      </c>
      <c r="H1097" s="68"/>
      <c r="I1097" s="198" t="s">
        <v>1927</v>
      </c>
      <c r="J1097" s="68"/>
      <c r="K1097" s="68"/>
      <c r="L1097" s="68"/>
      <c r="M1097" s="68"/>
      <c r="N1097" s="363"/>
      <c r="O1097" s="363"/>
      <c r="P1097" s="216">
        <v>41508.49</v>
      </c>
      <c r="Q1097" s="216">
        <v>0</v>
      </c>
      <c r="R1097" s="68" t="s">
        <v>638</v>
      </c>
      <c r="S1097" s="365"/>
      <c r="T1097" s="278"/>
    </row>
    <row r="1098" spans="1:20" ht="38.25">
      <c r="A1098" s="192" t="s">
        <v>667</v>
      </c>
      <c r="B1098" s="68"/>
      <c r="C1098" s="214" t="s">
        <v>1256</v>
      </c>
      <c r="D1098" s="215">
        <v>45016</v>
      </c>
      <c r="E1098" s="192" t="s">
        <v>2993</v>
      </c>
      <c r="F1098" s="192" t="s">
        <v>12</v>
      </c>
      <c r="G1098" s="192">
        <v>443566</v>
      </c>
      <c r="H1098" s="68"/>
      <c r="I1098" s="198" t="s">
        <v>1927</v>
      </c>
      <c r="J1098" s="68"/>
      <c r="K1098" s="68"/>
      <c r="L1098" s="68"/>
      <c r="M1098" s="68"/>
      <c r="N1098" s="363"/>
      <c r="O1098" s="363"/>
      <c r="P1098" s="216">
        <v>41508.49</v>
      </c>
      <c r="Q1098" s="216">
        <v>0</v>
      </c>
      <c r="R1098" s="68" t="s">
        <v>638</v>
      </c>
      <c r="S1098" s="365"/>
      <c r="T1098" s="278"/>
    </row>
    <row r="1099" spans="1:20" ht="38.25">
      <c r="A1099" s="192" t="s">
        <v>667</v>
      </c>
      <c r="B1099" s="68"/>
      <c r="C1099" s="214" t="s">
        <v>1256</v>
      </c>
      <c r="D1099" s="215">
        <v>45016</v>
      </c>
      <c r="E1099" s="192" t="s">
        <v>2994</v>
      </c>
      <c r="F1099" s="192" t="s">
        <v>12</v>
      </c>
      <c r="G1099" s="192">
        <v>443568</v>
      </c>
      <c r="H1099" s="68"/>
      <c r="I1099" s="198" t="s">
        <v>1927</v>
      </c>
      <c r="J1099" s="68"/>
      <c r="K1099" s="68"/>
      <c r="L1099" s="68"/>
      <c r="M1099" s="68"/>
      <c r="N1099" s="363"/>
      <c r="O1099" s="363"/>
      <c r="P1099" s="216">
        <v>41508.49</v>
      </c>
      <c r="Q1099" s="216">
        <v>0</v>
      </c>
      <c r="R1099" s="68" t="s">
        <v>638</v>
      </c>
      <c r="S1099" s="365"/>
      <c r="T1099" s="278"/>
    </row>
    <row r="1100" spans="1:20" ht="38.25">
      <c r="A1100" s="192" t="s">
        <v>667</v>
      </c>
      <c r="B1100" s="68"/>
      <c r="C1100" s="214" t="s">
        <v>1256</v>
      </c>
      <c r="D1100" s="215">
        <v>45016</v>
      </c>
      <c r="E1100" s="192" t="s">
        <v>2995</v>
      </c>
      <c r="F1100" s="192" t="s">
        <v>12</v>
      </c>
      <c r="G1100" s="192">
        <v>443570</v>
      </c>
      <c r="H1100" s="68"/>
      <c r="I1100" s="198" t="s">
        <v>1927</v>
      </c>
      <c r="J1100" s="68"/>
      <c r="K1100" s="68"/>
      <c r="L1100" s="68"/>
      <c r="M1100" s="68"/>
      <c r="N1100" s="363"/>
      <c r="O1100" s="363"/>
      <c r="P1100" s="216">
        <v>49569.81</v>
      </c>
      <c r="Q1100" s="216">
        <v>0</v>
      </c>
      <c r="R1100" s="68" t="s">
        <v>638</v>
      </c>
      <c r="S1100" s="365"/>
      <c r="T1100" s="278"/>
    </row>
    <row r="1101" spans="1:20" ht="38.25">
      <c r="A1101" s="192" t="s">
        <v>667</v>
      </c>
      <c r="B1101" s="68"/>
      <c r="C1101" s="214" t="s">
        <v>1256</v>
      </c>
      <c r="D1101" s="215">
        <v>45016</v>
      </c>
      <c r="E1101" s="192" t="s">
        <v>2996</v>
      </c>
      <c r="F1101" s="192" t="s">
        <v>12</v>
      </c>
      <c r="G1101" s="192">
        <v>443572</v>
      </c>
      <c r="H1101" s="68"/>
      <c r="I1101" s="198" t="s">
        <v>1927</v>
      </c>
      <c r="J1101" s="68"/>
      <c r="K1101" s="68"/>
      <c r="L1101" s="68"/>
      <c r="M1101" s="68"/>
      <c r="N1101" s="363"/>
      <c r="O1101" s="363"/>
      <c r="P1101" s="216">
        <v>5121.68</v>
      </c>
      <c r="Q1101" s="216">
        <v>0</v>
      </c>
      <c r="R1101" s="68" t="s">
        <v>638</v>
      </c>
      <c r="S1101" s="365"/>
      <c r="T1101" s="278"/>
    </row>
    <row r="1102" spans="1:20" ht="38.25">
      <c r="A1102" s="192" t="s">
        <v>667</v>
      </c>
      <c r="B1102" s="68"/>
      <c r="C1102" s="214" t="s">
        <v>1256</v>
      </c>
      <c r="D1102" s="215">
        <v>45016</v>
      </c>
      <c r="E1102" s="192" t="s">
        <v>2997</v>
      </c>
      <c r="F1102" s="192" t="s">
        <v>12</v>
      </c>
      <c r="G1102" s="192">
        <v>443574</v>
      </c>
      <c r="H1102" s="68"/>
      <c r="I1102" s="198" t="s">
        <v>1927</v>
      </c>
      <c r="J1102" s="68"/>
      <c r="K1102" s="68"/>
      <c r="L1102" s="68"/>
      <c r="M1102" s="68"/>
      <c r="N1102" s="363"/>
      <c r="O1102" s="363"/>
      <c r="P1102" s="216">
        <v>1197.96</v>
      </c>
      <c r="Q1102" s="216">
        <v>0</v>
      </c>
      <c r="R1102" s="68" t="s">
        <v>638</v>
      </c>
      <c r="S1102" s="365"/>
      <c r="T1102" s="278"/>
    </row>
    <row r="1103" spans="1:20" ht="38.25">
      <c r="A1103" s="192" t="s">
        <v>667</v>
      </c>
      <c r="B1103" s="68"/>
      <c r="C1103" s="214" t="s">
        <v>1256</v>
      </c>
      <c r="D1103" s="215">
        <v>45016</v>
      </c>
      <c r="E1103" s="192" t="s">
        <v>2998</v>
      </c>
      <c r="F1103" s="192" t="s">
        <v>12</v>
      </c>
      <c r="G1103" s="192">
        <v>443576</v>
      </c>
      <c r="H1103" s="68"/>
      <c r="I1103" s="198" t="s">
        <v>1927</v>
      </c>
      <c r="J1103" s="68"/>
      <c r="K1103" s="68"/>
      <c r="L1103" s="68"/>
      <c r="M1103" s="68"/>
      <c r="N1103" s="363"/>
      <c r="O1103" s="363"/>
      <c r="P1103" s="216">
        <v>14514.39</v>
      </c>
      <c r="Q1103" s="216">
        <v>0</v>
      </c>
      <c r="R1103" s="68" t="s">
        <v>638</v>
      </c>
      <c r="S1103" s="365"/>
      <c r="T1103" s="278"/>
    </row>
    <row r="1104" spans="1:20" ht="38.25">
      <c r="A1104" s="192" t="s">
        <v>667</v>
      </c>
      <c r="B1104" s="68"/>
      <c r="C1104" s="214" t="s">
        <v>1256</v>
      </c>
      <c r="D1104" s="215">
        <v>45016</v>
      </c>
      <c r="E1104" s="192" t="s">
        <v>2999</v>
      </c>
      <c r="F1104" s="192" t="s">
        <v>12</v>
      </c>
      <c r="G1104" s="192">
        <v>443578</v>
      </c>
      <c r="H1104" s="68"/>
      <c r="I1104" s="198" t="s">
        <v>1927</v>
      </c>
      <c r="J1104" s="68"/>
      <c r="K1104" s="68"/>
      <c r="L1104" s="68"/>
      <c r="M1104" s="68"/>
      <c r="N1104" s="363"/>
      <c r="O1104" s="363"/>
      <c r="P1104" s="216">
        <v>3389.66</v>
      </c>
      <c r="Q1104" s="216">
        <v>0</v>
      </c>
      <c r="R1104" s="68" t="s">
        <v>638</v>
      </c>
      <c r="S1104" s="365"/>
      <c r="T1104" s="278"/>
    </row>
    <row r="1105" spans="1:20" ht="38.25">
      <c r="A1105" s="192" t="s">
        <v>667</v>
      </c>
      <c r="B1105" s="68"/>
      <c r="C1105" s="214" t="s">
        <v>1256</v>
      </c>
      <c r="D1105" s="215">
        <v>45016</v>
      </c>
      <c r="E1105" s="192" t="s">
        <v>3000</v>
      </c>
      <c r="F1105" s="192" t="s">
        <v>12</v>
      </c>
      <c r="G1105" s="192">
        <v>443580</v>
      </c>
      <c r="H1105" s="68"/>
      <c r="I1105" s="198" t="s">
        <v>1927</v>
      </c>
      <c r="J1105" s="68"/>
      <c r="K1105" s="68"/>
      <c r="L1105" s="68"/>
      <c r="M1105" s="68"/>
      <c r="N1105" s="363"/>
      <c r="O1105" s="363"/>
      <c r="P1105" s="216">
        <v>9310.1200000000008</v>
      </c>
      <c r="Q1105" s="216">
        <v>0</v>
      </c>
      <c r="R1105" s="68" t="s">
        <v>638</v>
      </c>
      <c r="S1105" s="365"/>
      <c r="T1105" s="278"/>
    </row>
    <row r="1106" spans="1:20" ht="38.25">
      <c r="A1106" s="192" t="s">
        <v>667</v>
      </c>
      <c r="B1106" s="68"/>
      <c r="C1106" s="214" t="s">
        <v>1256</v>
      </c>
      <c r="D1106" s="215">
        <v>45016</v>
      </c>
      <c r="E1106" s="192" t="s">
        <v>3001</v>
      </c>
      <c r="F1106" s="192" t="s">
        <v>12</v>
      </c>
      <c r="G1106" s="192">
        <v>443582</v>
      </c>
      <c r="H1106" s="68"/>
      <c r="I1106" s="198" t="s">
        <v>1927</v>
      </c>
      <c r="J1106" s="68"/>
      <c r="K1106" s="68"/>
      <c r="L1106" s="68"/>
      <c r="M1106" s="68"/>
      <c r="N1106" s="363"/>
      <c r="O1106" s="363"/>
      <c r="P1106" s="216">
        <v>39802.82</v>
      </c>
      <c r="Q1106" s="216">
        <v>0</v>
      </c>
      <c r="R1106" s="68" t="s">
        <v>638</v>
      </c>
      <c r="S1106" s="365"/>
      <c r="T1106" s="278"/>
    </row>
    <row r="1107" spans="1:20" ht="38.25">
      <c r="A1107" s="192" t="s">
        <v>667</v>
      </c>
      <c r="B1107" s="68"/>
      <c r="C1107" s="214" t="s">
        <v>1256</v>
      </c>
      <c r="D1107" s="215">
        <v>45016</v>
      </c>
      <c r="E1107" s="192" t="s">
        <v>3002</v>
      </c>
      <c r="F1107" s="192" t="s">
        <v>12</v>
      </c>
      <c r="G1107" s="192">
        <v>443585</v>
      </c>
      <c r="H1107" s="68"/>
      <c r="I1107" s="198" t="s">
        <v>1927</v>
      </c>
      <c r="J1107" s="68"/>
      <c r="K1107" s="68"/>
      <c r="L1107" s="68"/>
      <c r="M1107" s="68"/>
      <c r="N1107" s="363"/>
      <c r="O1107" s="363"/>
      <c r="P1107" s="216">
        <v>2266888.65</v>
      </c>
      <c r="Q1107" s="216">
        <v>0</v>
      </c>
      <c r="R1107" s="68" t="s">
        <v>638</v>
      </c>
      <c r="S1107" s="365"/>
      <c r="T1107" s="278"/>
    </row>
    <row r="1108" spans="1:20" ht="38.25">
      <c r="A1108" s="192" t="s">
        <v>667</v>
      </c>
      <c r="B1108" s="68"/>
      <c r="C1108" s="214" t="s">
        <v>1256</v>
      </c>
      <c r="D1108" s="215">
        <v>45016</v>
      </c>
      <c r="E1108" s="192" t="s">
        <v>3003</v>
      </c>
      <c r="F1108" s="192" t="s">
        <v>12</v>
      </c>
      <c r="G1108" s="192">
        <v>443587</v>
      </c>
      <c r="H1108" s="68"/>
      <c r="I1108" s="198" t="s">
        <v>1927</v>
      </c>
      <c r="J1108" s="68"/>
      <c r="K1108" s="68"/>
      <c r="L1108" s="68"/>
      <c r="M1108" s="68"/>
      <c r="N1108" s="363"/>
      <c r="O1108" s="363"/>
      <c r="P1108" s="216">
        <v>2266888.65</v>
      </c>
      <c r="Q1108" s="216">
        <v>0</v>
      </c>
      <c r="R1108" s="68" t="s">
        <v>638</v>
      </c>
      <c r="S1108" s="365"/>
      <c r="T1108" s="278"/>
    </row>
    <row r="1109" spans="1:20" ht="38.25">
      <c r="A1109" s="192" t="s">
        <v>667</v>
      </c>
      <c r="B1109" s="68"/>
      <c r="C1109" s="214" t="s">
        <v>1256</v>
      </c>
      <c r="D1109" s="215">
        <v>45016</v>
      </c>
      <c r="E1109" s="192" t="s">
        <v>3004</v>
      </c>
      <c r="F1109" s="192" t="s">
        <v>12</v>
      </c>
      <c r="G1109" s="192">
        <v>443589</v>
      </c>
      <c r="H1109" s="68"/>
      <c r="I1109" s="198" t="s">
        <v>1927</v>
      </c>
      <c r="J1109" s="68"/>
      <c r="K1109" s="68"/>
      <c r="L1109" s="68"/>
      <c r="M1109" s="68"/>
      <c r="N1109" s="363"/>
      <c r="O1109" s="363"/>
      <c r="P1109" s="216">
        <v>2266888.65</v>
      </c>
      <c r="Q1109" s="216">
        <v>0</v>
      </c>
      <c r="R1109" s="68" t="s">
        <v>638</v>
      </c>
      <c r="S1109" s="365"/>
      <c r="T1109" s="278"/>
    </row>
    <row r="1110" spans="1:20" ht="38.25">
      <c r="A1110" s="192" t="s">
        <v>667</v>
      </c>
      <c r="B1110" s="68"/>
      <c r="C1110" s="214" t="s">
        <v>1256</v>
      </c>
      <c r="D1110" s="215">
        <v>45016</v>
      </c>
      <c r="E1110" s="192" t="s">
        <v>3005</v>
      </c>
      <c r="F1110" s="192" t="s">
        <v>12</v>
      </c>
      <c r="G1110" s="192">
        <v>443591</v>
      </c>
      <c r="H1110" s="68"/>
      <c r="I1110" s="198" t="s">
        <v>1927</v>
      </c>
      <c r="J1110" s="68"/>
      <c r="K1110" s="68"/>
      <c r="L1110" s="68"/>
      <c r="M1110" s="68"/>
      <c r="N1110" s="363"/>
      <c r="O1110" s="363"/>
      <c r="P1110" s="216">
        <v>2266888.65</v>
      </c>
      <c r="Q1110" s="216">
        <v>0</v>
      </c>
      <c r="R1110" s="68" t="s">
        <v>638</v>
      </c>
      <c r="S1110" s="365"/>
      <c r="T1110" s="278"/>
    </row>
    <row r="1111" spans="1:20" ht="38.25">
      <c r="A1111" s="192" t="s">
        <v>667</v>
      </c>
      <c r="B1111" s="68"/>
      <c r="C1111" s="214" t="s">
        <v>1256</v>
      </c>
      <c r="D1111" s="215">
        <v>45016</v>
      </c>
      <c r="E1111" s="192" t="s">
        <v>3006</v>
      </c>
      <c r="F1111" s="192" t="s">
        <v>12</v>
      </c>
      <c r="G1111" s="192">
        <v>443593</v>
      </c>
      <c r="H1111" s="68"/>
      <c r="I1111" s="198" t="s">
        <v>1927</v>
      </c>
      <c r="J1111" s="68"/>
      <c r="K1111" s="68"/>
      <c r="L1111" s="68"/>
      <c r="M1111" s="68"/>
      <c r="N1111" s="363"/>
      <c r="O1111" s="363"/>
      <c r="P1111" s="216">
        <v>6226275.9400000004</v>
      </c>
      <c r="Q1111" s="216">
        <v>0</v>
      </c>
      <c r="R1111" s="68" t="s">
        <v>638</v>
      </c>
      <c r="S1111" s="365"/>
      <c r="T1111" s="278"/>
    </row>
    <row r="1112" spans="1:20" ht="38.25">
      <c r="A1112" s="192" t="s">
        <v>667</v>
      </c>
      <c r="B1112" s="68"/>
      <c r="C1112" s="214" t="s">
        <v>1256</v>
      </c>
      <c r="D1112" s="215">
        <v>45016</v>
      </c>
      <c r="E1112" s="192" t="s">
        <v>3007</v>
      </c>
      <c r="F1112" s="192" t="s">
        <v>12</v>
      </c>
      <c r="G1112" s="192">
        <v>443595</v>
      </c>
      <c r="H1112" s="68"/>
      <c r="I1112" s="198" t="s">
        <v>1927</v>
      </c>
      <c r="J1112" s="68"/>
      <c r="K1112" s="68"/>
      <c r="L1112" s="68"/>
      <c r="M1112" s="68"/>
      <c r="N1112" s="363"/>
      <c r="O1112" s="363"/>
      <c r="P1112" s="216">
        <v>6226275.9400000004</v>
      </c>
      <c r="Q1112" s="216">
        <v>0</v>
      </c>
      <c r="R1112" s="68" t="s">
        <v>638</v>
      </c>
      <c r="S1112" s="365"/>
      <c r="T1112" s="278"/>
    </row>
    <row r="1113" spans="1:20" ht="38.25">
      <c r="A1113" s="192" t="s">
        <v>667</v>
      </c>
      <c r="B1113" s="68"/>
      <c r="C1113" s="214" t="s">
        <v>1256</v>
      </c>
      <c r="D1113" s="215">
        <v>45016</v>
      </c>
      <c r="E1113" s="192" t="s">
        <v>3008</v>
      </c>
      <c r="F1113" s="192" t="s">
        <v>12</v>
      </c>
      <c r="G1113" s="192">
        <v>443597</v>
      </c>
      <c r="H1113" s="68"/>
      <c r="I1113" s="198" t="s">
        <v>1927</v>
      </c>
      <c r="J1113" s="68"/>
      <c r="K1113" s="68"/>
      <c r="L1113" s="68"/>
      <c r="M1113" s="68"/>
      <c r="N1113" s="363"/>
      <c r="O1113" s="363"/>
      <c r="P1113" s="216">
        <v>6226275.9400000004</v>
      </c>
      <c r="Q1113" s="216">
        <v>0</v>
      </c>
      <c r="R1113" s="68" t="s">
        <v>638</v>
      </c>
      <c r="S1113" s="365"/>
      <c r="T1113" s="278"/>
    </row>
    <row r="1114" spans="1:20" ht="38.25">
      <c r="A1114" s="192" t="s">
        <v>667</v>
      </c>
      <c r="B1114" s="68"/>
      <c r="C1114" s="214" t="s">
        <v>1256</v>
      </c>
      <c r="D1114" s="215">
        <v>45016</v>
      </c>
      <c r="E1114" s="192" t="s">
        <v>3009</v>
      </c>
      <c r="F1114" s="192" t="s">
        <v>12</v>
      </c>
      <c r="G1114" s="192">
        <v>443599</v>
      </c>
      <c r="H1114" s="68"/>
      <c r="I1114" s="198" t="s">
        <v>1927</v>
      </c>
      <c r="J1114" s="68"/>
      <c r="K1114" s="68"/>
      <c r="L1114" s="68"/>
      <c r="M1114" s="68"/>
      <c r="N1114" s="363"/>
      <c r="O1114" s="363"/>
      <c r="P1114" s="216">
        <v>6226275.9400000004</v>
      </c>
      <c r="Q1114" s="216">
        <v>0</v>
      </c>
      <c r="R1114" s="68" t="s">
        <v>638</v>
      </c>
      <c r="S1114" s="365"/>
      <c r="T1114" s="278"/>
    </row>
    <row r="1115" spans="1:20" ht="38.25">
      <c r="A1115" s="192" t="s">
        <v>667</v>
      </c>
      <c r="B1115" s="68"/>
      <c r="C1115" s="214" t="s">
        <v>1256</v>
      </c>
      <c r="D1115" s="215">
        <v>45016</v>
      </c>
      <c r="E1115" s="192" t="s">
        <v>3010</v>
      </c>
      <c r="F1115" s="192" t="s">
        <v>12</v>
      </c>
      <c r="G1115" s="192">
        <v>443601</v>
      </c>
      <c r="H1115" s="68"/>
      <c r="I1115" s="198" t="s">
        <v>1927</v>
      </c>
      <c r="J1115" s="68"/>
      <c r="K1115" s="68"/>
      <c r="L1115" s="68"/>
      <c r="M1115" s="68"/>
      <c r="N1115" s="363"/>
      <c r="O1115" s="363"/>
      <c r="P1115" s="216">
        <v>6226275.9400000004</v>
      </c>
      <c r="Q1115" s="216">
        <v>0</v>
      </c>
      <c r="R1115" s="68" t="s">
        <v>638</v>
      </c>
      <c r="S1115" s="365"/>
      <c r="T1115" s="278"/>
    </row>
    <row r="1116" spans="1:20" ht="38.25">
      <c r="A1116" s="192" t="s">
        <v>667</v>
      </c>
      <c r="B1116" s="68"/>
      <c r="C1116" s="214" t="s">
        <v>1256</v>
      </c>
      <c r="D1116" s="215">
        <v>45016</v>
      </c>
      <c r="E1116" s="192" t="s">
        <v>3011</v>
      </c>
      <c r="F1116" s="192" t="s">
        <v>12</v>
      </c>
      <c r="G1116" s="192">
        <v>443603</v>
      </c>
      <c r="H1116" s="68"/>
      <c r="I1116" s="198" t="s">
        <v>1927</v>
      </c>
      <c r="J1116" s="68"/>
      <c r="K1116" s="68"/>
      <c r="L1116" s="68"/>
      <c r="M1116" s="68"/>
      <c r="N1116" s="363"/>
      <c r="O1116" s="363"/>
      <c r="P1116" s="216">
        <v>5274294.26</v>
      </c>
      <c r="Q1116" s="216">
        <v>0</v>
      </c>
      <c r="R1116" s="68" t="s">
        <v>638</v>
      </c>
      <c r="S1116" s="365"/>
      <c r="T1116" s="278"/>
    </row>
    <row r="1117" spans="1:20" ht="38.25">
      <c r="A1117" s="192" t="s">
        <v>667</v>
      </c>
      <c r="B1117" s="68"/>
      <c r="C1117" s="214" t="s">
        <v>1256</v>
      </c>
      <c r="D1117" s="215">
        <v>45016</v>
      </c>
      <c r="E1117" s="192" t="s">
        <v>3012</v>
      </c>
      <c r="F1117" s="192" t="s">
        <v>12</v>
      </c>
      <c r="G1117" s="192">
        <v>443611</v>
      </c>
      <c r="H1117" s="68"/>
      <c r="I1117" s="198" t="s">
        <v>1927</v>
      </c>
      <c r="J1117" s="68"/>
      <c r="K1117" s="68"/>
      <c r="L1117" s="68"/>
      <c r="M1117" s="68"/>
      <c r="N1117" s="363"/>
      <c r="O1117" s="363"/>
      <c r="P1117" s="216">
        <v>5274294.26</v>
      </c>
      <c r="Q1117" s="216">
        <v>0</v>
      </c>
      <c r="R1117" s="68" t="s">
        <v>638</v>
      </c>
      <c r="S1117" s="365"/>
      <c r="T1117" s="278"/>
    </row>
    <row r="1118" spans="1:20" ht="38.25">
      <c r="A1118" s="192" t="s">
        <v>667</v>
      </c>
      <c r="B1118" s="68"/>
      <c r="C1118" s="214" t="s">
        <v>1256</v>
      </c>
      <c r="D1118" s="215">
        <v>45016</v>
      </c>
      <c r="E1118" s="192" t="s">
        <v>3013</v>
      </c>
      <c r="F1118" s="192" t="s">
        <v>12</v>
      </c>
      <c r="G1118" s="192">
        <v>443605</v>
      </c>
      <c r="H1118" s="68"/>
      <c r="I1118" s="198" t="s">
        <v>1927</v>
      </c>
      <c r="J1118" s="68"/>
      <c r="K1118" s="68"/>
      <c r="L1118" s="68"/>
      <c r="M1118" s="68"/>
      <c r="N1118" s="363"/>
      <c r="O1118" s="363"/>
      <c r="P1118" s="216">
        <v>5274294.26</v>
      </c>
      <c r="Q1118" s="216">
        <v>0</v>
      </c>
      <c r="R1118" s="68" t="s">
        <v>638</v>
      </c>
      <c r="S1118" s="365"/>
      <c r="T1118" s="278"/>
    </row>
    <row r="1119" spans="1:20" ht="38.25">
      <c r="A1119" s="192" t="s">
        <v>667</v>
      </c>
      <c r="B1119" s="68"/>
      <c r="C1119" s="214" t="s">
        <v>1256</v>
      </c>
      <c r="D1119" s="215">
        <v>45016</v>
      </c>
      <c r="E1119" s="192" t="s">
        <v>3014</v>
      </c>
      <c r="F1119" s="192" t="s">
        <v>12</v>
      </c>
      <c r="G1119" s="192">
        <v>443607</v>
      </c>
      <c r="H1119" s="68"/>
      <c r="I1119" s="198" t="s">
        <v>1927</v>
      </c>
      <c r="J1119" s="68"/>
      <c r="K1119" s="68"/>
      <c r="L1119" s="68"/>
      <c r="M1119" s="68"/>
      <c r="N1119" s="363"/>
      <c r="O1119" s="363"/>
      <c r="P1119" s="216">
        <v>5274294.26</v>
      </c>
      <c r="Q1119" s="216">
        <v>0</v>
      </c>
      <c r="R1119" s="68" t="s">
        <v>638</v>
      </c>
      <c r="S1119" s="365"/>
      <c r="T1119" s="278"/>
    </row>
    <row r="1120" spans="1:20" ht="38.25">
      <c r="A1120" s="192" t="s">
        <v>667</v>
      </c>
      <c r="B1120" s="68"/>
      <c r="C1120" s="214" t="s">
        <v>1256</v>
      </c>
      <c r="D1120" s="215">
        <v>45016</v>
      </c>
      <c r="E1120" s="192" t="s">
        <v>3015</v>
      </c>
      <c r="F1120" s="192" t="s">
        <v>12</v>
      </c>
      <c r="G1120" s="192">
        <v>443609</v>
      </c>
      <c r="H1120" s="68"/>
      <c r="I1120" s="198" t="s">
        <v>1927</v>
      </c>
      <c r="J1120" s="68"/>
      <c r="K1120" s="68"/>
      <c r="L1120" s="68"/>
      <c r="M1120" s="68"/>
      <c r="N1120" s="363"/>
      <c r="O1120" s="363"/>
      <c r="P1120" s="216">
        <v>5274294.26</v>
      </c>
      <c r="Q1120" s="216">
        <v>0</v>
      </c>
      <c r="R1120" s="68" t="s">
        <v>638</v>
      </c>
      <c r="S1120" s="365"/>
      <c r="T1120" s="278"/>
    </row>
    <row r="1121" spans="1:20" ht="38.25">
      <c r="A1121" s="192" t="s">
        <v>667</v>
      </c>
      <c r="B1121" s="68"/>
      <c r="C1121" s="214" t="s">
        <v>1256</v>
      </c>
      <c r="D1121" s="215">
        <v>45016</v>
      </c>
      <c r="E1121" s="192" t="s">
        <v>3016</v>
      </c>
      <c r="F1121" s="192" t="s">
        <v>12</v>
      </c>
      <c r="G1121" s="192">
        <v>443613</v>
      </c>
      <c r="H1121" s="68"/>
      <c r="I1121" s="198" t="s">
        <v>1927</v>
      </c>
      <c r="J1121" s="68"/>
      <c r="K1121" s="68"/>
      <c r="L1121" s="68"/>
      <c r="M1121" s="68"/>
      <c r="N1121" s="363"/>
      <c r="O1121" s="363"/>
      <c r="P1121" s="216">
        <v>14486468.689999999</v>
      </c>
      <c r="Q1121" s="216">
        <v>0</v>
      </c>
      <c r="R1121" s="68" t="s">
        <v>638</v>
      </c>
      <c r="S1121" s="365"/>
      <c r="T1121" s="278"/>
    </row>
    <row r="1122" spans="1:20" ht="38.25">
      <c r="A1122" s="192" t="s">
        <v>667</v>
      </c>
      <c r="B1122" s="68"/>
      <c r="C1122" s="214" t="s">
        <v>1256</v>
      </c>
      <c r="D1122" s="215">
        <v>45016</v>
      </c>
      <c r="E1122" s="192" t="s">
        <v>3017</v>
      </c>
      <c r="F1122" s="192" t="s">
        <v>12</v>
      </c>
      <c r="G1122" s="192">
        <v>443615</v>
      </c>
      <c r="H1122" s="68"/>
      <c r="I1122" s="198" t="s">
        <v>1927</v>
      </c>
      <c r="J1122" s="68"/>
      <c r="K1122" s="68"/>
      <c r="L1122" s="68"/>
      <c r="M1122" s="68"/>
      <c r="N1122" s="363"/>
      <c r="O1122" s="363"/>
      <c r="P1122" s="216">
        <v>14486468.689999999</v>
      </c>
      <c r="Q1122" s="216">
        <v>0</v>
      </c>
      <c r="R1122" s="68" t="s">
        <v>638</v>
      </c>
      <c r="S1122" s="365"/>
      <c r="T1122" s="278"/>
    </row>
    <row r="1123" spans="1:20" ht="38.25">
      <c r="A1123" s="192" t="s">
        <v>667</v>
      </c>
      <c r="B1123" s="68"/>
      <c r="C1123" s="214" t="s">
        <v>1256</v>
      </c>
      <c r="D1123" s="215">
        <v>45016</v>
      </c>
      <c r="E1123" s="192" t="s">
        <v>3018</v>
      </c>
      <c r="F1123" s="192" t="s">
        <v>12</v>
      </c>
      <c r="G1123" s="192">
        <v>443617</v>
      </c>
      <c r="H1123" s="68"/>
      <c r="I1123" s="198" t="s">
        <v>1927</v>
      </c>
      <c r="J1123" s="68"/>
      <c r="K1123" s="68"/>
      <c r="L1123" s="68"/>
      <c r="M1123" s="68"/>
      <c r="N1123" s="363"/>
      <c r="O1123" s="363"/>
      <c r="P1123" s="216">
        <v>14486468.689999999</v>
      </c>
      <c r="Q1123" s="216">
        <v>0</v>
      </c>
      <c r="R1123" s="68" t="s">
        <v>638</v>
      </c>
      <c r="S1123" s="365"/>
      <c r="T1123" s="278"/>
    </row>
    <row r="1124" spans="1:20" ht="38.25">
      <c r="A1124" s="192" t="s">
        <v>667</v>
      </c>
      <c r="B1124" s="68"/>
      <c r="C1124" s="214" t="s">
        <v>1256</v>
      </c>
      <c r="D1124" s="215">
        <v>45016</v>
      </c>
      <c r="E1124" s="192" t="s">
        <v>3019</v>
      </c>
      <c r="F1124" s="192" t="s">
        <v>12</v>
      </c>
      <c r="G1124" s="192">
        <v>443619</v>
      </c>
      <c r="H1124" s="68"/>
      <c r="I1124" s="198" t="s">
        <v>1927</v>
      </c>
      <c r="J1124" s="68"/>
      <c r="K1124" s="68"/>
      <c r="L1124" s="68"/>
      <c r="M1124" s="68"/>
      <c r="N1124" s="363"/>
      <c r="O1124" s="363"/>
      <c r="P1124" s="216">
        <v>14486468.689999999</v>
      </c>
      <c r="Q1124" s="216">
        <v>0</v>
      </c>
      <c r="R1124" s="68" t="s">
        <v>638</v>
      </c>
      <c r="S1124" s="365"/>
      <c r="T1124" s="278"/>
    </row>
    <row r="1125" spans="1:20" ht="38.25">
      <c r="A1125" s="192" t="s">
        <v>667</v>
      </c>
      <c r="B1125" s="68"/>
      <c r="C1125" s="214" t="s">
        <v>1256</v>
      </c>
      <c r="D1125" s="215">
        <v>45016</v>
      </c>
      <c r="E1125" s="192" t="s">
        <v>3020</v>
      </c>
      <c r="F1125" s="192" t="s">
        <v>12</v>
      </c>
      <c r="G1125" s="192">
        <v>443621</v>
      </c>
      <c r="H1125" s="68"/>
      <c r="I1125" s="198" t="s">
        <v>1927</v>
      </c>
      <c r="J1125" s="68"/>
      <c r="K1125" s="68"/>
      <c r="L1125" s="68"/>
      <c r="M1125" s="68"/>
      <c r="N1125" s="363"/>
      <c r="O1125" s="363"/>
      <c r="P1125" s="216">
        <v>14486468.689999999</v>
      </c>
      <c r="Q1125" s="216">
        <v>0</v>
      </c>
      <c r="R1125" s="68" t="s">
        <v>638</v>
      </c>
      <c r="S1125" s="365"/>
      <c r="T1125" s="278"/>
    </row>
    <row r="1126" spans="1:20" ht="38.25">
      <c r="A1126" s="192" t="s">
        <v>667</v>
      </c>
      <c r="B1126" s="68"/>
      <c r="C1126" s="214" t="s">
        <v>1256</v>
      </c>
      <c r="D1126" s="215">
        <v>45016</v>
      </c>
      <c r="E1126" s="192" t="s">
        <v>3021</v>
      </c>
      <c r="F1126" s="192" t="s">
        <v>12</v>
      </c>
      <c r="G1126" s="192">
        <v>443623</v>
      </c>
      <c r="H1126" s="68"/>
      <c r="I1126" s="198" t="s">
        <v>1927</v>
      </c>
      <c r="J1126" s="68"/>
      <c r="K1126" s="68"/>
      <c r="L1126" s="68"/>
      <c r="M1126" s="68"/>
      <c r="N1126" s="363"/>
      <c r="O1126" s="363"/>
      <c r="P1126" s="216">
        <v>2665231.4900000002</v>
      </c>
      <c r="Q1126" s="216">
        <v>0</v>
      </c>
      <c r="R1126" s="68" t="s">
        <v>638</v>
      </c>
      <c r="S1126" s="365"/>
      <c r="T1126" s="278"/>
    </row>
    <row r="1127" spans="1:20" ht="38.25">
      <c r="A1127" s="192" t="s">
        <v>667</v>
      </c>
      <c r="B1127" s="68"/>
      <c r="C1127" s="214" t="s">
        <v>1256</v>
      </c>
      <c r="D1127" s="215">
        <v>45016</v>
      </c>
      <c r="E1127" s="192" t="s">
        <v>3022</v>
      </c>
      <c r="F1127" s="192" t="s">
        <v>12</v>
      </c>
      <c r="G1127" s="192">
        <v>443625</v>
      </c>
      <c r="H1127" s="68"/>
      <c r="I1127" s="198" t="s">
        <v>1927</v>
      </c>
      <c r="J1127" s="68"/>
      <c r="K1127" s="68"/>
      <c r="L1127" s="68"/>
      <c r="M1127" s="68"/>
      <c r="N1127" s="363"/>
      <c r="O1127" s="363"/>
      <c r="P1127" s="216">
        <v>2665231.4900000002</v>
      </c>
      <c r="Q1127" s="216">
        <v>0</v>
      </c>
      <c r="R1127" s="68" t="s">
        <v>638</v>
      </c>
      <c r="S1127" s="365"/>
      <c r="T1127" s="278"/>
    </row>
    <row r="1128" spans="1:20" ht="38.25">
      <c r="A1128" s="192" t="s">
        <v>667</v>
      </c>
      <c r="B1128" s="68"/>
      <c r="C1128" s="214" t="s">
        <v>1256</v>
      </c>
      <c r="D1128" s="215">
        <v>45016</v>
      </c>
      <c r="E1128" s="192" t="s">
        <v>3023</v>
      </c>
      <c r="F1128" s="192" t="s">
        <v>12</v>
      </c>
      <c r="G1128" s="192">
        <v>443627</v>
      </c>
      <c r="H1128" s="68"/>
      <c r="I1128" s="198" t="s">
        <v>1927</v>
      </c>
      <c r="J1128" s="68"/>
      <c r="K1128" s="68"/>
      <c r="L1128" s="68"/>
      <c r="M1128" s="68"/>
      <c r="N1128" s="363"/>
      <c r="O1128" s="363"/>
      <c r="P1128" s="216">
        <v>2592451.56</v>
      </c>
      <c r="Q1128" s="216">
        <v>0</v>
      </c>
      <c r="R1128" s="68" t="s">
        <v>638</v>
      </c>
      <c r="S1128" s="365"/>
      <c r="T1128" s="278"/>
    </row>
    <row r="1129" spans="1:20" ht="38.25">
      <c r="A1129" s="192" t="s">
        <v>667</v>
      </c>
      <c r="B1129" s="68"/>
      <c r="C1129" s="214" t="s">
        <v>1256</v>
      </c>
      <c r="D1129" s="215">
        <v>45016</v>
      </c>
      <c r="E1129" s="192" t="s">
        <v>3024</v>
      </c>
      <c r="F1129" s="192" t="s">
        <v>12</v>
      </c>
      <c r="G1129" s="192">
        <v>443629</v>
      </c>
      <c r="H1129" s="68"/>
      <c r="I1129" s="198" t="s">
        <v>1927</v>
      </c>
      <c r="J1129" s="68"/>
      <c r="K1129" s="68"/>
      <c r="L1129" s="68"/>
      <c r="M1129" s="68"/>
      <c r="N1129" s="363"/>
      <c r="O1129" s="363"/>
      <c r="P1129" s="216">
        <v>7120472.6200000001</v>
      </c>
      <c r="Q1129" s="216">
        <v>0</v>
      </c>
      <c r="R1129" s="68" t="s">
        <v>638</v>
      </c>
      <c r="S1129" s="365"/>
      <c r="T1129" s="278"/>
    </row>
    <row r="1130" spans="1:20" ht="38.25">
      <c r="A1130" s="192" t="s">
        <v>667</v>
      </c>
      <c r="B1130" s="68"/>
      <c r="C1130" s="214" t="s">
        <v>1256</v>
      </c>
      <c r="D1130" s="215">
        <v>45016</v>
      </c>
      <c r="E1130" s="192" t="s">
        <v>3025</v>
      </c>
      <c r="F1130" s="192" t="s">
        <v>12</v>
      </c>
      <c r="G1130" s="192">
        <v>443631</v>
      </c>
      <c r="H1130" s="68"/>
      <c r="I1130" s="198" t="s">
        <v>1927</v>
      </c>
      <c r="J1130" s="68"/>
      <c r="K1130" s="68"/>
      <c r="L1130" s="68"/>
      <c r="M1130" s="68"/>
      <c r="N1130" s="363"/>
      <c r="O1130" s="363"/>
      <c r="P1130" s="216">
        <v>6031770.5199999996</v>
      </c>
      <c r="Q1130" s="216">
        <v>0</v>
      </c>
      <c r="R1130" s="68" t="s">
        <v>638</v>
      </c>
      <c r="S1130" s="365"/>
      <c r="T1130" s="278"/>
    </row>
    <row r="1131" spans="1:20" ht="38.25">
      <c r="A1131" s="192" t="s">
        <v>667</v>
      </c>
      <c r="B1131" s="68"/>
      <c r="C1131" s="214" t="s">
        <v>1256</v>
      </c>
      <c r="D1131" s="215">
        <v>45016</v>
      </c>
      <c r="E1131" s="192" t="s">
        <v>3026</v>
      </c>
      <c r="F1131" s="192" t="s">
        <v>12</v>
      </c>
      <c r="G1131" s="192">
        <v>443633</v>
      </c>
      <c r="H1131" s="68"/>
      <c r="I1131" s="198" t="s">
        <v>1927</v>
      </c>
      <c r="J1131" s="68"/>
      <c r="K1131" s="68"/>
      <c r="L1131" s="68"/>
      <c r="M1131" s="68"/>
      <c r="N1131" s="363"/>
      <c r="O1131" s="363"/>
      <c r="P1131" s="216">
        <v>595285.14</v>
      </c>
      <c r="Q1131" s="216">
        <v>0</v>
      </c>
      <c r="R1131" s="68" t="s">
        <v>638</v>
      </c>
      <c r="S1131" s="365"/>
      <c r="T1131" s="278"/>
    </row>
    <row r="1132" spans="1:20" ht="38.25">
      <c r="A1132" s="192" t="s">
        <v>667</v>
      </c>
      <c r="B1132" s="68"/>
      <c r="C1132" s="214" t="s">
        <v>1256</v>
      </c>
      <c r="D1132" s="215">
        <v>45016</v>
      </c>
      <c r="E1132" s="192" t="s">
        <v>3027</v>
      </c>
      <c r="F1132" s="192" t="s">
        <v>12</v>
      </c>
      <c r="G1132" s="192">
        <v>443635</v>
      </c>
      <c r="H1132" s="68"/>
      <c r="I1132" s="198" t="s">
        <v>1927</v>
      </c>
      <c r="J1132" s="68"/>
      <c r="K1132" s="68"/>
      <c r="L1132" s="68"/>
      <c r="M1132" s="68"/>
      <c r="N1132" s="363"/>
      <c r="O1132" s="363"/>
      <c r="P1132" s="216">
        <v>105502.89</v>
      </c>
      <c r="Q1132" s="216">
        <v>0</v>
      </c>
      <c r="R1132" s="68" t="s">
        <v>638</v>
      </c>
      <c r="S1132" s="365"/>
      <c r="T1132" s="278"/>
    </row>
    <row r="1133" spans="1:20" ht="38.25">
      <c r="A1133" s="192" t="s">
        <v>667</v>
      </c>
      <c r="B1133" s="68"/>
      <c r="C1133" s="214" t="s">
        <v>1256</v>
      </c>
      <c r="D1133" s="215">
        <v>45016</v>
      </c>
      <c r="E1133" s="192" t="s">
        <v>3028</v>
      </c>
      <c r="F1133" s="192" t="s">
        <v>12</v>
      </c>
      <c r="G1133" s="192">
        <v>443637</v>
      </c>
      <c r="H1133" s="68"/>
      <c r="I1133" s="198" t="s">
        <v>1927</v>
      </c>
      <c r="J1133" s="68"/>
      <c r="K1133" s="68"/>
      <c r="L1133" s="68"/>
      <c r="M1133" s="68"/>
      <c r="N1133" s="363"/>
      <c r="O1133" s="363"/>
      <c r="P1133" s="216">
        <v>2173736.5699999998</v>
      </c>
      <c r="Q1133" s="216">
        <v>0</v>
      </c>
      <c r="R1133" s="68" t="s">
        <v>638</v>
      </c>
      <c r="S1133" s="365"/>
      <c r="T1133" s="278"/>
    </row>
    <row r="1134" spans="1:20" ht="38.25">
      <c r="A1134" s="192" t="s">
        <v>667</v>
      </c>
      <c r="B1134" s="68"/>
      <c r="C1134" s="214" t="s">
        <v>1256</v>
      </c>
      <c r="D1134" s="215">
        <v>45016</v>
      </c>
      <c r="E1134" s="192" t="s">
        <v>3029</v>
      </c>
      <c r="F1134" s="192" t="s">
        <v>12</v>
      </c>
      <c r="G1134" s="192">
        <v>443639</v>
      </c>
      <c r="H1134" s="68"/>
      <c r="I1134" s="198" t="s">
        <v>1927</v>
      </c>
      <c r="J1134" s="68"/>
      <c r="K1134" s="68"/>
      <c r="L1134" s="68"/>
      <c r="M1134" s="68"/>
      <c r="N1134" s="363"/>
      <c r="O1134" s="363"/>
      <c r="P1134" s="216">
        <v>5979809.5199999996</v>
      </c>
      <c r="Q1134" s="216">
        <v>0</v>
      </c>
      <c r="R1134" s="68" t="s">
        <v>638</v>
      </c>
      <c r="S1134" s="365"/>
      <c r="T1134" s="278"/>
    </row>
    <row r="1135" spans="1:20" ht="38.25">
      <c r="A1135" s="192" t="s">
        <v>667</v>
      </c>
      <c r="B1135" s="68"/>
      <c r="C1135" s="214" t="s">
        <v>1256</v>
      </c>
      <c r="D1135" s="215">
        <v>45016</v>
      </c>
      <c r="E1135" s="192" t="s">
        <v>3030</v>
      </c>
      <c r="F1135" s="192" t="s">
        <v>12</v>
      </c>
      <c r="G1135" s="192">
        <v>443641</v>
      </c>
      <c r="H1135" s="68"/>
      <c r="I1135" s="198" t="s">
        <v>1927</v>
      </c>
      <c r="J1135" s="68"/>
      <c r="K1135" s="68"/>
      <c r="L1135" s="68"/>
      <c r="M1135" s="68"/>
      <c r="N1135" s="363"/>
      <c r="O1135" s="363"/>
      <c r="P1135" s="216">
        <v>13913023.52</v>
      </c>
      <c r="Q1135" s="216">
        <v>0</v>
      </c>
      <c r="R1135" s="68" t="s">
        <v>638</v>
      </c>
      <c r="S1135" s="365"/>
      <c r="T1135" s="278"/>
    </row>
    <row r="1136" spans="1:20" ht="38.25">
      <c r="A1136" s="192" t="s">
        <v>667</v>
      </c>
      <c r="B1136" s="68"/>
      <c r="C1136" s="214" t="s">
        <v>1256</v>
      </c>
      <c r="D1136" s="215">
        <v>45016</v>
      </c>
      <c r="E1136" s="192" t="s">
        <v>3031</v>
      </c>
      <c r="F1136" s="192" t="s">
        <v>12</v>
      </c>
      <c r="G1136" s="192">
        <v>443643</v>
      </c>
      <c r="H1136" s="68"/>
      <c r="I1136" s="198" t="s">
        <v>1927</v>
      </c>
      <c r="J1136" s="68"/>
      <c r="K1136" s="68"/>
      <c r="L1136" s="68"/>
      <c r="M1136" s="68"/>
      <c r="N1136" s="363"/>
      <c r="O1136" s="363"/>
      <c r="P1136" s="216">
        <v>2559728.6</v>
      </c>
      <c r="Q1136" s="216">
        <v>0</v>
      </c>
      <c r="R1136" s="68" t="s">
        <v>638</v>
      </c>
      <c r="S1136" s="365"/>
      <c r="T1136" s="278"/>
    </row>
    <row r="1137" spans="1:20" ht="38.25">
      <c r="A1137" s="192" t="s">
        <v>667</v>
      </c>
      <c r="B1137" s="68"/>
      <c r="C1137" s="214" t="s">
        <v>1256</v>
      </c>
      <c r="D1137" s="215">
        <v>45016</v>
      </c>
      <c r="E1137" s="192" t="s">
        <v>3032</v>
      </c>
      <c r="F1137" s="192" t="s">
        <v>12</v>
      </c>
      <c r="G1137" s="192">
        <v>443645</v>
      </c>
      <c r="H1137" s="68"/>
      <c r="I1137" s="198" t="s">
        <v>1927</v>
      </c>
      <c r="J1137" s="68"/>
      <c r="K1137" s="68"/>
      <c r="L1137" s="68"/>
      <c r="M1137" s="68"/>
      <c r="N1137" s="363"/>
      <c r="O1137" s="363"/>
      <c r="P1137" s="216">
        <v>8377543.0599999996</v>
      </c>
      <c r="Q1137" s="216">
        <v>0</v>
      </c>
      <c r="R1137" s="68" t="s">
        <v>638</v>
      </c>
      <c r="S1137" s="365"/>
      <c r="T1137" s="278"/>
    </row>
    <row r="1138" spans="1:20" ht="38.25">
      <c r="A1138" s="192" t="s">
        <v>667</v>
      </c>
      <c r="B1138" s="68"/>
      <c r="C1138" s="214" t="s">
        <v>1256</v>
      </c>
      <c r="D1138" s="215">
        <v>45016</v>
      </c>
      <c r="E1138" s="192" t="s">
        <v>3033</v>
      </c>
      <c r="F1138" s="192" t="s">
        <v>12</v>
      </c>
      <c r="G1138" s="192">
        <v>443647</v>
      </c>
      <c r="H1138" s="68"/>
      <c r="I1138" s="198" t="s">
        <v>1927</v>
      </c>
      <c r="J1138" s="68"/>
      <c r="K1138" s="68"/>
      <c r="L1138" s="68"/>
      <c r="M1138" s="68"/>
      <c r="N1138" s="363"/>
      <c r="O1138" s="363"/>
      <c r="P1138" s="216">
        <v>11722.92</v>
      </c>
      <c r="Q1138" s="216">
        <v>0</v>
      </c>
      <c r="R1138" s="68" t="s">
        <v>638</v>
      </c>
      <c r="S1138" s="365"/>
      <c r="T1138" s="278"/>
    </row>
    <row r="1139" spans="1:20" ht="38.25">
      <c r="A1139" s="192" t="s">
        <v>667</v>
      </c>
      <c r="B1139" s="68"/>
      <c r="C1139" s="214" t="s">
        <v>1256</v>
      </c>
      <c r="D1139" s="215">
        <v>45016</v>
      </c>
      <c r="E1139" s="192" t="s">
        <v>3034</v>
      </c>
      <c r="F1139" s="192" t="s">
        <v>12</v>
      </c>
      <c r="G1139" s="192">
        <v>443649</v>
      </c>
      <c r="H1139" s="68"/>
      <c r="I1139" s="198" t="s">
        <v>1927</v>
      </c>
      <c r="J1139" s="68"/>
      <c r="K1139" s="68"/>
      <c r="L1139" s="68"/>
      <c r="M1139" s="68"/>
      <c r="N1139" s="363"/>
      <c r="O1139" s="363"/>
      <c r="P1139" s="216">
        <v>15112.58</v>
      </c>
      <c r="Q1139" s="216">
        <v>0</v>
      </c>
      <c r="R1139" s="68" t="s">
        <v>638</v>
      </c>
      <c r="S1139" s="365"/>
      <c r="T1139" s="278"/>
    </row>
    <row r="1140" spans="1:20" ht="38.25">
      <c r="A1140" s="192" t="s">
        <v>667</v>
      </c>
      <c r="B1140" s="68"/>
      <c r="C1140" s="214" t="s">
        <v>1256</v>
      </c>
      <c r="D1140" s="215">
        <v>45016</v>
      </c>
      <c r="E1140" s="192" t="s">
        <v>3035</v>
      </c>
      <c r="F1140" s="192" t="s">
        <v>12</v>
      </c>
      <c r="G1140" s="192">
        <v>443651</v>
      </c>
      <c r="H1140" s="68"/>
      <c r="I1140" s="198" t="s">
        <v>1927</v>
      </c>
      <c r="J1140" s="68"/>
      <c r="K1140" s="68"/>
      <c r="L1140" s="68"/>
      <c r="M1140" s="68"/>
      <c r="N1140" s="363"/>
      <c r="O1140" s="363"/>
      <c r="P1140" s="216">
        <v>281084.52</v>
      </c>
      <c r="Q1140" s="216">
        <v>0</v>
      </c>
      <c r="R1140" s="68" t="s">
        <v>638</v>
      </c>
      <c r="S1140" s="365"/>
      <c r="T1140" s="278"/>
    </row>
    <row r="1141" spans="1:20" ht="38.25">
      <c r="A1141" s="192" t="s">
        <v>667</v>
      </c>
      <c r="B1141" s="68"/>
      <c r="C1141" s="214" t="s">
        <v>1256</v>
      </c>
      <c r="D1141" s="215">
        <v>45016</v>
      </c>
      <c r="E1141" s="192" t="s">
        <v>3036</v>
      </c>
      <c r="F1141" s="192" t="s">
        <v>12</v>
      </c>
      <c r="G1141" s="192">
        <v>443653</v>
      </c>
      <c r="H1141" s="68"/>
      <c r="I1141" s="198" t="s">
        <v>1927</v>
      </c>
      <c r="J1141" s="68"/>
      <c r="K1141" s="68"/>
      <c r="L1141" s="68"/>
      <c r="M1141" s="68"/>
      <c r="N1141" s="363"/>
      <c r="O1141" s="363"/>
      <c r="P1141" s="216">
        <v>219.45</v>
      </c>
      <c r="Q1141" s="216">
        <v>0</v>
      </c>
      <c r="R1141" s="68" t="s">
        <v>638</v>
      </c>
      <c r="S1141" s="365"/>
      <c r="T1141" s="278"/>
    </row>
    <row r="1142" spans="1:20" ht="38.25">
      <c r="A1142" s="192" t="s">
        <v>667</v>
      </c>
      <c r="B1142" s="68"/>
      <c r="C1142" s="214" t="s">
        <v>1256</v>
      </c>
      <c r="D1142" s="215">
        <v>45016</v>
      </c>
      <c r="E1142" s="192" t="s">
        <v>3037</v>
      </c>
      <c r="F1142" s="192" t="s">
        <v>12</v>
      </c>
      <c r="G1142" s="192">
        <v>443655</v>
      </c>
      <c r="H1142" s="68"/>
      <c r="I1142" s="198" t="s">
        <v>1927</v>
      </c>
      <c r="J1142" s="68"/>
      <c r="K1142" s="68"/>
      <c r="L1142" s="68"/>
      <c r="M1142" s="68"/>
      <c r="N1142" s="363"/>
      <c r="O1142" s="363"/>
      <c r="P1142" s="216">
        <v>5341.13</v>
      </c>
      <c r="Q1142" s="216">
        <v>0</v>
      </c>
      <c r="R1142" s="68" t="s">
        <v>638</v>
      </c>
      <c r="S1142" s="365"/>
      <c r="T1142" s="278"/>
    </row>
    <row r="1143" spans="1:20" ht="38.25">
      <c r="A1143" s="192" t="s">
        <v>667</v>
      </c>
      <c r="B1143" s="68"/>
      <c r="C1143" s="214" t="s">
        <v>1256</v>
      </c>
      <c r="D1143" s="215">
        <v>45016</v>
      </c>
      <c r="E1143" s="192" t="s">
        <v>3038</v>
      </c>
      <c r="F1143" s="192" t="s">
        <v>12</v>
      </c>
      <c r="G1143" s="192">
        <v>443657</v>
      </c>
      <c r="H1143" s="68"/>
      <c r="I1143" s="198" t="s">
        <v>1927</v>
      </c>
      <c r="J1143" s="68"/>
      <c r="K1143" s="68"/>
      <c r="L1143" s="68"/>
      <c r="M1143" s="68"/>
      <c r="N1143" s="363"/>
      <c r="O1143" s="363"/>
      <c r="P1143" s="216">
        <v>1643.11</v>
      </c>
      <c r="Q1143" s="216">
        <v>0</v>
      </c>
      <c r="R1143" s="68" t="s">
        <v>638</v>
      </c>
      <c r="S1143" s="365"/>
      <c r="T1143" s="278"/>
    </row>
    <row r="1144" spans="1:20" ht="38.25">
      <c r="A1144" s="192" t="s">
        <v>667</v>
      </c>
      <c r="B1144" s="68"/>
      <c r="C1144" s="214" t="s">
        <v>1256</v>
      </c>
      <c r="D1144" s="215">
        <v>45016</v>
      </c>
      <c r="E1144" s="192" t="s">
        <v>3039</v>
      </c>
      <c r="F1144" s="192" t="s">
        <v>12</v>
      </c>
      <c r="G1144" s="192">
        <v>443659</v>
      </c>
      <c r="H1144" s="68"/>
      <c r="I1144" s="198" t="s">
        <v>1927</v>
      </c>
      <c r="J1144" s="68"/>
      <c r="K1144" s="68"/>
      <c r="L1144" s="68"/>
      <c r="M1144" s="68"/>
      <c r="N1144" s="363"/>
      <c r="O1144" s="363"/>
      <c r="P1144" s="216">
        <v>41508.49</v>
      </c>
      <c r="Q1144" s="216">
        <v>0</v>
      </c>
      <c r="R1144" s="68" t="s">
        <v>638</v>
      </c>
      <c r="S1144" s="365"/>
      <c r="T1144" s="278"/>
    </row>
    <row r="1145" spans="1:20" ht="38.25">
      <c r="A1145" s="192" t="s">
        <v>667</v>
      </c>
      <c r="B1145" s="68"/>
      <c r="C1145" s="214" t="s">
        <v>1256</v>
      </c>
      <c r="D1145" s="215">
        <v>45016</v>
      </c>
      <c r="E1145" s="192" t="s">
        <v>3040</v>
      </c>
      <c r="F1145" s="192" t="s">
        <v>12</v>
      </c>
      <c r="G1145" s="192">
        <v>443661</v>
      </c>
      <c r="H1145" s="68"/>
      <c r="I1145" s="198" t="s">
        <v>1927</v>
      </c>
      <c r="J1145" s="68"/>
      <c r="K1145" s="68"/>
      <c r="L1145" s="68"/>
      <c r="M1145" s="68"/>
      <c r="N1145" s="363"/>
      <c r="O1145" s="363"/>
      <c r="P1145" s="216">
        <v>5129.7</v>
      </c>
      <c r="Q1145" s="216">
        <v>0</v>
      </c>
      <c r="R1145" s="68" t="s">
        <v>638</v>
      </c>
      <c r="S1145" s="365"/>
      <c r="T1145" s="278"/>
    </row>
    <row r="1146" spans="1:20" ht="38.25">
      <c r="A1146" s="192" t="s">
        <v>667</v>
      </c>
      <c r="B1146" s="68"/>
      <c r="C1146" s="214" t="s">
        <v>1256</v>
      </c>
      <c r="D1146" s="215">
        <v>45016</v>
      </c>
      <c r="E1146" s="192" t="s">
        <v>3041</v>
      </c>
      <c r="F1146" s="192" t="s">
        <v>12</v>
      </c>
      <c r="G1146" s="192">
        <v>443663</v>
      </c>
      <c r="H1146" s="68"/>
      <c r="I1146" s="198" t="s">
        <v>1927</v>
      </c>
      <c r="J1146" s="68"/>
      <c r="K1146" s="68"/>
      <c r="L1146" s="68"/>
      <c r="M1146" s="68"/>
      <c r="N1146" s="363"/>
      <c r="O1146" s="363"/>
      <c r="P1146" s="216">
        <v>14491.54</v>
      </c>
      <c r="Q1146" s="216">
        <v>0</v>
      </c>
      <c r="R1146" s="68" t="s">
        <v>638</v>
      </c>
      <c r="S1146" s="365"/>
      <c r="T1146" s="278"/>
    </row>
    <row r="1147" spans="1:20" ht="38.25">
      <c r="A1147" s="192" t="s">
        <v>667</v>
      </c>
      <c r="B1147" s="68"/>
      <c r="C1147" s="214" t="s">
        <v>1256</v>
      </c>
      <c r="D1147" s="215">
        <v>45016</v>
      </c>
      <c r="E1147" s="192" t="s">
        <v>3042</v>
      </c>
      <c r="F1147" s="192" t="s">
        <v>12</v>
      </c>
      <c r="G1147" s="192">
        <v>443665</v>
      </c>
      <c r="H1147" s="68"/>
      <c r="I1147" s="198" t="s">
        <v>1927</v>
      </c>
      <c r="J1147" s="68"/>
      <c r="K1147" s="68"/>
      <c r="L1147" s="68"/>
      <c r="M1147" s="68"/>
      <c r="N1147" s="363"/>
      <c r="O1147" s="363"/>
      <c r="P1147" s="216">
        <v>39865.379999999997</v>
      </c>
      <c r="Q1147" s="216">
        <v>0</v>
      </c>
      <c r="R1147" s="68" t="s">
        <v>638</v>
      </c>
      <c r="S1147" s="365"/>
      <c r="T1147" s="278"/>
    </row>
    <row r="1148" spans="1:20" ht="63.75">
      <c r="A1148" s="192">
        <v>597</v>
      </c>
      <c r="B1148" s="68"/>
      <c r="C1148" s="214" t="s">
        <v>677</v>
      </c>
      <c r="D1148" s="215">
        <v>45016</v>
      </c>
      <c r="E1148" s="192" t="s">
        <v>3043</v>
      </c>
      <c r="F1148" s="192" t="s">
        <v>14</v>
      </c>
      <c r="G1148" s="192">
        <v>2222503</v>
      </c>
      <c r="H1148" s="68"/>
      <c r="I1148" s="198" t="s">
        <v>3467</v>
      </c>
      <c r="J1148" s="68"/>
      <c r="K1148" s="68"/>
      <c r="L1148" s="68"/>
      <c r="M1148" s="68"/>
      <c r="N1148" s="363"/>
      <c r="O1148" s="363"/>
      <c r="P1148" s="216">
        <v>50</v>
      </c>
      <c r="Q1148" s="216">
        <v>0</v>
      </c>
      <c r="R1148" s="68" t="s">
        <v>638</v>
      </c>
      <c r="S1148" s="365"/>
      <c r="T1148" s="278"/>
    </row>
    <row r="1149" spans="1:20" ht="38.25">
      <c r="A1149" s="192" t="s">
        <v>667</v>
      </c>
      <c r="B1149" s="68"/>
      <c r="C1149" s="214" t="s">
        <v>1256</v>
      </c>
      <c r="D1149" s="215">
        <v>45016</v>
      </c>
      <c r="E1149" s="192" t="s">
        <v>3044</v>
      </c>
      <c r="F1149" s="192" t="s">
        <v>12</v>
      </c>
      <c r="G1149" s="192">
        <v>443502</v>
      </c>
      <c r="H1149" s="68"/>
      <c r="I1149" s="198" t="s">
        <v>1927</v>
      </c>
      <c r="J1149" s="68"/>
      <c r="K1149" s="68"/>
      <c r="L1149" s="68"/>
      <c r="M1149" s="68"/>
      <c r="N1149" s="363"/>
      <c r="O1149" s="363"/>
      <c r="P1149" s="216">
        <v>5057560.38</v>
      </c>
      <c r="Q1149" s="216">
        <v>0</v>
      </c>
      <c r="R1149" s="68" t="s">
        <v>638</v>
      </c>
      <c r="S1149" s="365"/>
      <c r="T1149" s="278"/>
    </row>
    <row r="1150" spans="1:20" ht="38.25">
      <c r="A1150" s="192" t="s">
        <v>667</v>
      </c>
      <c r="B1150" s="68"/>
      <c r="C1150" s="214" t="s">
        <v>1256</v>
      </c>
      <c r="D1150" s="215">
        <v>45016</v>
      </c>
      <c r="E1150" s="192" t="s">
        <v>3045</v>
      </c>
      <c r="F1150" s="192" t="s">
        <v>12</v>
      </c>
      <c r="G1150" s="192">
        <v>443504</v>
      </c>
      <c r="H1150" s="68"/>
      <c r="I1150" s="198" t="s">
        <v>1927</v>
      </c>
      <c r="J1150" s="68"/>
      <c r="K1150" s="68"/>
      <c r="L1150" s="68"/>
      <c r="M1150" s="68"/>
      <c r="N1150" s="363"/>
      <c r="O1150" s="363"/>
      <c r="P1150" s="216">
        <v>5065511.95</v>
      </c>
      <c r="Q1150" s="216">
        <v>0</v>
      </c>
      <c r="R1150" s="68" t="s">
        <v>638</v>
      </c>
      <c r="S1150" s="365"/>
      <c r="T1150" s="278"/>
    </row>
    <row r="1151" spans="1:20" ht="38.25">
      <c r="A1151" s="192" t="s">
        <v>667</v>
      </c>
      <c r="B1151" s="68"/>
      <c r="C1151" s="214" t="s">
        <v>1256</v>
      </c>
      <c r="D1151" s="215">
        <v>45016</v>
      </c>
      <c r="E1151" s="192" t="s">
        <v>3046</v>
      </c>
      <c r="F1151" s="192" t="s">
        <v>12</v>
      </c>
      <c r="G1151" s="192">
        <v>443506</v>
      </c>
      <c r="H1151" s="68"/>
      <c r="I1151" s="198" t="s">
        <v>1927</v>
      </c>
      <c r="J1151" s="68"/>
      <c r="K1151" s="68"/>
      <c r="L1151" s="68"/>
      <c r="M1151" s="68"/>
      <c r="N1151" s="363"/>
      <c r="O1151" s="363"/>
      <c r="P1151" s="216">
        <v>1182992.53</v>
      </c>
      <c r="Q1151" s="216">
        <v>0</v>
      </c>
      <c r="R1151" s="68" t="s">
        <v>638</v>
      </c>
      <c r="S1151" s="365"/>
      <c r="T1151" s="278"/>
    </row>
    <row r="1152" spans="1:20" ht="38.25">
      <c r="A1152" s="192" t="s">
        <v>667</v>
      </c>
      <c r="B1152" s="68"/>
      <c r="C1152" s="214" t="s">
        <v>1256</v>
      </c>
      <c r="D1152" s="215">
        <v>45016</v>
      </c>
      <c r="E1152" s="192" t="s">
        <v>3047</v>
      </c>
      <c r="F1152" s="192" t="s">
        <v>12</v>
      </c>
      <c r="G1152" s="192">
        <v>443508</v>
      </c>
      <c r="H1152" s="68"/>
      <c r="I1152" s="198" t="s">
        <v>1927</v>
      </c>
      <c r="J1152" s="68"/>
      <c r="K1152" s="68"/>
      <c r="L1152" s="68"/>
      <c r="M1152" s="68"/>
      <c r="N1152" s="363"/>
      <c r="O1152" s="363"/>
      <c r="P1152" s="216">
        <v>3249227.96</v>
      </c>
      <c r="Q1152" s="216">
        <v>0</v>
      </c>
      <c r="R1152" s="68" t="s">
        <v>638</v>
      </c>
      <c r="S1152" s="365"/>
      <c r="T1152" s="278"/>
    </row>
    <row r="1153" spans="1:20" ht="38.25">
      <c r="A1153" s="192" t="s">
        <v>667</v>
      </c>
      <c r="B1153" s="68"/>
      <c r="C1153" s="214" t="s">
        <v>1256</v>
      </c>
      <c r="D1153" s="215">
        <v>45016</v>
      </c>
      <c r="E1153" s="192" t="s">
        <v>3048</v>
      </c>
      <c r="F1153" s="192" t="s">
        <v>12</v>
      </c>
      <c r="G1153" s="192">
        <v>443510</v>
      </c>
      <c r="H1153" s="68"/>
      <c r="I1153" s="198" t="s">
        <v>1927</v>
      </c>
      <c r="J1153" s="68"/>
      <c r="K1153" s="68"/>
      <c r="L1153" s="68"/>
      <c r="M1153" s="68"/>
      <c r="N1153" s="363"/>
      <c r="O1153" s="363"/>
      <c r="P1153" s="216">
        <v>13891183.619999999</v>
      </c>
      <c r="Q1153" s="216">
        <v>0</v>
      </c>
      <c r="R1153" s="68" t="s">
        <v>638</v>
      </c>
      <c r="S1153" s="365"/>
      <c r="T1153" s="278"/>
    </row>
    <row r="1154" spans="1:20" ht="38.25">
      <c r="A1154" s="192" t="s">
        <v>667</v>
      </c>
      <c r="B1154" s="68"/>
      <c r="C1154" s="214" t="s">
        <v>1256</v>
      </c>
      <c r="D1154" s="215">
        <v>45016</v>
      </c>
      <c r="E1154" s="192" t="s">
        <v>3049</v>
      </c>
      <c r="F1154" s="192" t="s">
        <v>12</v>
      </c>
      <c r="G1154" s="192">
        <v>443512</v>
      </c>
      <c r="H1154" s="68"/>
      <c r="I1154" s="198" t="s">
        <v>1927</v>
      </c>
      <c r="J1154" s="68"/>
      <c r="K1154" s="68"/>
      <c r="L1154" s="68"/>
      <c r="M1154" s="68"/>
      <c r="N1154" s="363"/>
      <c r="O1154" s="363"/>
      <c r="P1154" s="216">
        <v>2555710.4900000002</v>
      </c>
      <c r="Q1154" s="216">
        <v>0</v>
      </c>
      <c r="R1154" s="68" t="s">
        <v>638</v>
      </c>
      <c r="S1154" s="365"/>
      <c r="T1154" s="278"/>
    </row>
    <row r="1155" spans="1:20" ht="38.25">
      <c r="A1155" s="192" t="s">
        <v>667</v>
      </c>
      <c r="B1155" s="68"/>
      <c r="C1155" s="214" t="s">
        <v>1256</v>
      </c>
      <c r="D1155" s="215">
        <v>45016</v>
      </c>
      <c r="E1155" s="192" t="s">
        <v>3050</v>
      </c>
      <c r="F1155" s="192" t="s">
        <v>12</v>
      </c>
      <c r="G1155" s="192">
        <v>443514</v>
      </c>
      <c r="H1155" s="68"/>
      <c r="I1155" s="198" t="s">
        <v>1927</v>
      </c>
      <c r="J1155" s="68"/>
      <c r="K1155" s="68"/>
      <c r="L1155" s="68"/>
      <c r="M1155" s="68"/>
      <c r="N1155" s="363"/>
      <c r="O1155" s="363"/>
      <c r="P1155" s="216">
        <v>597795.42000000004</v>
      </c>
      <c r="Q1155" s="216">
        <v>0</v>
      </c>
      <c r="R1155" s="68" t="s">
        <v>638</v>
      </c>
      <c r="S1155" s="365"/>
      <c r="T1155" s="278"/>
    </row>
    <row r="1156" spans="1:20" ht="38.25">
      <c r="A1156" s="192" t="s">
        <v>667</v>
      </c>
      <c r="B1156" s="68"/>
      <c r="C1156" s="214" t="s">
        <v>1256</v>
      </c>
      <c r="D1156" s="215">
        <v>45016</v>
      </c>
      <c r="E1156" s="192" t="s">
        <v>3051</v>
      </c>
      <c r="F1156" s="192" t="s">
        <v>12</v>
      </c>
      <c r="G1156" s="192">
        <v>443516</v>
      </c>
      <c r="H1156" s="68"/>
      <c r="I1156" s="198" t="s">
        <v>1927</v>
      </c>
      <c r="J1156" s="68"/>
      <c r="K1156" s="68"/>
      <c r="L1156" s="68"/>
      <c r="M1156" s="68"/>
      <c r="N1156" s="363"/>
      <c r="O1156" s="363"/>
      <c r="P1156" s="216">
        <v>17299858.140000001</v>
      </c>
      <c r="Q1156" s="216">
        <v>0</v>
      </c>
      <c r="R1156" s="68" t="s">
        <v>638</v>
      </c>
      <c r="S1156" s="365"/>
      <c r="T1156" s="278"/>
    </row>
    <row r="1157" spans="1:20" ht="38.25">
      <c r="A1157" s="192" t="s">
        <v>667</v>
      </c>
      <c r="B1157" s="68"/>
      <c r="C1157" s="214" t="s">
        <v>1256</v>
      </c>
      <c r="D1157" s="215">
        <v>45016</v>
      </c>
      <c r="E1157" s="192" t="s">
        <v>3052</v>
      </c>
      <c r="F1157" s="192" t="s">
        <v>12</v>
      </c>
      <c r="G1157" s="192">
        <v>443518</v>
      </c>
      <c r="H1157" s="68"/>
      <c r="I1157" s="198" t="s">
        <v>1927</v>
      </c>
      <c r="J1157" s="68"/>
      <c r="K1157" s="68"/>
      <c r="L1157" s="68"/>
      <c r="M1157" s="68"/>
      <c r="N1157" s="363"/>
      <c r="O1157" s="363"/>
      <c r="P1157" s="216">
        <v>16962287.829999998</v>
      </c>
      <c r="Q1157" s="216">
        <v>0</v>
      </c>
      <c r="R1157" s="68" t="s">
        <v>638</v>
      </c>
      <c r="S1157" s="365"/>
      <c r="T1157" s="278"/>
    </row>
    <row r="1158" spans="1:20" ht="38.25">
      <c r="A1158" s="192" t="s">
        <v>667</v>
      </c>
      <c r="B1158" s="68"/>
      <c r="C1158" s="214" t="s">
        <v>1256</v>
      </c>
      <c r="D1158" s="215">
        <v>45016</v>
      </c>
      <c r="E1158" s="192" t="s">
        <v>3053</v>
      </c>
      <c r="F1158" s="192" t="s">
        <v>12</v>
      </c>
      <c r="G1158" s="192">
        <v>443520</v>
      </c>
      <c r="H1158" s="68"/>
      <c r="I1158" s="198" t="s">
        <v>1927</v>
      </c>
      <c r="J1158" s="68"/>
      <c r="K1158" s="68"/>
      <c r="L1158" s="68"/>
      <c r="M1158" s="68"/>
      <c r="N1158" s="363"/>
      <c r="O1158" s="363"/>
      <c r="P1158" s="216">
        <v>21751473.489999998</v>
      </c>
      <c r="Q1158" s="216">
        <v>0</v>
      </c>
      <c r="R1158" s="68" t="s">
        <v>638</v>
      </c>
      <c r="S1158" s="365"/>
      <c r="T1158" s="278"/>
    </row>
    <row r="1159" spans="1:20" ht="38.25">
      <c r="A1159" s="192" t="s">
        <v>667</v>
      </c>
      <c r="B1159" s="68"/>
      <c r="C1159" s="214" t="s">
        <v>1256</v>
      </c>
      <c r="D1159" s="215">
        <v>45016</v>
      </c>
      <c r="E1159" s="192" t="s">
        <v>3054</v>
      </c>
      <c r="F1159" s="192" t="s">
        <v>12</v>
      </c>
      <c r="G1159" s="192">
        <v>443522</v>
      </c>
      <c r="H1159" s="68"/>
      <c r="I1159" s="198" t="s">
        <v>1927</v>
      </c>
      <c r="J1159" s="68"/>
      <c r="K1159" s="68"/>
      <c r="L1159" s="68"/>
      <c r="M1159" s="68"/>
      <c r="N1159" s="363"/>
      <c r="O1159" s="363"/>
      <c r="P1159" s="216">
        <v>98098486.719999999</v>
      </c>
      <c r="Q1159" s="216">
        <v>0</v>
      </c>
      <c r="R1159" s="68" t="s">
        <v>638</v>
      </c>
      <c r="S1159" s="365"/>
      <c r="T1159" s="278"/>
    </row>
    <row r="1160" spans="1:20" ht="76.5">
      <c r="A1160" s="192">
        <v>376</v>
      </c>
      <c r="B1160" s="68"/>
      <c r="C1160" s="214" t="s">
        <v>609</v>
      </c>
      <c r="D1160" s="215">
        <v>45016</v>
      </c>
      <c r="E1160" s="192" t="s">
        <v>3055</v>
      </c>
      <c r="F1160" s="192" t="s">
        <v>10</v>
      </c>
      <c r="G1160" s="192">
        <v>1057667</v>
      </c>
      <c r="H1160" s="68"/>
      <c r="I1160" s="198" t="s">
        <v>3468</v>
      </c>
      <c r="J1160" s="68"/>
      <c r="K1160" s="68"/>
      <c r="L1160" s="68"/>
      <c r="M1160" s="68"/>
      <c r="N1160" s="363"/>
      <c r="O1160" s="363"/>
      <c r="P1160" s="216">
        <v>50</v>
      </c>
      <c r="Q1160" s="216">
        <v>0</v>
      </c>
      <c r="R1160" s="68" t="s">
        <v>638</v>
      </c>
      <c r="S1160" s="365"/>
      <c r="T1160" s="278"/>
    </row>
    <row r="1161" spans="1:20" ht="51">
      <c r="A1161" s="192">
        <v>650</v>
      </c>
      <c r="B1161" s="68"/>
      <c r="C1161" s="214" t="s">
        <v>175</v>
      </c>
      <c r="D1161" s="215">
        <v>45019</v>
      </c>
      <c r="E1161" s="192" t="s">
        <v>3643</v>
      </c>
      <c r="F1161" s="192" t="s">
        <v>3</v>
      </c>
      <c r="G1161" s="192">
        <v>2104340</v>
      </c>
      <c r="H1161" s="68"/>
      <c r="I1161" s="198" t="s">
        <v>4771</v>
      </c>
      <c r="J1161" s="68"/>
      <c r="K1161" s="68"/>
      <c r="L1161" s="68"/>
      <c r="M1161" s="68"/>
      <c r="N1161" s="363"/>
      <c r="O1161" s="363"/>
      <c r="P1161" s="216">
        <v>0</v>
      </c>
      <c r="Q1161" s="216">
        <v>120</v>
      </c>
      <c r="R1161" s="68" t="s">
        <v>638</v>
      </c>
      <c r="S1161" s="365"/>
      <c r="T1161" s="278"/>
    </row>
    <row r="1162" spans="1:20" ht="38.25">
      <c r="A1162" s="192">
        <v>15</v>
      </c>
      <c r="B1162" s="68"/>
      <c r="C1162" s="214" t="s">
        <v>39</v>
      </c>
      <c r="D1162" s="215">
        <v>45019</v>
      </c>
      <c r="E1162" s="192" t="s">
        <v>3644</v>
      </c>
      <c r="F1162" s="192" t="s">
        <v>3</v>
      </c>
      <c r="G1162" s="192">
        <v>2104355</v>
      </c>
      <c r="H1162" s="68"/>
      <c r="I1162" s="198" t="s">
        <v>3067</v>
      </c>
      <c r="J1162" s="68"/>
      <c r="K1162" s="68"/>
      <c r="L1162" s="68"/>
      <c r="M1162" s="68"/>
      <c r="N1162" s="363"/>
      <c r="O1162" s="363"/>
      <c r="P1162" s="216">
        <v>0</v>
      </c>
      <c r="Q1162" s="216">
        <v>2097.7600000000002</v>
      </c>
      <c r="R1162" s="68" t="s">
        <v>638</v>
      </c>
      <c r="S1162" s="365"/>
      <c r="T1162" s="278"/>
    </row>
    <row r="1163" spans="1:20" ht="51">
      <c r="A1163" s="192" t="s">
        <v>541</v>
      </c>
      <c r="B1163" s="68"/>
      <c r="C1163" s="214" t="s">
        <v>590</v>
      </c>
      <c r="D1163" s="215">
        <v>45019</v>
      </c>
      <c r="E1163" s="192" t="s">
        <v>3645</v>
      </c>
      <c r="F1163" s="192" t="s">
        <v>3</v>
      </c>
      <c r="G1163" s="192">
        <v>2104343</v>
      </c>
      <c r="H1163" s="68"/>
      <c r="I1163" s="198" t="s">
        <v>4772</v>
      </c>
      <c r="J1163" s="68"/>
      <c r="K1163" s="68"/>
      <c r="L1163" s="68"/>
      <c r="M1163" s="68"/>
      <c r="N1163" s="363"/>
      <c r="O1163" s="363"/>
      <c r="P1163" s="216">
        <v>0</v>
      </c>
      <c r="Q1163" s="216">
        <v>888.81</v>
      </c>
      <c r="R1163" s="68" t="s">
        <v>638</v>
      </c>
      <c r="S1163" s="365"/>
      <c r="T1163" s="278"/>
    </row>
    <row r="1164" spans="1:20" ht="51">
      <c r="A1164" s="192" t="s">
        <v>541</v>
      </c>
      <c r="B1164" s="68"/>
      <c r="C1164" s="214" t="s">
        <v>590</v>
      </c>
      <c r="D1164" s="215">
        <v>45019</v>
      </c>
      <c r="E1164" s="192" t="s">
        <v>3646</v>
      </c>
      <c r="F1164" s="192" t="s">
        <v>3</v>
      </c>
      <c r="G1164" s="192">
        <v>2104346</v>
      </c>
      <c r="H1164" s="68"/>
      <c r="I1164" s="198" t="s">
        <v>4773</v>
      </c>
      <c r="J1164" s="68"/>
      <c r="K1164" s="68"/>
      <c r="L1164" s="68"/>
      <c r="M1164" s="68"/>
      <c r="N1164" s="363"/>
      <c r="O1164" s="363"/>
      <c r="P1164" s="216">
        <v>0</v>
      </c>
      <c r="Q1164" s="216">
        <v>1739.62</v>
      </c>
      <c r="R1164" s="68" t="s">
        <v>638</v>
      </c>
      <c r="S1164" s="365"/>
      <c r="T1164" s="278"/>
    </row>
    <row r="1165" spans="1:20" ht="51">
      <c r="A1165" s="192" t="s">
        <v>541</v>
      </c>
      <c r="B1165" s="68"/>
      <c r="C1165" s="214" t="s">
        <v>590</v>
      </c>
      <c r="D1165" s="215">
        <v>45019</v>
      </c>
      <c r="E1165" s="192" t="s">
        <v>3647</v>
      </c>
      <c r="F1165" s="192" t="s">
        <v>3</v>
      </c>
      <c r="G1165" s="192">
        <v>2104354</v>
      </c>
      <c r="H1165" s="68"/>
      <c r="I1165" s="198" t="s">
        <v>4774</v>
      </c>
      <c r="J1165" s="68"/>
      <c r="K1165" s="68"/>
      <c r="L1165" s="68"/>
      <c r="M1165" s="68"/>
      <c r="N1165" s="363"/>
      <c r="O1165" s="363"/>
      <c r="P1165" s="216">
        <v>0</v>
      </c>
      <c r="Q1165" s="216">
        <v>3676.03</v>
      </c>
      <c r="R1165" s="68" t="s">
        <v>638</v>
      </c>
      <c r="S1165" s="365"/>
      <c r="T1165" s="278"/>
    </row>
    <row r="1166" spans="1:20" ht="51">
      <c r="A1166" s="192" t="s">
        <v>541</v>
      </c>
      <c r="B1166" s="68"/>
      <c r="C1166" s="214" t="s">
        <v>590</v>
      </c>
      <c r="D1166" s="215">
        <v>45019</v>
      </c>
      <c r="E1166" s="192" t="s">
        <v>3648</v>
      </c>
      <c r="F1166" s="192" t="s">
        <v>3</v>
      </c>
      <c r="G1166" s="192">
        <v>2104358</v>
      </c>
      <c r="H1166" s="68"/>
      <c r="I1166" s="198" t="s">
        <v>1810</v>
      </c>
      <c r="J1166" s="68"/>
      <c r="K1166" s="68"/>
      <c r="L1166" s="68"/>
      <c r="M1166" s="68"/>
      <c r="N1166" s="363"/>
      <c r="O1166" s="363"/>
      <c r="P1166" s="216">
        <v>0</v>
      </c>
      <c r="Q1166" s="216">
        <v>290</v>
      </c>
      <c r="R1166" s="68" t="s">
        <v>638</v>
      </c>
      <c r="S1166" s="365"/>
      <c r="T1166" s="278"/>
    </row>
    <row r="1167" spans="1:20" ht="51">
      <c r="A1167" s="192">
        <v>422</v>
      </c>
      <c r="B1167" s="68"/>
      <c r="C1167" s="214" t="s">
        <v>149</v>
      </c>
      <c r="D1167" s="215">
        <v>45019</v>
      </c>
      <c r="E1167" s="192" t="s">
        <v>3649</v>
      </c>
      <c r="F1167" s="192" t="s">
        <v>3</v>
      </c>
      <c r="G1167" s="192">
        <v>2104405</v>
      </c>
      <c r="H1167" s="68"/>
      <c r="I1167" s="198" t="s">
        <v>4775</v>
      </c>
      <c r="J1167" s="68"/>
      <c r="K1167" s="68"/>
      <c r="L1167" s="68"/>
      <c r="M1167" s="68"/>
      <c r="N1167" s="363"/>
      <c r="O1167" s="363"/>
      <c r="P1167" s="216">
        <v>0</v>
      </c>
      <c r="Q1167" s="216">
        <v>916.23</v>
      </c>
      <c r="R1167" s="68" t="s">
        <v>638</v>
      </c>
      <c r="S1167" s="365"/>
      <c r="T1167" s="278"/>
    </row>
    <row r="1168" spans="1:20" ht="63.75">
      <c r="A1168" s="192">
        <v>16</v>
      </c>
      <c r="B1168" s="68"/>
      <c r="C1168" s="214" t="s">
        <v>40</v>
      </c>
      <c r="D1168" s="215">
        <v>45019</v>
      </c>
      <c r="E1168" s="192" t="s">
        <v>3650</v>
      </c>
      <c r="F1168" s="192" t="s">
        <v>3</v>
      </c>
      <c r="G1168" s="192">
        <v>2104367</v>
      </c>
      <c r="H1168" s="68"/>
      <c r="I1168" s="198" t="s">
        <v>4776</v>
      </c>
      <c r="J1168" s="68"/>
      <c r="K1168" s="68"/>
      <c r="L1168" s="68"/>
      <c r="M1168" s="68"/>
      <c r="N1168" s="363"/>
      <c r="O1168" s="363"/>
      <c r="P1168" s="216">
        <v>0</v>
      </c>
      <c r="Q1168" s="216">
        <v>18</v>
      </c>
      <c r="R1168" s="68" t="s">
        <v>638</v>
      </c>
      <c r="S1168" s="365"/>
      <c r="T1168" s="278"/>
    </row>
    <row r="1169" spans="1:20" ht="63.75">
      <c r="A1169" s="192">
        <v>16</v>
      </c>
      <c r="B1169" s="68"/>
      <c r="C1169" s="214" t="s">
        <v>40</v>
      </c>
      <c r="D1169" s="215">
        <v>45019</v>
      </c>
      <c r="E1169" s="192" t="s">
        <v>3651</v>
      </c>
      <c r="F1169" s="192" t="s">
        <v>3</v>
      </c>
      <c r="G1169" s="192">
        <v>2104369</v>
      </c>
      <c r="H1169" s="68"/>
      <c r="I1169" s="198" t="s">
        <v>4777</v>
      </c>
      <c r="J1169" s="68"/>
      <c r="K1169" s="68"/>
      <c r="L1169" s="68"/>
      <c r="M1169" s="68"/>
      <c r="N1169" s="363"/>
      <c r="O1169" s="363"/>
      <c r="P1169" s="216">
        <v>0</v>
      </c>
      <c r="Q1169" s="216">
        <v>61</v>
      </c>
      <c r="R1169" s="68" t="s">
        <v>638</v>
      </c>
      <c r="S1169" s="365"/>
      <c r="T1169" s="278"/>
    </row>
    <row r="1170" spans="1:20" ht="63.75">
      <c r="A1170" s="192">
        <v>16</v>
      </c>
      <c r="B1170" s="68"/>
      <c r="C1170" s="214" t="s">
        <v>40</v>
      </c>
      <c r="D1170" s="215">
        <v>45019</v>
      </c>
      <c r="E1170" s="192" t="s">
        <v>3652</v>
      </c>
      <c r="F1170" s="192" t="s">
        <v>3</v>
      </c>
      <c r="G1170" s="192">
        <v>2104370</v>
      </c>
      <c r="H1170" s="68"/>
      <c r="I1170" s="198" t="s">
        <v>4778</v>
      </c>
      <c r="J1170" s="68"/>
      <c r="K1170" s="68"/>
      <c r="L1170" s="68"/>
      <c r="M1170" s="68"/>
      <c r="N1170" s="363"/>
      <c r="O1170" s="363"/>
      <c r="P1170" s="216">
        <v>0</v>
      </c>
      <c r="Q1170" s="216">
        <v>159</v>
      </c>
      <c r="R1170" s="68" t="s">
        <v>638</v>
      </c>
      <c r="S1170" s="365"/>
      <c r="T1170" s="278"/>
    </row>
    <row r="1171" spans="1:20" ht="38.25">
      <c r="A1171" s="192">
        <v>46</v>
      </c>
      <c r="B1171" s="68"/>
      <c r="C1171" s="214" t="s">
        <v>1380</v>
      </c>
      <c r="D1171" s="215">
        <v>45019</v>
      </c>
      <c r="E1171" s="192" t="s">
        <v>3653</v>
      </c>
      <c r="F1171" s="192" t="s">
        <v>3</v>
      </c>
      <c r="G1171" s="192">
        <v>2104406</v>
      </c>
      <c r="H1171" s="68"/>
      <c r="I1171" s="198" t="s">
        <v>4779</v>
      </c>
      <c r="J1171" s="68"/>
      <c r="K1171" s="68"/>
      <c r="L1171" s="68"/>
      <c r="M1171" s="68"/>
      <c r="N1171" s="363"/>
      <c r="O1171" s="363"/>
      <c r="P1171" s="216">
        <v>0</v>
      </c>
      <c r="Q1171" s="216">
        <v>3250.26</v>
      </c>
      <c r="R1171" s="68" t="s">
        <v>638</v>
      </c>
      <c r="S1171" s="365"/>
      <c r="T1171" s="278"/>
    </row>
    <row r="1172" spans="1:20" ht="63.75">
      <c r="A1172" s="192">
        <v>16</v>
      </c>
      <c r="B1172" s="68"/>
      <c r="C1172" s="214" t="s">
        <v>40</v>
      </c>
      <c r="D1172" s="215">
        <v>45019</v>
      </c>
      <c r="E1172" s="192" t="s">
        <v>3654</v>
      </c>
      <c r="F1172" s="192" t="s">
        <v>3</v>
      </c>
      <c r="G1172" s="192">
        <v>2104414</v>
      </c>
      <c r="H1172" s="68"/>
      <c r="I1172" s="198" t="s">
        <v>4780</v>
      </c>
      <c r="J1172" s="68"/>
      <c r="K1172" s="68"/>
      <c r="L1172" s="68"/>
      <c r="M1172" s="68"/>
      <c r="N1172" s="363"/>
      <c r="O1172" s="363"/>
      <c r="P1172" s="216">
        <v>0</v>
      </c>
      <c r="Q1172" s="216">
        <v>296.02</v>
      </c>
      <c r="R1172" s="68" t="s">
        <v>638</v>
      </c>
      <c r="S1172" s="365"/>
      <c r="T1172" s="278"/>
    </row>
    <row r="1173" spans="1:20" ht="51">
      <c r="A1173" s="192">
        <v>86</v>
      </c>
      <c r="B1173" s="68"/>
      <c r="C1173" s="214" t="s">
        <v>50</v>
      </c>
      <c r="D1173" s="215">
        <v>45019</v>
      </c>
      <c r="E1173" s="192" t="s">
        <v>3655</v>
      </c>
      <c r="F1173" s="192" t="s">
        <v>3</v>
      </c>
      <c r="G1173" s="192">
        <v>2104421</v>
      </c>
      <c r="H1173" s="68"/>
      <c r="I1173" s="198" t="s">
        <v>4781</v>
      </c>
      <c r="J1173" s="68"/>
      <c r="K1173" s="68"/>
      <c r="L1173" s="68"/>
      <c r="M1173" s="68"/>
      <c r="N1173" s="363"/>
      <c r="O1173" s="363"/>
      <c r="P1173" s="216">
        <v>0</v>
      </c>
      <c r="Q1173" s="216">
        <v>330</v>
      </c>
      <c r="R1173" s="68" t="s">
        <v>638</v>
      </c>
      <c r="S1173" s="365"/>
      <c r="T1173" s="278"/>
    </row>
    <row r="1174" spans="1:20" ht="51">
      <c r="A1174" s="192">
        <v>86</v>
      </c>
      <c r="B1174" s="68"/>
      <c r="C1174" s="214" t="s">
        <v>50</v>
      </c>
      <c r="D1174" s="215">
        <v>45019</v>
      </c>
      <c r="E1174" s="192" t="s">
        <v>3656</v>
      </c>
      <c r="F1174" s="192" t="s">
        <v>3</v>
      </c>
      <c r="G1174" s="192">
        <v>2104424</v>
      </c>
      <c r="H1174" s="68"/>
      <c r="I1174" s="198" t="s">
        <v>4782</v>
      </c>
      <c r="J1174" s="68"/>
      <c r="K1174" s="68"/>
      <c r="L1174" s="68"/>
      <c r="M1174" s="68"/>
      <c r="N1174" s="363"/>
      <c r="O1174" s="363"/>
      <c r="P1174" s="216">
        <v>0</v>
      </c>
      <c r="Q1174" s="216">
        <v>1755.06</v>
      </c>
      <c r="R1174" s="68" t="s">
        <v>638</v>
      </c>
      <c r="S1174" s="365"/>
      <c r="T1174" s="278"/>
    </row>
    <row r="1175" spans="1:20" ht="51">
      <c r="A1175" s="192">
        <v>15</v>
      </c>
      <c r="B1175" s="68"/>
      <c r="C1175" s="214" t="s">
        <v>39</v>
      </c>
      <c r="D1175" s="215">
        <v>45019</v>
      </c>
      <c r="E1175" s="192" t="s">
        <v>3657</v>
      </c>
      <c r="F1175" s="192" t="s">
        <v>3</v>
      </c>
      <c r="G1175" s="192">
        <v>2104441</v>
      </c>
      <c r="H1175" s="68"/>
      <c r="I1175" s="198" t="s">
        <v>4783</v>
      </c>
      <c r="J1175" s="68"/>
      <c r="K1175" s="68"/>
      <c r="L1175" s="68"/>
      <c r="M1175" s="68"/>
      <c r="N1175" s="363"/>
      <c r="O1175" s="363"/>
      <c r="P1175" s="216">
        <v>0</v>
      </c>
      <c r="Q1175" s="216">
        <v>330.91</v>
      </c>
      <c r="R1175" s="68" t="s">
        <v>638</v>
      </c>
      <c r="S1175" s="365"/>
      <c r="T1175" s="278"/>
    </row>
    <row r="1176" spans="1:20" ht="38.25">
      <c r="A1176" s="192">
        <v>46</v>
      </c>
      <c r="B1176" s="68"/>
      <c r="C1176" s="214" t="s">
        <v>1380</v>
      </c>
      <c r="D1176" s="215">
        <v>45019</v>
      </c>
      <c r="E1176" s="192" t="s">
        <v>3658</v>
      </c>
      <c r="F1176" s="192" t="s">
        <v>3</v>
      </c>
      <c r="G1176" s="192">
        <v>2104443</v>
      </c>
      <c r="H1176" s="68"/>
      <c r="I1176" s="198" t="s">
        <v>4784</v>
      </c>
      <c r="J1176" s="68"/>
      <c r="K1176" s="68"/>
      <c r="L1176" s="68"/>
      <c r="M1176" s="68"/>
      <c r="N1176" s="363"/>
      <c r="O1176" s="363"/>
      <c r="P1176" s="216">
        <v>0</v>
      </c>
      <c r="Q1176" s="216">
        <v>830</v>
      </c>
      <c r="R1176" s="68" t="s">
        <v>638</v>
      </c>
      <c r="S1176" s="365"/>
      <c r="T1176" s="278"/>
    </row>
    <row r="1177" spans="1:20" ht="38.25">
      <c r="A1177" s="192">
        <v>46</v>
      </c>
      <c r="B1177" s="68"/>
      <c r="C1177" s="214" t="s">
        <v>1380</v>
      </c>
      <c r="D1177" s="215">
        <v>45019</v>
      </c>
      <c r="E1177" s="192" t="s">
        <v>3659</v>
      </c>
      <c r="F1177" s="192" t="s">
        <v>3</v>
      </c>
      <c r="G1177" s="192">
        <v>2104445</v>
      </c>
      <c r="H1177" s="68"/>
      <c r="I1177" s="198" t="s">
        <v>4784</v>
      </c>
      <c r="J1177" s="68"/>
      <c r="K1177" s="68"/>
      <c r="L1177" s="68"/>
      <c r="M1177" s="68"/>
      <c r="N1177" s="363"/>
      <c r="O1177" s="363"/>
      <c r="P1177" s="216">
        <v>0</v>
      </c>
      <c r="Q1177" s="216">
        <v>830</v>
      </c>
      <c r="R1177" s="68" t="s">
        <v>638</v>
      </c>
      <c r="S1177" s="365"/>
      <c r="T1177" s="278"/>
    </row>
    <row r="1178" spans="1:20" ht="63.75">
      <c r="A1178" s="192">
        <v>25</v>
      </c>
      <c r="B1178" s="68"/>
      <c r="C1178" s="214" t="s">
        <v>42</v>
      </c>
      <c r="D1178" s="215">
        <v>45019</v>
      </c>
      <c r="E1178" s="192" t="s">
        <v>3660</v>
      </c>
      <c r="F1178" s="192" t="s">
        <v>3</v>
      </c>
      <c r="G1178" s="192">
        <v>2104446</v>
      </c>
      <c r="H1178" s="68"/>
      <c r="I1178" s="198" t="s">
        <v>4785</v>
      </c>
      <c r="J1178" s="68"/>
      <c r="K1178" s="68"/>
      <c r="L1178" s="68"/>
      <c r="M1178" s="68"/>
      <c r="N1178" s="363"/>
      <c r="O1178" s="363"/>
      <c r="P1178" s="216">
        <v>0</v>
      </c>
      <c r="Q1178" s="216">
        <v>1382.42</v>
      </c>
      <c r="R1178" s="68" t="s">
        <v>638</v>
      </c>
      <c r="S1178" s="365"/>
      <c r="T1178" s="278"/>
    </row>
    <row r="1179" spans="1:20" ht="51">
      <c r="A1179" s="192">
        <v>41</v>
      </c>
      <c r="B1179" s="68"/>
      <c r="C1179" s="214" t="s">
        <v>44</v>
      </c>
      <c r="D1179" s="215">
        <v>45019</v>
      </c>
      <c r="E1179" s="192" t="s">
        <v>3661</v>
      </c>
      <c r="F1179" s="192" t="s">
        <v>3</v>
      </c>
      <c r="G1179" s="192">
        <v>2104454</v>
      </c>
      <c r="H1179" s="68"/>
      <c r="I1179" s="198" t="s">
        <v>4786</v>
      </c>
      <c r="J1179" s="68"/>
      <c r="K1179" s="68"/>
      <c r="L1179" s="68"/>
      <c r="M1179" s="68"/>
      <c r="N1179" s="363"/>
      <c r="O1179" s="363"/>
      <c r="P1179" s="216">
        <v>0</v>
      </c>
      <c r="Q1179" s="216">
        <v>39</v>
      </c>
      <c r="R1179" s="68" t="s">
        <v>638</v>
      </c>
      <c r="S1179" s="365"/>
      <c r="T1179" s="278"/>
    </row>
    <row r="1180" spans="1:20" ht="51">
      <c r="A1180" s="192" t="s">
        <v>541</v>
      </c>
      <c r="B1180" s="68"/>
      <c r="C1180" s="214" t="s">
        <v>590</v>
      </c>
      <c r="D1180" s="215">
        <v>45019</v>
      </c>
      <c r="E1180" s="192" t="s">
        <v>3662</v>
      </c>
      <c r="F1180" s="192" t="s">
        <v>3</v>
      </c>
      <c r="G1180" s="192">
        <v>2104459</v>
      </c>
      <c r="H1180" s="68"/>
      <c r="I1180" s="198" t="s">
        <v>4787</v>
      </c>
      <c r="J1180" s="68"/>
      <c r="K1180" s="68"/>
      <c r="L1180" s="68"/>
      <c r="M1180" s="68"/>
      <c r="N1180" s="363"/>
      <c r="O1180" s="363"/>
      <c r="P1180" s="216">
        <v>0</v>
      </c>
      <c r="Q1180" s="216">
        <v>450</v>
      </c>
      <c r="R1180" s="68" t="s">
        <v>638</v>
      </c>
      <c r="S1180" s="365"/>
      <c r="T1180" s="278"/>
    </row>
    <row r="1181" spans="1:20" ht="76.5">
      <c r="A1181" s="192" t="s">
        <v>544</v>
      </c>
      <c r="B1181" s="68"/>
      <c r="C1181" s="214" t="s">
        <v>683</v>
      </c>
      <c r="D1181" s="215">
        <v>45019</v>
      </c>
      <c r="E1181" s="192" t="s">
        <v>3663</v>
      </c>
      <c r="F1181" s="192" t="s">
        <v>6</v>
      </c>
      <c r="G1181" s="192">
        <v>1789522</v>
      </c>
      <c r="H1181" s="68"/>
      <c r="I1181" s="198" t="s">
        <v>4788</v>
      </c>
      <c r="J1181" s="68"/>
      <c r="K1181" s="68"/>
      <c r="L1181" s="68"/>
      <c r="M1181" s="68"/>
      <c r="N1181" s="363"/>
      <c r="O1181" s="363"/>
      <c r="P1181" s="216">
        <v>0</v>
      </c>
      <c r="Q1181" s="216">
        <v>789.7</v>
      </c>
      <c r="R1181" s="68" t="s">
        <v>638</v>
      </c>
      <c r="S1181" s="365"/>
      <c r="T1181" s="278"/>
    </row>
    <row r="1182" spans="1:20" ht="63.75">
      <c r="A1182" s="192">
        <v>299</v>
      </c>
      <c r="B1182" s="68"/>
      <c r="C1182" s="214" t="s">
        <v>126</v>
      </c>
      <c r="D1182" s="215">
        <v>45019</v>
      </c>
      <c r="E1182" s="192" t="s">
        <v>3664</v>
      </c>
      <c r="F1182" s="192" t="s">
        <v>3</v>
      </c>
      <c r="G1182" s="192">
        <v>2104479</v>
      </c>
      <c r="H1182" s="68"/>
      <c r="I1182" s="198" t="s">
        <v>4789</v>
      </c>
      <c r="J1182" s="68"/>
      <c r="K1182" s="68"/>
      <c r="L1182" s="68"/>
      <c r="M1182" s="68"/>
      <c r="N1182" s="363"/>
      <c r="O1182" s="363"/>
      <c r="P1182" s="216">
        <v>0</v>
      </c>
      <c r="Q1182" s="216">
        <v>4</v>
      </c>
      <c r="R1182" s="68" t="s">
        <v>638</v>
      </c>
      <c r="S1182" s="365"/>
      <c r="T1182" s="278"/>
    </row>
    <row r="1183" spans="1:20" ht="51">
      <c r="A1183" s="192">
        <v>548</v>
      </c>
      <c r="B1183" s="68"/>
      <c r="C1183" s="214" t="s">
        <v>1286</v>
      </c>
      <c r="D1183" s="215">
        <v>45019</v>
      </c>
      <c r="E1183" s="192" t="s">
        <v>3665</v>
      </c>
      <c r="F1183" s="192" t="s">
        <v>3</v>
      </c>
      <c r="G1183" s="192">
        <v>2104480</v>
      </c>
      <c r="H1183" s="68"/>
      <c r="I1183" s="198" t="s">
        <v>4790</v>
      </c>
      <c r="J1183" s="68"/>
      <c r="K1183" s="68"/>
      <c r="L1183" s="68"/>
      <c r="M1183" s="68"/>
      <c r="N1183" s="363"/>
      <c r="O1183" s="363"/>
      <c r="P1183" s="216">
        <v>0</v>
      </c>
      <c r="Q1183" s="216">
        <v>39</v>
      </c>
      <c r="R1183" s="68" t="s">
        <v>638</v>
      </c>
      <c r="S1183" s="365"/>
      <c r="T1183" s="278"/>
    </row>
    <row r="1184" spans="1:20" ht="51">
      <c r="A1184" s="192">
        <v>548</v>
      </c>
      <c r="B1184" s="68"/>
      <c r="C1184" s="214" t="s">
        <v>1286</v>
      </c>
      <c r="D1184" s="215">
        <v>45019</v>
      </c>
      <c r="E1184" s="192" t="s">
        <v>3666</v>
      </c>
      <c r="F1184" s="192" t="s">
        <v>3</v>
      </c>
      <c r="G1184" s="192">
        <v>2104481</v>
      </c>
      <c r="H1184" s="68"/>
      <c r="I1184" s="198" t="s">
        <v>4791</v>
      </c>
      <c r="J1184" s="68"/>
      <c r="K1184" s="68"/>
      <c r="L1184" s="68"/>
      <c r="M1184" s="68"/>
      <c r="N1184" s="363"/>
      <c r="O1184" s="363"/>
      <c r="P1184" s="216">
        <v>0</v>
      </c>
      <c r="Q1184" s="216">
        <v>48</v>
      </c>
      <c r="R1184" s="68" t="s">
        <v>638</v>
      </c>
      <c r="S1184" s="365"/>
      <c r="T1184" s="278"/>
    </row>
    <row r="1185" spans="1:20" ht="51">
      <c r="A1185" s="192">
        <v>548</v>
      </c>
      <c r="B1185" s="68"/>
      <c r="C1185" s="214" t="s">
        <v>1286</v>
      </c>
      <c r="D1185" s="215">
        <v>45019</v>
      </c>
      <c r="E1185" s="192" t="s">
        <v>3667</v>
      </c>
      <c r="F1185" s="192" t="s">
        <v>3</v>
      </c>
      <c r="G1185" s="192">
        <v>2104483</v>
      </c>
      <c r="H1185" s="68"/>
      <c r="I1185" s="198" t="s">
        <v>4792</v>
      </c>
      <c r="J1185" s="68"/>
      <c r="K1185" s="68"/>
      <c r="L1185" s="68"/>
      <c r="M1185" s="68"/>
      <c r="N1185" s="363"/>
      <c r="O1185" s="363"/>
      <c r="P1185" s="216">
        <v>0</v>
      </c>
      <c r="Q1185" s="216">
        <v>241</v>
      </c>
      <c r="R1185" s="68" t="s">
        <v>638</v>
      </c>
      <c r="S1185" s="365"/>
      <c r="T1185" s="278"/>
    </row>
    <row r="1186" spans="1:20" ht="51">
      <c r="A1186" s="192">
        <v>548</v>
      </c>
      <c r="B1186" s="68"/>
      <c r="C1186" s="214" t="s">
        <v>1286</v>
      </c>
      <c r="D1186" s="215">
        <v>45019</v>
      </c>
      <c r="E1186" s="192" t="s">
        <v>3668</v>
      </c>
      <c r="F1186" s="192" t="s">
        <v>3</v>
      </c>
      <c r="G1186" s="192">
        <v>2104484</v>
      </c>
      <c r="H1186" s="68"/>
      <c r="I1186" s="198" t="s">
        <v>4793</v>
      </c>
      <c r="J1186" s="68"/>
      <c r="K1186" s="68"/>
      <c r="L1186" s="68"/>
      <c r="M1186" s="68"/>
      <c r="N1186" s="363"/>
      <c r="O1186" s="363"/>
      <c r="P1186" s="216">
        <v>0</v>
      </c>
      <c r="Q1186" s="216">
        <v>39</v>
      </c>
      <c r="R1186" s="68" t="s">
        <v>638</v>
      </c>
      <c r="S1186" s="365"/>
      <c r="T1186" s="278"/>
    </row>
    <row r="1187" spans="1:20" ht="38.25">
      <c r="A1187" s="192">
        <v>46</v>
      </c>
      <c r="B1187" s="68"/>
      <c r="C1187" s="214" t="s">
        <v>1380</v>
      </c>
      <c r="D1187" s="215">
        <v>45019</v>
      </c>
      <c r="E1187" s="192" t="s">
        <v>3669</v>
      </c>
      <c r="F1187" s="192" t="s">
        <v>3</v>
      </c>
      <c r="G1187" s="192">
        <v>2104485</v>
      </c>
      <c r="H1187" s="68"/>
      <c r="I1187" s="198" t="s">
        <v>4794</v>
      </c>
      <c r="J1187" s="68"/>
      <c r="K1187" s="68"/>
      <c r="L1187" s="68"/>
      <c r="M1187" s="68"/>
      <c r="N1187" s="363"/>
      <c r="O1187" s="363"/>
      <c r="P1187" s="216">
        <v>0</v>
      </c>
      <c r="Q1187" s="216">
        <v>8300</v>
      </c>
      <c r="R1187" s="68" t="s">
        <v>638</v>
      </c>
      <c r="S1187" s="365"/>
      <c r="T1187" s="278"/>
    </row>
    <row r="1188" spans="1:20" ht="63.75">
      <c r="A1188" s="192">
        <v>41</v>
      </c>
      <c r="B1188" s="68"/>
      <c r="C1188" s="214" t="s">
        <v>44</v>
      </c>
      <c r="D1188" s="215">
        <v>45019</v>
      </c>
      <c r="E1188" s="192" t="s">
        <v>3670</v>
      </c>
      <c r="F1188" s="192" t="s">
        <v>3</v>
      </c>
      <c r="G1188" s="192">
        <v>2104487</v>
      </c>
      <c r="H1188" s="68"/>
      <c r="I1188" s="198" t="s">
        <v>4795</v>
      </c>
      <c r="J1188" s="68"/>
      <c r="K1188" s="68"/>
      <c r="L1188" s="68"/>
      <c r="M1188" s="68"/>
      <c r="N1188" s="363"/>
      <c r="O1188" s="363"/>
      <c r="P1188" s="216">
        <v>0</v>
      </c>
      <c r="Q1188" s="216">
        <v>2</v>
      </c>
      <c r="R1188" s="68" t="s">
        <v>638</v>
      </c>
      <c r="S1188" s="365"/>
      <c r="T1188" s="278"/>
    </row>
    <row r="1189" spans="1:20" ht="63.75">
      <c r="A1189" s="192">
        <v>53</v>
      </c>
      <c r="B1189" s="68"/>
      <c r="C1189" s="214" t="s">
        <v>1385</v>
      </c>
      <c r="D1189" s="215">
        <v>45019</v>
      </c>
      <c r="E1189" s="192" t="s">
        <v>3671</v>
      </c>
      <c r="F1189" s="192" t="s">
        <v>3</v>
      </c>
      <c r="G1189" s="192">
        <v>2104489</v>
      </c>
      <c r="H1189" s="68"/>
      <c r="I1189" s="198" t="s">
        <v>4796</v>
      </c>
      <c r="J1189" s="68"/>
      <c r="K1189" s="68"/>
      <c r="L1189" s="68"/>
      <c r="M1189" s="68"/>
      <c r="N1189" s="363"/>
      <c r="O1189" s="363"/>
      <c r="P1189" s="216">
        <v>0</v>
      </c>
      <c r="Q1189" s="216">
        <v>151</v>
      </c>
      <c r="R1189" s="68" t="s">
        <v>638</v>
      </c>
      <c r="S1189" s="365"/>
      <c r="T1189" s="278"/>
    </row>
    <row r="1190" spans="1:20" ht="51">
      <c r="A1190" s="192" t="s">
        <v>541</v>
      </c>
      <c r="B1190" s="68"/>
      <c r="C1190" s="214" t="s">
        <v>590</v>
      </c>
      <c r="D1190" s="215">
        <v>45019</v>
      </c>
      <c r="E1190" s="192" t="s">
        <v>3672</v>
      </c>
      <c r="F1190" s="192" t="s">
        <v>6</v>
      </c>
      <c r="G1190" s="192">
        <v>1789810</v>
      </c>
      <c r="H1190" s="68"/>
      <c r="I1190" s="198" t="s">
        <v>4797</v>
      </c>
      <c r="J1190" s="68"/>
      <c r="K1190" s="68"/>
      <c r="L1190" s="68"/>
      <c r="M1190" s="68"/>
      <c r="N1190" s="363"/>
      <c r="O1190" s="363"/>
      <c r="P1190" s="216">
        <v>0</v>
      </c>
      <c r="Q1190" s="216">
        <v>38058.050000000003</v>
      </c>
      <c r="R1190" s="68" t="s">
        <v>638</v>
      </c>
      <c r="S1190" s="365"/>
      <c r="T1190" s="278"/>
    </row>
    <row r="1191" spans="1:20" ht="38.25">
      <c r="A1191" s="192">
        <v>283</v>
      </c>
      <c r="B1191" s="68"/>
      <c r="C1191" s="214" t="s">
        <v>115</v>
      </c>
      <c r="D1191" s="215">
        <v>45019</v>
      </c>
      <c r="E1191" s="192" t="s">
        <v>3673</v>
      </c>
      <c r="F1191" s="192" t="s">
        <v>6</v>
      </c>
      <c r="G1191" s="192">
        <v>1789850</v>
      </c>
      <c r="H1191" s="68"/>
      <c r="I1191" s="198" t="s">
        <v>1907</v>
      </c>
      <c r="J1191" s="68"/>
      <c r="K1191" s="68"/>
      <c r="L1191" s="68"/>
      <c r="M1191" s="68"/>
      <c r="N1191" s="363"/>
      <c r="O1191" s="363"/>
      <c r="P1191" s="216">
        <v>0</v>
      </c>
      <c r="Q1191" s="216">
        <v>285399.39</v>
      </c>
      <c r="R1191" s="68" t="s">
        <v>638</v>
      </c>
      <c r="S1191" s="365"/>
      <c r="T1191" s="278"/>
    </row>
    <row r="1192" spans="1:20" ht="51">
      <c r="A1192" s="192" t="s">
        <v>541</v>
      </c>
      <c r="B1192" s="68"/>
      <c r="C1192" s="214" t="s">
        <v>590</v>
      </c>
      <c r="D1192" s="215">
        <v>45019</v>
      </c>
      <c r="E1192" s="192" t="s">
        <v>3674</v>
      </c>
      <c r="F1192" s="192" t="s">
        <v>3</v>
      </c>
      <c r="G1192" s="192">
        <v>2104357</v>
      </c>
      <c r="H1192" s="68"/>
      <c r="I1192" s="198" t="s">
        <v>4798</v>
      </c>
      <c r="J1192" s="68"/>
      <c r="K1192" s="68"/>
      <c r="L1192" s="68"/>
      <c r="M1192" s="68"/>
      <c r="N1192" s="363"/>
      <c r="O1192" s="363"/>
      <c r="P1192" s="216">
        <v>0</v>
      </c>
      <c r="Q1192" s="216">
        <v>14235.59</v>
      </c>
      <c r="R1192" s="68" t="s">
        <v>638</v>
      </c>
      <c r="S1192" s="365"/>
      <c r="T1192" s="278"/>
    </row>
    <row r="1193" spans="1:20" ht="51">
      <c r="A1193" s="192" t="s">
        <v>541</v>
      </c>
      <c r="B1193" s="68"/>
      <c r="C1193" s="214" t="s">
        <v>590</v>
      </c>
      <c r="D1193" s="215">
        <v>45019</v>
      </c>
      <c r="E1193" s="192" t="s">
        <v>3675</v>
      </c>
      <c r="F1193" s="192" t="s">
        <v>3</v>
      </c>
      <c r="G1193" s="192">
        <v>2104359</v>
      </c>
      <c r="H1193" s="68"/>
      <c r="I1193" s="198" t="s">
        <v>4799</v>
      </c>
      <c r="J1193" s="68"/>
      <c r="K1193" s="68"/>
      <c r="L1193" s="68"/>
      <c r="M1193" s="68"/>
      <c r="N1193" s="363"/>
      <c r="O1193" s="363"/>
      <c r="P1193" s="216">
        <v>0</v>
      </c>
      <c r="Q1193" s="216">
        <v>739811.7</v>
      </c>
      <c r="R1193" s="68" t="s">
        <v>638</v>
      </c>
      <c r="S1193" s="365"/>
      <c r="T1193" s="278"/>
    </row>
    <row r="1194" spans="1:20" ht="63.75">
      <c r="A1194" s="192">
        <v>132</v>
      </c>
      <c r="B1194" s="68"/>
      <c r="C1194" s="214" t="s">
        <v>59</v>
      </c>
      <c r="D1194" s="215">
        <v>45019</v>
      </c>
      <c r="E1194" s="192" t="s">
        <v>3676</v>
      </c>
      <c r="F1194" s="192" t="s">
        <v>3</v>
      </c>
      <c r="G1194" s="192">
        <v>2104379</v>
      </c>
      <c r="H1194" s="68"/>
      <c r="I1194" s="198" t="s">
        <v>4800</v>
      </c>
      <c r="J1194" s="68"/>
      <c r="K1194" s="68"/>
      <c r="L1194" s="68"/>
      <c r="M1194" s="68"/>
      <c r="N1194" s="363"/>
      <c r="O1194" s="363"/>
      <c r="P1194" s="216">
        <v>0</v>
      </c>
      <c r="Q1194" s="216">
        <v>222</v>
      </c>
      <c r="R1194" s="68" t="s">
        <v>638</v>
      </c>
      <c r="S1194" s="365"/>
      <c r="T1194" s="278"/>
    </row>
    <row r="1195" spans="1:20" ht="63.75">
      <c r="A1195" s="192">
        <v>132</v>
      </c>
      <c r="B1195" s="68"/>
      <c r="C1195" s="214" t="s">
        <v>59</v>
      </c>
      <c r="D1195" s="215">
        <v>45019</v>
      </c>
      <c r="E1195" s="192" t="s">
        <v>3677</v>
      </c>
      <c r="F1195" s="192" t="s">
        <v>3</v>
      </c>
      <c r="G1195" s="192">
        <v>2104384</v>
      </c>
      <c r="H1195" s="68"/>
      <c r="I1195" s="198" t="s">
        <v>4801</v>
      </c>
      <c r="J1195" s="68"/>
      <c r="K1195" s="68"/>
      <c r="L1195" s="68"/>
      <c r="M1195" s="68"/>
      <c r="N1195" s="363"/>
      <c r="O1195" s="363"/>
      <c r="P1195" s="216">
        <v>0</v>
      </c>
      <c r="Q1195" s="216">
        <v>222</v>
      </c>
      <c r="R1195" s="68" t="s">
        <v>638</v>
      </c>
      <c r="S1195" s="365"/>
      <c r="T1195" s="278"/>
    </row>
    <row r="1196" spans="1:20" ht="63.75">
      <c r="A1196" s="192">
        <v>132</v>
      </c>
      <c r="B1196" s="68"/>
      <c r="C1196" s="214" t="s">
        <v>59</v>
      </c>
      <c r="D1196" s="215">
        <v>45019</v>
      </c>
      <c r="E1196" s="192" t="s">
        <v>3678</v>
      </c>
      <c r="F1196" s="192" t="s">
        <v>3</v>
      </c>
      <c r="G1196" s="192">
        <v>2104390</v>
      </c>
      <c r="H1196" s="68"/>
      <c r="I1196" s="198" t="s">
        <v>4802</v>
      </c>
      <c r="J1196" s="68"/>
      <c r="K1196" s="68"/>
      <c r="L1196" s="68"/>
      <c r="M1196" s="68"/>
      <c r="N1196" s="363"/>
      <c r="O1196" s="363"/>
      <c r="P1196" s="216">
        <v>0</v>
      </c>
      <c r="Q1196" s="216">
        <v>222</v>
      </c>
      <c r="R1196" s="68" t="s">
        <v>638</v>
      </c>
      <c r="S1196" s="365"/>
      <c r="T1196" s="278"/>
    </row>
    <row r="1197" spans="1:20" ht="63.75">
      <c r="A1197" s="192">
        <v>132</v>
      </c>
      <c r="B1197" s="68"/>
      <c r="C1197" s="214" t="s">
        <v>59</v>
      </c>
      <c r="D1197" s="215">
        <v>45019</v>
      </c>
      <c r="E1197" s="192" t="s">
        <v>3679</v>
      </c>
      <c r="F1197" s="192" t="s">
        <v>3</v>
      </c>
      <c r="G1197" s="192">
        <v>2104395</v>
      </c>
      <c r="H1197" s="68"/>
      <c r="I1197" s="198" t="s">
        <v>4803</v>
      </c>
      <c r="J1197" s="68"/>
      <c r="K1197" s="68"/>
      <c r="L1197" s="68"/>
      <c r="M1197" s="68"/>
      <c r="N1197" s="363"/>
      <c r="O1197" s="363"/>
      <c r="P1197" s="216">
        <v>0</v>
      </c>
      <c r="Q1197" s="216">
        <v>222</v>
      </c>
      <c r="R1197" s="68" t="s">
        <v>638</v>
      </c>
      <c r="S1197" s="365"/>
      <c r="T1197" s="278"/>
    </row>
    <row r="1198" spans="1:20" ht="51">
      <c r="A1198" s="192">
        <v>46</v>
      </c>
      <c r="B1198" s="68"/>
      <c r="C1198" s="214" t="s">
        <v>1380</v>
      </c>
      <c r="D1198" s="215">
        <v>45019</v>
      </c>
      <c r="E1198" s="192" t="s">
        <v>3680</v>
      </c>
      <c r="F1198" s="192" t="s">
        <v>3</v>
      </c>
      <c r="G1198" s="192">
        <v>2104397</v>
      </c>
      <c r="H1198" s="68"/>
      <c r="I1198" s="198" t="s">
        <v>4804</v>
      </c>
      <c r="J1198" s="68"/>
      <c r="K1198" s="68"/>
      <c r="L1198" s="68"/>
      <c r="M1198" s="68"/>
      <c r="N1198" s="363"/>
      <c r="O1198" s="363"/>
      <c r="P1198" s="216">
        <v>0</v>
      </c>
      <c r="Q1198" s="216">
        <v>13160</v>
      </c>
      <c r="R1198" s="68" t="s">
        <v>638</v>
      </c>
      <c r="S1198" s="365"/>
      <c r="T1198" s="278"/>
    </row>
    <row r="1199" spans="1:20" ht="63.75">
      <c r="A1199" s="192">
        <v>66</v>
      </c>
      <c r="B1199" s="68"/>
      <c r="C1199" s="214" t="s">
        <v>46</v>
      </c>
      <c r="D1199" s="215">
        <v>45019</v>
      </c>
      <c r="E1199" s="192" t="s">
        <v>3681</v>
      </c>
      <c r="F1199" s="192" t="s">
        <v>3</v>
      </c>
      <c r="G1199" s="192">
        <v>2104436</v>
      </c>
      <c r="H1199" s="68"/>
      <c r="I1199" s="198" t="s">
        <v>4805</v>
      </c>
      <c r="J1199" s="68"/>
      <c r="K1199" s="68"/>
      <c r="L1199" s="68"/>
      <c r="M1199" s="68"/>
      <c r="N1199" s="363"/>
      <c r="O1199" s="363"/>
      <c r="P1199" s="216">
        <v>0</v>
      </c>
      <c r="Q1199" s="216">
        <v>4051.13</v>
      </c>
      <c r="R1199" s="68" t="s">
        <v>638</v>
      </c>
      <c r="S1199" s="365"/>
      <c r="T1199" s="278"/>
    </row>
    <row r="1200" spans="1:20" ht="63.75">
      <c r="A1200" s="192">
        <v>66</v>
      </c>
      <c r="B1200" s="68"/>
      <c r="C1200" s="214" t="s">
        <v>46</v>
      </c>
      <c r="D1200" s="215">
        <v>45019</v>
      </c>
      <c r="E1200" s="192" t="s">
        <v>3682</v>
      </c>
      <c r="F1200" s="192" t="s">
        <v>3</v>
      </c>
      <c r="G1200" s="192">
        <v>2104437</v>
      </c>
      <c r="H1200" s="68"/>
      <c r="I1200" s="198" t="s">
        <v>4806</v>
      </c>
      <c r="J1200" s="68"/>
      <c r="K1200" s="68"/>
      <c r="L1200" s="68"/>
      <c r="M1200" s="68"/>
      <c r="N1200" s="363"/>
      <c r="O1200" s="363"/>
      <c r="P1200" s="216">
        <v>0</v>
      </c>
      <c r="Q1200" s="216">
        <v>700</v>
      </c>
      <c r="R1200" s="68" t="s">
        <v>638</v>
      </c>
      <c r="S1200" s="365"/>
      <c r="T1200" s="278"/>
    </row>
    <row r="1201" spans="1:20" ht="51">
      <c r="A1201" s="192" t="s">
        <v>542</v>
      </c>
      <c r="B1201" s="68"/>
      <c r="C1201" s="214" t="s">
        <v>691</v>
      </c>
      <c r="D1201" s="215">
        <v>45019</v>
      </c>
      <c r="E1201" s="192" t="s">
        <v>3683</v>
      </c>
      <c r="F1201" s="192" t="s">
        <v>6</v>
      </c>
      <c r="G1201" s="192">
        <v>2224782</v>
      </c>
      <c r="H1201" s="68"/>
      <c r="I1201" s="198" t="s">
        <v>4807</v>
      </c>
      <c r="J1201" s="68"/>
      <c r="K1201" s="68"/>
      <c r="L1201" s="68"/>
      <c r="M1201" s="68"/>
      <c r="N1201" s="363"/>
      <c r="O1201" s="363"/>
      <c r="P1201" s="216">
        <v>0</v>
      </c>
      <c r="Q1201" s="216">
        <v>985405.5</v>
      </c>
      <c r="R1201" s="68" t="s">
        <v>638</v>
      </c>
      <c r="S1201" s="365"/>
      <c r="T1201" s="278"/>
    </row>
    <row r="1202" spans="1:20" ht="89.25">
      <c r="A1202" s="192">
        <v>513</v>
      </c>
      <c r="B1202" s="68"/>
      <c r="C1202" s="214" t="s">
        <v>160</v>
      </c>
      <c r="D1202" s="215">
        <v>45019</v>
      </c>
      <c r="E1202" s="192" t="s">
        <v>3684</v>
      </c>
      <c r="F1202" s="192" t="s">
        <v>10</v>
      </c>
      <c r="G1202" s="192">
        <v>1057735</v>
      </c>
      <c r="H1202" s="68"/>
      <c r="I1202" s="198" t="s">
        <v>4808</v>
      </c>
      <c r="J1202" s="68"/>
      <c r="K1202" s="68"/>
      <c r="L1202" s="68"/>
      <c r="M1202" s="68"/>
      <c r="N1202" s="363"/>
      <c r="O1202" s="363"/>
      <c r="P1202" s="216">
        <v>3305.55</v>
      </c>
      <c r="Q1202" s="216">
        <v>0</v>
      </c>
      <c r="R1202" s="68" t="s">
        <v>638</v>
      </c>
      <c r="S1202" s="365"/>
      <c r="T1202" s="278"/>
    </row>
    <row r="1203" spans="1:20" ht="76.5">
      <c r="A1203" s="192">
        <v>117</v>
      </c>
      <c r="B1203" s="68"/>
      <c r="C1203" s="214" t="s">
        <v>54</v>
      </c>
      <c r="D1203" s="215">
        <v>45019</v>
      </c>
      <c r="E1203" s="192" t="s">
        <v>3685</v>
      </c>
      <c r="F1203" s="192" t="s">
        <v>10</v>
      </c>
      <c r="G1203" s="192">
        <v>1057729</v>
      </c>
      <c r="H1203" s="68"/>
      <c r="I1203" s="198" t="s">
        <v>4809</v>
      </c>
      <c r="J1203" s="68"/>
      <c r="K1203" s="68"/>
      <c r="L1203" s="68"/>
      <c r="M1203" s="68"/>
      <c r="N1203" s="363"/>
      <c r="O1203" s="363"/>
      <c r="P1203" s="216">
        <v>50</v>
      </c>
      <c r="Q1203" s="216">
        <v>0</v>
      </c>
      <c r="R1203" s="68" t="s">
        <v>638</v>
      </c>
      <c r="S1203" s="365"/>
      <c r="T1203" s="278"/>
    </row>
    <row r="1204" spans="1:20" ht="76.5">
      <c r="A1204" s="192">
        <v>513</v>
      </c>
      <c r="B1204" s="68"/>
      <c r="C1204" s="214" t="s">
        <v>160</v>
      </c>
      <c r="D1204" s="215">
        <v>45019</v>
      </c>
      <c r="E1204" s="192" t="s">
        <v>3686</v>
      </c>
      <c r="F1204" s="192" t="s">
        <v>10</v>
      </c>
      <c r="G1204" s="192">
        <v>1057733</v>
      </c>
      <c r="H1204" s="68"/>
      <c r="I1204" s="198" t="s">
        <v>4810</v>
      </c>
      <c r="J1204" s="68"/>
      <c r="K1204" s="68"/>
      <c r="L1204" s="68"/>
      <c r="M1204" s="68"/>
      <c r="N1204" s="363"/>
      <c r="O1204" s="363"/>
      <c r="P1204" s="216">
        <v>50</v>
      </c>
      <c r="Q1204" s="216">
        <v>0</v>
      </c>
      <c r="R1204" s="68" t="s">
        <v>638</v>
      </c>
      <c r="S1204" s="365"/>
      <c r="T1204" s="278"/>
    </row>
    <row r="1205" spans="1:20" ht="51">
      <c r="A1205" s="192" t="s">
        <v>541</v>
      </c>
      <c r="B1205" s="68"/>
      <c r="C1205" s="214" t="s">
        <v>590</v>
      </c>
      <c r="D1205" s="215">
        <v>45020</v>
      </c>
      <c r="E1205" s="192" t="s">
        <v>3687</v>
      </c>
      <c r="F1205" s="192" t="s">
        <v>3</v>
      </c>
      <c r="G1205" s="192">
        <v>2104636</v>
      </c>
      <c r="H1205" s="68"/>
      <c r="I1205" s="198" t="s">
        <v>4811</v>
      </c>
      <c r="J1205" s="68"/>
      <c r="K1205" s="68"/>
      <c r="L1205" s="68"/>
      <c r="M1205" s="68"/>
      <c r="N1205" s="363"/>
      <c r="O1205" s="363"/>
      <c r="P1205" s="216">
        <v>0</v>
      </c>
      <c r="Q1205" s="216">
        <v>709.3</v>
      </c>
      <c r="R1205" s="68" t="s">
        <v>638</v>
      </c>
      <c r="S1205" s="365"/>
      <c r="T1205" s="278"/>
    </row>
    <row r="1206" spans="1:20" ht="51">
      <c r="A1206" s="192">
        <v>81</v>
      </c>
      <c r="B1206" s="68"/>
      <c r="C1206" s="214" t="s">
        <v>49</v>
      </c>
      <c r="D1206" s="215">
        <v>45020</v>
      </c>
      <c r="E1206" s="192" t="s">
        <v>3688</v>
      </c>
      <c r="F1206" s="192" t="s">
        <v>3</v>
      </c>
      <c r="G1206" s="192">
        <v>2104637</v>
      </c>
      <c r="H1206" s="68"/>
      <c r="I1206" s="198" t="s">
        <v>4812</v>
      </c>
      <c r="J1206" s="68"/>
      <c r="K1206" s="68"/>
      <c r="L1206" s="68"/>
      <c r="M1206" s="68"/>
      <c r="N1206" s="363"/>
      <c r="O1206" s="363"/>
      <c r="P1206" s="216">
        <v>0</v>
      </c>
      <c r="Q1206" s="216">
        <v>190</v>
      </c>
      <c r="R1206" s="68" t="s">
        <v>638</v>
      </c>
      <c r="S1206" s="365"/>
      <c r="T1206" s="278"/>
    </row>
    <row r="1207" spans="1:20" ht="89.25">
      <c r="A1207" s="192" t="s">
        <v>541</v>
      </c>
      <c r="B1207" s="68"/>
      <c r="C1207" s="214" t="s">
        <v>590</v>
      </c>
      <c r="D1207" s="215">
        <v>45020</v>
      </c>
      <c r="E1207" s="192" t="s">
        <v>3689</v>
      </c>
      <c r="F1207" s="192" t="s">
        <v>639</v>
      </c>
      <c r="G1207" s="192">
        <v>5411395</v>
      </c>
      <c r="H1207" s="68"/>
      <c r="I1207" s="198" t="s">
        <v>4813</v>
      </c>
      <c r="J1207" s="68"/>
      <c r="K1207" s="68"/>
      <c r="L1207" s="68"/>
      <c r="M1207" s="68"/>
      <c r="N1207" s="363"/>
      <c r="O1207" s="363"/>
      <c r="P1207" s="216">
        <v>0</v>
      </c>
      <c r="Q1207" s="216">
        <v>982436.21</v>
      </c>
      <c r="R1207" s="68" t="s">
        <v>638</v>
      </c>
      <c r="S1207" s="365"/>
      <c r="T1207" s="278"/>
    </row>
    <row r="1208" spans="1:20" ht="51">
      <c r="A1208" s="192" t="s">
        <v>541</v>
      </c>
      <c r="B1208" s="68"/>
      <c r="C1208" s="214" t="s">
        <v>590</v>
      </c>
      <c r="D1208" s="215">
        <v>45020</v>
      </c>
      <c r="E1208" s="192" t="s">
        <v>3690</v>
      </c>
      <c r="F1208" s="192" t="s">
        <v>3</v>
      </c>
      <c r="G1208" s="192">
        <v>2104647</v>
      </c>
      <c r="H1208" s="68"/>
      <c r="I1208" s="198" t="s">
        <v>1816</v>
      </c>
      <c r="J1208" s="68"/>
      <c r="K1208" s="68"/>
      <c r="L1208" s="68"/>
      <c r="M1208" s="68"/>
      <c r="N1208" s="363"/>
      <c r="O1208" s="363"/>
      <c r="P1208" s="216">
        <v>0</v>
      </c>
      <c r="Q1208" s="216">
        <v>1140</v>
      </c>
      <c r="R1208" s="68" t="s">
        <v>638</v>
      </c>
      <c r="S1208" s="365"/>
      <c r="T1208" s="278"/>
    </row>
    <row r="1209" spans="1:20" ht="51">
      <c r="A1209" s="192">
        <v>35</v>
      </c>
      <c r="B1209" s="68"/>
      <c r="C1209" s="214" t="s">
        <v>43</v>
      </c>
      <c r="D1209" s="215">
        <v>45020</v>
      </c>
      <c r="E1209" s="192" t="s">
        <v>3691</v>
      </c>
      <c r="F1209" s="192" t="s">
        <v>3</v>
      </c>
      <c r="G1209" s="192">
        <v>2104648</v>
      </c>
      <c r="H1209" s="68"/>
      <c r="I1209" s="198" t="s">
        <v>2386</v>
      </c>
      <c r="J1209" s="68"/>
      <c r="K1209" s="68"/>
      <c r="L1209" s="68"/>
      <c r="M1209" s="68"/>
      <c r="N1209" s="363"/>
      <c r="O1209" s="363"/>
      <c r="P1209" s="216">
        <v>0</v>
      </c>
      <c r="Q1209" s="216">
        <v>2945</v>
      </c>
      <c r="R1209" s="68" t="s">
        <v>638</v>
      </c>
      <c r="S1209" s="365"/>
      <c r="T1209" s="278"/>
    </row>
    <row r="1210" spans="1:20" ht="51">
      <c r="A1210" s="192" t="s">
        <v>541</v>
      </c>
      <c r="B1210" s="68"/>
      <c r="C1210" s="214" t="s">
        <v>590</v>
      </c>
      <c r="D1210" s="215">
        <v>45020</v>
      </c>
      <c r="E1210" s="192" t="s">
        <v>3692</v>
      </c>
      <c r="F1210" s="192" t="s">
        <v>3</v>
      </c>
      <c r="G1210" s="192">
        <v>2104657</v>
      </c>
      <c r="H1210" s="68"/>
      <c r="I1210" s="198" t="s">
        <v>4814</v>
      </c>
      <c r="J1210" s="68"/>
      <c r="K1210" s="68"/>
      <c r="L1210" s="68"/>
      <c r="M1210" s="68"/>
      <c r="N1210" s="363"/>
      <c r="O1210" s="363"/>
      <c r="P1210" s="216">
        <v>0</v>
      </c>
      <c r="Q1210" s="216">
        <v>933.82</v>
      </c>
      <c r="R1210" s="68" t="s">
        <v>638</v>
      </c>
      <c r="S1210" s="365"/>
      <c r="T1210" s="278"/>
    </row>
    <row r="1211" spans="1:20" ht="51">
      <c r="A1211" s="192">
        <v>670</v>
      </c>
      <c r="B1211" s="68"/>
      <c r="C1211" s="214" t="s">
        <v>178</v>
      </c>
      <c r="D1211" s="215">
        <v>45020</v>
      </c>
      <c r="E1211" s="192" t="s">
        <v>3693</v>
      </c>
      <c r="F1211" s="192" t="s">
        <v>3</v>
      </c>
      <c r="G1211" s="192">
        <v>2104662</v>
      </c>
      <c r="H1211" s="68"/>
      <c r="I1211" s="198" t="s">
        <v>4815</v>
      </c>
      <c r="J1211" s="68"/>
      <c r="K1211" s="68"/>
      <c r="L1211" s="68"/>
      <c r="M1211" s="68"/>
      <c r="N1211" s="363"/>
      <c r="O1211" s="363"/>
      <c r="P1211" s="216">
        <v>0</v>
      </c>
      <c r="Q1211" s="216">
        <v>50</v>
      </c>
      <c r="R1211" s="68" t="s">
        <v>638</v>
      </c>
      <c r="S1211" s="365"/>
      <c r="T1211" s="278"/>
    </row>
    <row r="1212" spans="1:20" ht="89.25">
      <c r="A1212" s="192" t="s">
        <v>541</v>
      </c>
      <c r="B1212" s="68"/>
      <c r="C1212" s="214" t="s">
        <v>590</v>
      </c>
      <c r="D1212" s="215">
        <v>45020</v>
      </c>
      <c r="E1212" s="192" t="s">
        <v>3694</v>
      </c>
      <c r="F1212" s="192" t="s">
        <v>639</v>
      </c>
      <c r="G1212" s="192">
        <v>5412483</v>
      </c>
      <c r="H1212" s="68"/>
      <c r="I1212" s="198" t="s">
        <v>4816</v>
      </c>
      <c r="J1212" s="68"/>
      <c r="K1212" s="68"/>
      <c r="L1212" s="68"/>
      <c r="M1212" s="68"/>
      <c r="N1212" s="363"/>
      <c r="O1212" s="363"/>
      <c r="P1212" s="216">
        <v>0</v>
      </c>
      <c r="Q1212" s="216">
        <v>19976.349999999999</v>
      </c>
      <c r="R1212" s="68" t="s">
        <v>638</v>
      </c>
      <c r="S1212" s="365"/>
      <c r="T1212" s="278"/>
    </row>
    <row r="1213" spans="1:20" ht="51">
      <c r="A1213" s="192">
        <v>517</v>
      </c>
      <c r="B1213" s="68"/>
      <c r="C1213" s="214" t="s">
        <v>162</v>
      </c>
      <c r="D1213" s="215">
        <v>45020</v>
      </c>
      <c r="E1213" s="192" t="s">
        <v>3695</v>
      </c>
      <c r="F1213" s="192" t="s">
        <v>3</v>
      </c>
      <c r="G1213" s="192">
        <v>2104664</v>
      </c>
      <c r="H1213" s="68"/>
      <c r="I1213" s="198" t="s">
        <v>4817</v>
      </c>
      <c r="J1213" s="68"/>
      <c r="K1213" s="68"/>
      <c r="L1213" s="68"/>
      <c r="M1213" s="68"/>
      <c r="N1213" s="363"/>
      <c r="O1213" s="363"/>
      <c r="P1213" s="216">
        <v>0</v>
      </c>
      <c r="Q1213" s="216">
        <v>1000</v>
      </c>
      <c r="R1213" s="68" t="s">
        <v>638</v>
      </c>
      <c r="S1213" s="365"/>
      <c r="T1213" s="278"/>
    </row>
    <row r="1214" spans="1:20" ht="51">
      <c r="A1214" s="192">
        <v>46</v>
      </c>
      <c r="B1214" s="68"/>
      <c r="C1214" s="214" t="s">
        <v>1380</v>
      </c>
      <c r="D1214" s="215">
        <v>45020</v>
      </c>
      <c r="E1214" s="192" t="s">
        <v>3696</v>
      </c>
      <c r="F1214" s="192" t="s">
        <v>3</v>
      </c>
      <c r="G1214" s="192">
        <v>2104668</v>
      </c>
      <c r="H1214" s="68"/>
      <c r="I1214" s="198" t="s">
        <v>4818</v>
      </c>
      <c r="J1214" s="68"/>
      <c r="K1214" s="68"/>
      <c r="L1214" s="68"/>
      <c r="M1214" s="68"/>
      <c r="N1214" s="363"/>
      <c r="O1214" s="363"/>
      <c r="P1214" s="216">
        <v>0</v>
      </c>
      <c r="Q1214" s="216">
        <v>250</v>
      </c>
      <c r="R1214" s="68" t="s">
        <v>638</v>
      </c>
      <c r="S1214" s="365"/>
      <c r="T1214" s="278"/>
    </row>
    <row r="1215" spans="1:20" ht="51">
      <c r="A1215" s="192">
        <v>1201</v>
      </c>
      <c r="B1215" s="68"/>
      <c r="C1215" s="214" t="s">
        <v>228</v>
      </c>
      <c r="D1215" s="215">
        <v>45020</v>
      </c>
      <c r="E1215" s="192" t="s">
        <v>3697</v>
      </c>
      <c r="F1215" s="192" t="s">
        <v>3</v>
      </c>
      <c r="G1215" s="192">
        <v>2104670</v>
      </c>
      <c r="H1215" s="68"/>
      <c r="I1215" s="198" t="s">
        <v>4819</v>
      </c>
      <c r="J1215" s="68"/>
      <c r="K1215" s="68"/>
      <c r="L1215" s="68"/>
      <c r="M1215" s="68"/>
      <c r="N1215" s="363"/>
      <c r="O1215" s="363"/>
      <c r="P1215" s="216">
        <v>0</v>
      </c>
      <c r="Q1215" s="216">
        <v>627.25</v>
      </c>
      <c r="R1215" s="68" t="s">
        <v>638</v>
      </c>
      <c r="S1215" s="365"/>
      <c r="T1215" s="278"/>
    </row>
    <row r="1216" spans="1:20" ht="51">
      <c r="A1216" s="192" t="s">
        <v>541</v>
      </c>
      <c r="B1216" s="68"/>
      <c r="C1216" s="214" t="s">
        <v>590</v>
      </c>
      <c r="D1216" s="215">
        <v>45020</v>
      </c>
      <c r="E1216" s="192" t="s">
        <v>3698</v>
      </c>
      <c r="F1216" s="192" t="s">
        <v>3</v>
      </c>
      <c r="G1216" s="192">
        <v>2104684</v>
      </c>
      <c r="H1216" s="68"/>
      <c r="I1216" s="198" t="s">
        <v>4820</v>
      </c>
      <c r="J1216" s="68"/>
      <c r="K1216" s="68"/>
      <c r="L1216" s="68"/>
      <c r="M1216" s="68"/>
      <c r="N1216" s="363"/>
      <c r="O1216" s="363"/>
      <c r="P1216" s="216">
        <v>0</v>
      </c>
      <c r="Q1216" s="216">
        <v>380.23</v>
      </c>
      <c r="R1216" s="68" t="s">
        <v>638</v>
      </c>
      <c r="S1216" s="365"/>
      <c r="T1216" s="278"/>
    </row>
    <row r="1217" spans="1:20" ht="38.25">
      <c r="A1217" s="192">
        <v>15</v>
      </c>
      <c r="B1217" s="68"/>
      <c r="C1217" s="214" t="s">
        <v>39</v>
      </c>
      <c r="D1217" s="215">
        <v>45020</v>
      </c>
      <c r="E1217" s="192" t="s">
        <v>3699</v>
      </c>
      <c r="F1217" s="192" t="s">
        <v>3</v>
      </c>
      <c r="G1217" s="192">
        <v>2104692</v>
      </c>
      <c r="H1217" s="68"/>
      <c r="I1217" s="198" t="s">
        <v>4821</v>
      </c>
      <c r="J1217" s="68"/>
      <c r="K1217" s="68"/>
      <c r="L1217" s="68"/>
      <c r="M1217" s="68"/>
      <c r="N1217" s="363"/>
      <c r="O1217" s="363"/>
      <c r="P1217" s="216">
        <v>0</v>
      </c>
      <c r="Q1217" s="216">
        <v>386.64</v>
      </c>
      <c r="R1217" s="68" t="s">
        <v>638</v>
      </c>
      <c r="S1217" s="365"/>
      <c r="T1217" s="278"/>
    </row>
    <row r="1218" spans="1:20" ht="38.25">
      <c r="A1218" s="192">
        <v>15</v>
      </c>
      <c r="B1218" s="68"/>
      <c r="C1218" s="214" t="s">
        <v>39</v>
      </c>
      <c r="D1218" s="215">
        <v>45020</v>
      </c>
      <c r="E1218" s="192" t="s">
        <v>3700</v>
      </c>
      <c r="F1218" s="192" t="s">
        <v>3</v>
      </c>
      <c r="G1218" s="192">
        <v>2104703</v>
      </c>
      <c r="H1218" s="68"/>
      <c r="I1218" s="198" t="s">
        <v>4822</v>
      </c>
      <c r="J1218" s="68"/>
      <c r="K1218" s="68"/>
      <c r="L1218" s="68"/>
      <c r="M1218" s="68"/>
      <c r="N1218" s="363"/>
      <c r="O1218" s="363"/>
      <c r="P1218" s="216">
        <v>0</v>
      </c>
      <c r="Q1218" s="216">
        <v>622.44000000000005</v>
      </c>
      <c r="R1218" s="68" t="s">
        <v>638</v>
      </c>
      <c r="S1218" s="365"/>
      <c r="T1218" s="278"/>
    </row>
    <row r="1219" spans="1:20" ht="51">
      <c r="A1219" s="192">
        <v>46</v>
      </c>
      <c r="B1219" s="68"/>
      <c r="C1219" s="214" t="s">
        <v>1380</v>
      </c>
      <c r="D1219" s="215">
        <v>45020</v>
      </c>
      <c r="E1219" s="192" t="s">
        <v>3701</v>
      </c>
      <c r="F1219" s="192" t="s">
        <v>3</v>
      </c>
      <c r="G1219" s="192">
        <v>2104708</v>
      </c>
      <c r="H1219" s="68"/>
      <c r="I1219" s="198" t="s">
        <v>4823</v>
      </c>
      <c r="J1219" s="68"/>
      <c r="K1219" s="68"/>
      <c r="L1219" s="68"/>
      <c r="M1219" s="68"/>
      <c r="N1219" s="363"/>
      <c r="O1219" s="363"/>
      <c r="P1219" s="216">
        <v>0</v>
      </c>
      <c r="Q1219" s="216">
        <v>5000</v>
      </c>
      <c r="R1219" s="68" t="s">
        <v>638</v>
      </c>
      <c r="S1219" s="365"/>
      <c r="T1219" s="278"/>
    </row>
    <row r="1220" spans="1:20" ht="51">
      <c r="A1220" s="192">
        <v>46</v>
      </c>
      <c r="B1220" s="68"/>
      <c r="C1220" s="214" t="s">
        <v>1380</v>
      </c>
      <c r="D1220" s="215">
        <v>45020</v>
      </c>
      <c r="E1220" s="192" t="s">
        <v>3702</v>
      </c>
      <c r="F1220" s="192" t="s">
        <v>3</v>
      </c>
      <c r="G1220" s="192">
        <v>2104709</v>
      </c>
      <c r="H1220" s="68"/>
      <c r="I1220" s="198" t="s">
        <v>4824</v>
      </c>
      <c r="J1220" s="68"/>
      <c r="K1220" s="68"/>
      <c r="L1220" s="68"/>
      <c r="M1220" s="68"/>
      <c r="N1220" s="363"/>
      <c r="O1220" s="363"/>
      <c r="P1220" s="216">
        <v>0</v>
      </c>
      <c r="Q1220" s="216">
        <v>2500</v>
      </c>
      <c r="R1220" s="68" t="s">
        <v>638</v>
      </c>
      <c r="S1220" s="365"/>
      <c r="T1220" s="278"/>
    </row>
    <row r="1221" spans="1:20" ht="51">
      <c r="A1221" s="192" t="s">
        <v>541</v>
      </c>
      <c r="B1221" s="68"/>
      <c r="C1221" s="214" t="s">
        <v>590</v>
      </c>
      <c r="D1221" s="215">
        <v>45020</v>
      </c>
      <c r="E1221" s="192" t="s">
        <v>3703</v>
      </c>
      <c r="F1221" s="192" t="s">
        <v>3</v>
      </c>
      <c r="G1221" s="192">
        <v>2104715</v>
      </c>
      <c r="H1221" s="68"/>
      <c r="I1221" s="198" t="s">
        <v>4825</v>
      </c>
      <c r="J1221" s="68"/>
      <c r="K1221" s="68"/>
      <c r="L1221" s="68"/>
      <c r="M1221" s="68"/>
      <c r="N1221" s="363"/>
      <c r="O1221" s="363"/>
      <c r="P1221" s="216">
        <v>0</v>
      </c>
      <c r="Q1221" s="216">
        <v>5442.36</v>
      </c>
      <c r="R1221" s="68" t="s">
        <v>638</v>
      </c>
      <c r="S1221" s="365"/>
      <c r="T1221" s="278"/>
    </row>
    <row r="1222" spans="1:20" ht="51">
      <c r="A1222" s="192" t="s">
        <v>541</v>
      </c>
      <c r="B1222" s="68"/>
      <c r="C1222" s="214" t="s">
        <v>590</v>
      </c>
      <c r="D1222" s="215">
        <v>45020</v>
      </c>
      <c r="E1222" s="192" t="s">
        <v>3704</v>
      </c>
      <c r="F1222" s="192" t="s">
        <v>3</v>
      </c>
      <c r="G1222" s="192">
        <v>2104716</v>
      </c>
      <c r="H1222" s="68"/>
      <c r="I1222" s="198" t="s">
        <v>4826</v>
      </c>
      <c r="J1222" s="68"/>
      <c r="K1222" s="68"/>
      <c r="L1222" s="68"/>
      <c r="M1222" s="68"/>
      <c r="N1222" s="363"/>
      <c r="O1222" s="363"/>
      <c r="P1222" s="216">
        <v>0</v>
      </c>
      <c r="Q1222" s="216">
        <v>5442.36</v>
      </c>
      <c r="R1222" s="68" t="s">
        <v>638</v>
      </c>
      <c r="S1222" s="365"/>
      <c r="T1222" s="278"/>
    </row>
    <row r="1223" spans="1:20" ht="51">
      <c r="A1223" s="192" t="s">
        <v>541</v>
      </c>
      <c r="B1223" s="68"/>
      <c r="C1223" s="214" t="s">
        <v>590</v>
      </c>
      <c r="D1223" s="215">
        <v>45020</v>
      </c>
      <c r="E1223" s="192" t="s">
        <v>3705</v>
      </c>
      <c r="F1223" s="192" t="s">
        <v>3</v>
      </c>
      <c r="G1223" s="192">
        <v>2104717</v>
      </c>
      <c r="H1223" s="68"/>
      <c r="I1223" s="198" t="s">
        <v>4827</v>
      </c>
      <c r="J1223" s="68"/>
      <c r="K1223" s="68"/>
      <c r="L1223" s="68"/>
      <c r="M1223" s="68"/>
      <c r="N1223" s="363"/>
      <c r="O1223" s="363"/>
      <c r="P1223" s="216">
        <v>0</v>
      </c>
      <c r="Q1223" s="216">
        <v>5442.36</v>
      </c>
      <c r="R1223" s="68" t="s">
        <v>638</v>
      </c>
      <c r="S1223" s="365"/>
      <c r="T1223" s="278"/>
    </row>
    <row r="1224" spans="1:20" ht="51">
      <c r="A1224" s="192" t="s">
        <v>541</v>
      </c>
      <c r="B1224" s="68"/>
      <c r="C1224" s="214" t="s">
        <v>590</v>
      </c>
      <c r="D1224" s="215">
        <v>45020</v>
      </c>
      <c r="E1224" s="192" t="s">
        <v>3706</v>
      </c>
      <c r="F1224" s="192" t="s">
        <v>3</v>
      </c>
      <c r="G1224" s="192">
        <v>2104718</v>
      </c>
      <c r="H1224" s="68"/>
      <c r="I1224" s="198" t="s">
        <v>4828</v>
      </c>
      <c r="J1224" s="68"/>
      <c r="K1224" s="68"/>
      <c r="L1224" s="68"/>
      <c r="M1224" s="68"/>
      <c r="N1224" s="363"/>
      <c r="O1224" s="363"/>
      <c r="P1224" s="216">
        <v>0</v>
      </c>
      <c r="Q1224" s="216">
        <v>5442.36</v>
      </c>
      <c r="R1224" s="68" t="s">
        <v>638</v>
      </c>
      <c r="S1224" s="365"/>
      <c r="T1224" s="278"/>
    </row>
    <row r="1225" spans="1:20" ht="51">
      <c r="A1225" s="192">
        <v>1201</v>
      </c>
      <c r="B1225" s="68"/>
      <c r="C1225" s="214" t="s">
        <v>228</v>
      </c>
      <c r="D1225" s="215">
        <v>45020</v>
      </c>
      <c r="E1225" s="192" t="s">
        <v>3707</v>
      </c>
      <c r="F1225" s="192" t="s">
        <v>3</v>
      </c>
      <c r="G1225" s="192">
        <v>2104728</v>
      </c>
      <c r="H1225" s="68"/>
      <c r="I1225" s="198" t="s">
        <v>4829</v>
      </c>
      <c r="J1225" s="68"/>
      <c r="K1225" s="68"/>
      <c r="L1225" s="68"/>
      <c r="M1225" s="68"/>
      <c r="N1225" s="363"/>
      <c r="O1225" s="363"/>
      <c r="P1225" s="216">
        <v>0</v>
      </c>
      <c r="Q1225" s="216">
        <v>395.1</v>
      </c>
      <c r="R1225" s="68" t="s">
        <v>638</v>
      </c>
      <c r="S1225" s="365"/>
      <c r="T1225" s="278"/>
    </row>
    <row r="1226" spans="1:20" ht="51">
      <c r="A1226" s="192" t="s">
        <v>541</v>
      </c>
      <c r="B1226" s="68"/>
      <c r="C1226" s="214" t="s">
        <v>590</v>
      </c>
      <c r="D1226" s="215">
        <v>45020</v>
      </c>
      <c r="E1226" s="192" t="s">
        <v>3708</v>
      </c>
      <c r="F1226" s="192" t="s">
        <v>3</v>
      </c>
      <c r="G1226" s="192">
        <v>2104748</v>
      </c>
      <c r="H1226" s="68"/>
      <c r="I1226" s="198" t="s">
        <v>1585</v>
      </c>
      <c r="J1226" s="68"/>
      <c r="K1226" s="68"/>
      <c r="L1226" s="68"/>
      <c r="M1226" s="68"/>
      <c r="N1226" s="363"/>
      <c r="O1226" s="363"/>
      <c r="P1226" s="216">
        <v>0</v>
      </c>
      <c r="Q1226" s="216">
        <v>810</v>
      </c>
      <c r="R1226" s="68" t="s">
        <v>638</v>
      </c>
      <c r="S1226" s="365"/>
      <c r="T1226" s="278"/>
    </row>
    <row r="1227" spans="1:20" ht="102">
      <c r="A1227" s="192">
        <v>291</v>
      </c>
      <c r="B1227" s="68"/>
      <c r="C1227" s="214" t="s">
        <v>119</v>
      </c>
      <c r="D1227" s="215">
        <v>45020</v>
      </c>
      <c r="E1227" s="192" t="s">
        <v>3709</v>
      </c>
      <c r="F1227" s="192" t="s">
        <v>10</v>
      </c>
      <c r="G1227" s="192">
        <v>1057768</v>
      </c>
      <c r="H1227" s="68"/>
      <c r="I1227" s="198" t="s">
        <v>4830</v>
      </c>
      <c r="J1227" s="68"/>
      <c r="K1227" s="68"/>
      <c r="L1227" s="68"/>
      <c r="M1227" s="68"/>
      <c r="N1227" s="363"/>
      <c r="O1227" s="363"/>
      <c r="P1227" s="216">
        <v>270</v>
      </c>
      <c r="Q1227" s="216">
        <v>0</v>
      </c>
      <c r="R1227" s="68" t="s">
        <v>638</v>
      </c>
      <c r="S1227" s="365"/>
      <c r="T1227" s="278"/>
    </row>
    <row r="1228" spans="1:20" ht="51">
      <c r="A1228" s="192" t="s">
        <v>541</v>
      </c>
      <c r="B1228" s="68"/>
      <c r="C1228" s="214" t="s">
        <v>590</v>
      </c>
      <c r="D1228" s="215">
        <v>45020</v>
      </c>
      <c r="E1228" s="192" t="s">
        <v>3710</v>
      </c>
      <c r="F1228" s="192" t="s">
        <v>3</v>
      </c>
      <c r="G1228" s="192">
        <v>2104759</v>
      </c>
      <c r="H1228" s="68"/>
      <c r="I1228" s="198" t="s">
        <v>4831</v>
      </c>
      <c r="J1228" s="68"/>
      <c r="K1228" s="68"/>
      <c r="L1228" s="68"/>
      <c r="M1228" s="68"/>
      <c r="N1228" s="363"/>
      <c r="O1228" s="363"/>
      <c r="P1228" s="216">
        <v>0</v>
      </c>
      <c r="Q1228" s="216">
        <v>1500.34</v>
      </c>
      <c r="R1228" s="68" t="s">
        <v>638</v>
      </c>
      <c r="S1228" s="365"/>
      <c r="T1228" s="278"/>
    </row>
    <row r="1229" spans="1:20" ht="51">
      <c r="A1229" s="192" t="s">
        <v>541</v>
      </c>
      <c r="B1229" s="68"/>
      <c r="C1229" s="214" t="s">
        <v>590</v>
      </c>
      <c r="D1229" s="215">
        <v>45020</v>
      </c>
      <c r="E1229" s="192" t="s">
        <v>3711</v>
      </c>
      <c r="F1229" s="192" t="s">
        <v>3</v>
      </c>
      <c r="G1229" s="192">
        <v>2104768</v>
      </c>
      <c r="H1229" s="68"/>
      <c r="I1229" s="198" t="s">
        <v>4832</v>
      </c>
      <c r="J1229" s="68"/>
      <c r="K1229" s="68"/>
      <c r="L1229" s="68"/>
      <c r="M1229" s="68"/>
      <c r="N1229" s="363"/>
      <c r="O1229" s="363"/>
      <c r="P1229" s="216">
        <v>0</v>
      </c>
      <c r="Q1229" s="216">
        <v>249.3</v>
      </c>
      <c r="R1229" s="68" t="s">
        <v>638</v>
      </c>
      <c r="S1229" s="365"/>
      <c r="T1229" s="278"/>
    </row>
    <row r="1230" spans="1:20" ht="51">
      <c r="A1230" s="192">
        <v>46</v>
      </c>
      <c r="B1230" s="68"/>
      <c r="C1230" s="214" t="s">
        <v>1380</v>
      </c>
      <c r="D1230" s="215">
        <v>45020</v>
      </c>
      <c r="E1230" s="192" t="s">
        <v>3712</v>
      </c>
      <c r="F1230" s="192" t="s">
        <v>3</v>
      </c>
      <c r="G1230" s="192">
        <v>2104769</v>
      </c>
      <c r="H1230" s="68"/>
      <c r="I1230" s="198" t="s">
        <v>4833</v>
      </c>
      <c r="J1230" s="68"/>
      <c r="K1230" s="68"/>
      <c r="L1230" s="68"/>
      <c r="M1230" s="68"/>
      <c r="N1230" s="363"/>
      <c r="O1230" s="363"/>
      <c r="P1230" s="216">
        <v>0</v>
      </c>
      <c r="Q1230" s="216">
        <v>153.86000000000001</v>
      </c>
      <c r="R1230" s="68" t="s">
        <v>638</v>
      </c>
      <c r="S1230" s="365"/>
      <c r="T1230" s="278"/>
    </row>
    <row r="1231" spans="1:20" ht="63.75">
      <c r="A1231" s="192">
        <v>16</v>
      </c>
      <c r="B1231" s="68"/>
      <c r="C1231" s="214" t="s">
        <v>40</v>
      </c>
      <c r="D1231" s="215">
        <v>45020</v>
      </c>
      <c r="E1231" s="192" t="s">
        <v>3713</v>
      </c>
      <c r="F1231" s="192" t="s">
        <v>3</v>
      </c>
      <c r="G1231" s="192">
        <v>2104771</v>
      </c>
      <c r="H1231" s="68"/>
      <c r="I1231" s="198" t="s">
        <v>4777</v>
      </c>
      <c r="J1231" s="68"/>
      <c r="K1231" s="68"/>
      <c r="L1231" s="68"/>
      <c r="M1231" s="68"/>
      <c r="N1231" s="363"/>
      <c r="O1231" s="363"/>
      <c r="P1231" s="216">
        <v>0</v>
      </c>
      <c r="Q1231" s="216">
        <v>25</v>
      </c>
      <c r="R1231" s="68" t="s">
        <v>638</v>
      </c>
      <c r="S1231" s="365"/>
      <c r="T1231" s="278"/>
    </row>
    <row r="1232" spans="1:20" ht="51">
      <c r="A1232" s="192">
        <v>292</v>
      </c>
      <c r="B1232" s="68"/>
      <c r="C1232" s="214" t="s">
        <v>120</v>
      </c>
      <c r="D1232" s="215">
        <v>45020</v>
      </c>
      <c r="E1232" s="192" t="s">
        <v>3714</v>
      </c>
      <c r="F1232" s="192" t="s">
        <v>3</v>
      </c>
      <c r="G1232" s="192">
        <v>2104772</v>
      </c>
      <c r="H1232" s="68"/>
      <c r="I1232" s="198" t="s">
        <v>4834</v>
      </c>
      <c r="J1232" s="68"/>
      <c r="K1232" s="68"/>
      <c r="L1232" s="68"/>
      <c r="M1232" s="68"/>
      <c r="N1232" s="363"/>
      <c r="O1232" s="363"/>
      <c r="P1232" s="216">
        <v>0</v>
      </c>
      <c r="Q1232" s="216">
        <v>395</v>
      </c>
      <c r="R1232" s="68" t="s">
        <v>638</v>
      </c>
      <c r="S1232" s="365"/>
      <c r="T1232" s="278"/>
    </row>
    <row r="1233" spans="1:20" ht="63.75">
      <c r="A1233" s="192">
        <v>16</v>
      </c>
      <c r="B1233" s="68"/>
      <c r="C1233" s="214" t="s">
        <v>40</v>
      </c>
      <c r="D1233" s="215">
        <v>45020</v>
      </c>
      <c r="E1233" s="192" t="s">
        <v>3715</v>
      </c>
      <c r="F1233" s="192" t="s">
        <v>3</v>
      </c>
      <c r="G1233" s="192">
        <v>2104773</v>
      </c>
      <c r="H1233" s="68"/>
      <c r="I1233" s="198" t="s">
        <v>4777</v>
      </c>
      <c r="J1233" s="68"/>
      <c r="K1233" s="68"/>
      <c r="L1233" s="68"/>
      <c r="M1233" s="68"/>
      <c r="N1233" s="363"/>
      <c r="O1233" s="363"/>
      <c r="P1233" s="216">
        <v>0</v>
      </c>
      <c r="Q1233" s="216">
        <v>0.5</v>
      </c>
      <c r="R1233" s="68" t="s">
        <v>638</v>
      </c>
      <c r="S1233" s="365"/>
      <c r="T1233" s="278"/>
    </row>
    <row r="1234" spans="1:20" ht="63.75">
      <c r="A1234" s="192">
        <v>290</v>
      </c>
      <c r="B1234" s="68"/>
      <c r="C1234" s="214" t="s">
        <v>118</v>
      </c>
      <c r="D1234" s="215">
        <v>45020</v>
      </c>
      <c r="E1234" s="192" t="s">
        <v>3716</v>
      </c>
      <c r="F1234" s="192" t="s">
        <v>3</v>
      </c>
      <c r="G1234" s="192">
        <v>2104638</v>
      </c>
      <c r="H1234" s="68"/>
      <c r="I1234" s="198" t="s">
        <v>4835</v>
      </c>
      <c r="J1234" s="68"/>
      <c r="K1234" s="68"/>
      <c r="L1234" s="68"/>
      <c r="M1234" s="68"/>
      <c r="N1234" s="363"/>
      <c r="O1234" s="363"/>
      <c r="P1234" s="216">
        <v>0</v>
      </c>
      <c r="Q1234" s="216">
        <v>266.39999999999998</v>
      </c>
      <c r="R1234" s="68" t="s">
        <v>638</v>
      </c>
      <c r="S1234" s="365"/>
      <c r="T1234" s="278"/>
    </row>
    <row r="1235" spans="1:20" ht="51">
      <c r="A1235" s="192">
        <v>155</v>
      </c>
      <c r="B1235" s="68"/>
      <c r="C1235" s="214" t="s">
        <v>75</v>
      </c>
      <c r="D1235" s="215">
        <v>45020</v>
      </c>
      <c r="E1235" s="192" t="s">
        <v>3717</v>
      </c>
      <c r="F1235" s="192" t="s">
        <v>3</v>
      </c>
      <c r="G1235" s="192">
        <v>2104642</v>
      </c>
      <c r="H1235" s="68"/>
      <c r="I1235" s="198" t="s">
        <v>4836</v>
      </c>
      <c r="J1235" s="68"/>
      <c r="K1235" s="68"/>
      <c r="L1235" s="68"/>
      <c r="M1235" s="68"/>
      <c r="N1235" s="363"/>
      <c r="O1235" s="363"/>
      <c r="P1235" s="216">
        <v>0</v>
      </c>
      <c r="Q1235" s="216">
        <v>49500</v>
      </c>
      <c r="R1235" s="68" t="s">
        <v>638</v>
      </c>
      <c r="S1235" s="365"/>
      <c r="T1235" s="278"/>
    </row>
    <row r="1236" spans="1:20" ht="51">
      <c r="A1236" s="192" t="s">
        <v>541</v>
      </c>
      <c r="B1236" s="68"/>
      <c r="C1236" s="214" t="s">
        <v>590</v>
      </c>
      <c r="D1236" s="215">
        <v>45020</v>
      </c>
      <c r="E1236" s="192" t="s">
        <v>3718</v>
      </c>
      <c r="F1236" s="192" t="s">
        <v>3</v>
      </c>
      <c r="G1236" s="192">
        <v>2104676</v>
      </c>
      <c r="H1236" s="68"/>
      <c r="I1236" s="198" t="s">
        <v>4837</v>
      </c>
      <c r="J1236" s="68"/>
      <c r="K1236" s="68"/>
      <c r="L1236" s="68"/>
      <c r="M1236" s="68"/>
      <c r="N1236" s="363"/>
      <c r="O1236" s="363"/>
      <c r="P1236" s="216">
        <v>0</v>
      </c>
      <c r="Q1236" s="216">
        <v>1530.98</v>
      </c>
      <c r="R1236" s="68" t="s">
        <v>638</v>
      </c>
      <c r="S1236" s="365"/>
      <c r="T1236" s="278"/>
    </row>
    <row r="1237" spans="1:20" ht="51">
      <c r="A1237" s="192" t="s">
        <v>541</v>
      </c>
      <c r="B1237" s="68"/>
      <c r="C1237" s="214" t="s">
        <v>590</v>
      </c>
      <c r="D1237" s="215">
        <v>45020</v>
      </c>
      <c r="E1237" s="192" t="s">
        <v>3719</v>
      </c>
      <c r="F1237" s="192" t="s">
        <v>3</v>
      </c>
      <c r="G1237" s="192">
        <v>2104679</v>
      </c>
      <c r="H1237" s="68"/>
      <c r="I1237" s="198" t="s">
        <v>4838</v>
      </c>
      <c r="J1237" s="68"/>
      <c r="K1237" s="68"/>
      <c r="L1237" s="68"/>
      <c r="M1237" s="68"/>
      <c r="N1237" s="363"/>
      <c r="O1237" s="363"/>
      <c r="P1237" s="216">
        <v>0</v>
      </c>
      <c r="Q1237" s="216">
        <v>3466.33</v>
      </c>
      <c r="R1237" s="68" t="s">
        <v>638</v>
      </c>
      <c r="S1237" s="365"/>
      <c r="T1237" s="278"/>
    </row>
    <row r="1238" spans="1:20" ht="63.75">
      <c r="A1238" s="192">
        <v>234</v>
      </c>
      <c r="B1238" s="68"/>
      <c r="C1238" s="214" t="s">
        <v>615</v>
      </c>
      <c r="D1238" s="215">
        <v>45020</v>
      </c>
      <c r="E1238" s="192" t="s">
        <v>3720</v>
      </c>
      <c r="F1238" s="192" t="s">
        <v>3</v>
      </c>
      <c r="G1238" s="192">
        <v>2104680</v>
      </c>
      <c r="H1238" s="68"/>
      <c r="I1238" s="198" t="s">
        <v>4839</v>
      </c>
      <c r="J1238" s="68"/>
      <c r="K1238" s="68"/>
      <c r="L1238" s="68"/>
      <c r="M1238" s="68"/>
      <c r="N1238" s="363"/>
      <c r="O1238" s="363"/>
      <c r="P1238" s="216">
        <v>0</v>
      </c>
      <c r="Q1238" s="216">
        <v>1647.1</v>
      </c>
      <c r="R1238" s="68" t="s">
        <v>638</v>
      </c>
      <c r="S1238" s="365"/>
      <c r="T1238" s="278"/>
    </row>
    <row r="1239" spans="1:20" ht="63.75">
      <c r="A1239" s="192">
        <v>86</v>
      </c>
      <c r="B1239" s="68"/>
      <c r="C1239" s="214" t="s">
        <v>50</v>
      </c>
      <c r="D1239" s="215">
        <v>45020</v>
      </c>
      <c r="E1239" s="192" t="s">
        <v>3721</v>
      </c>
      <c r="F1239" s="192" t="s">
        <v>3</v>
      </c>
      <c r="G1239" s="192">
        <v>2104681</v>
      </c>
      <c r="H1239" s="68"/>
      <c r="I1239" s="198" t="s">
        <v>4840</v>
      </c>
      <c r="J1239" s="68"/>
      <c r="K1239" s="68"/>
      <c r="L1239" s="68"/>
      <c r="M1239" s="68"/>
      <c r="N1239" s="363"/>
      <c r="O1239" s="363"/>
      <c r="P1239" s="216">
        <v>0</v>
      </c>
      <c r="Q1239" s="216">
        <v>2000</v>
      </c>
      <c r="R1239" s="68" t="s">
        <v>638</v>
      </c>
      <c r="S1239" s="365"/>
      <c r="T1239" s="278"/>
    </row>
    <row r="1240" spans="1:20" ht="63.75">
      <c r="A1240" s="192">
        <v>301</v>
      </c>
      <c r="B1240" s="68"/>
      <c r="C1240" s="214" t="s">
        <v>128</v>
      </c>
      <c r="D1240" s="215">
        <v>45020</v>
      </c>
      <c r="E1240" s="192" t="s">
        <v>3722</v>
      </c>
      <c r="F1240" s="192" t="s">
        <v>3</v>
      </c>
      <c r="G1240" s="192">
        <v>2104683</v>
      </c>
      <c r="H1240" s="68"/>
      <c r="I1240" s="198" t="s">
        <v>4841</v>
      </c>
      <c r="J1240" s="68"/>
      <c r="K1240" s="68"/>
      <c r="L1240" s="68"/>
      <c r="M1240" s="68"/>
      <c r="N1240" s="363"/>
      <c r="O1240" s="363"/>
      <c r="P1240" s="216">
        <v>0</v>
      </c>
      <c r="Q1240" s="216">
        <v>298500</v>
      </c>
      <c r="R1240" s="68" t="s">
        <v>638</v>
      </c>
      <c r="S1240" s="365"/>
      <c r="T1240" s="278"/>
    </row>
    <row r="1241" spans="1:20" ht="63.75">
      <c r="A1241" s="192">
        <v>70</v>
      </c>
      <c r="B1241" s="68"/>
      <c r="C1241" s="214" t="s">
        <v>47</v>
      </c>
      <c r="D1241" s="215">
        <v>45020</v>
      </c>
      <c r="E1241" s="192" t="s">
        <v>3723</v>
      </c>
      <c r="F1241" s="192" t="s">
        <v>3</v>
      </c>
      <c r="G1241" s="192">
        <v>2104689</v>
      </c>
      <c r="H1241" s="68"/>
      <c r="I1241" s="198" t="s">
        <v>4842</v>
      </c>
      <c r="J1241" s="68"/>
      <c r="K1241" s="68"/>
      <c r="L1241" s="68"/>
      <c r="M1241" s="68"/>
      <c r="N1241" s="363"/>
      <c r="O1241" s="363"/>
      <c r="P1241" s="216">
        <v>0</v>
      </c>
      <c r="Q1241" s="216">
        <v>808.86</v>
      </c>
      <c r="R1241" s="68" t="s">
        <v>638</v>
      </c>
      <c r="S1241" s="365"/>
      <c r="T1241" s="278"/>
    </row>
    <row r="1242" spans="1:20" ht="76.5">
      <c r="A1242" s="192">
        <v>513</v>
      </c>
      <c r="B1242" s="68"/>
      <c r="C1242" s="214" t="s">
        <v>160</v>
      </c>
      <c r="D1242" s="215">
        <v>45020</v>
      </c>
      <c r="E1242" s="192" t="s">
        <v>3724</v>
      </c>
      <c r="F1242" s="192" t="s">
        <v>10</v>
      </c>
      <c r="G1242" s="192">
        <v>1057804</v>
      </c>
      <c r="H1242" s="68"/>
      <c r="I1242" s="198" t="s">
        <v>4843</v>
      </c>
      <c r="J1242" s="68"/>
      <c r="K1242" s="68"/>
      <c r="L1242" s="68"/>
      <c r="M1242" s="68"/>
      <c r="N1242" s="363"/>
      <c r="O1242" s="363"/>
      <c r="P1242" s="216">
        <v>50</v>
      </c>
      <c r="Q1242" s="216">
        <v>0</v>
      </c>
      <c r="R1242" s="68" t="s">
        <v>638</v>
      </c>
      <c r="S1242" s="365"/>
      <c r="T1242" s="278"/>
    </row>
    <row r="1243" spans="1:20" ht="63.75">
      <c r="A1243" s="192" t="s">
        <v>542</v>
      </c>
      <c r="B1243" s="68"/>
      <c r="C1243" s="214" t="s">
        <v>691</v>
      </c>
      <c r="D1243" s="215">
        <v>45020</v>
      </c>
      <c r="E1243" s="192" t="s">
        <v>3725</v>
      </c>
      <c r="F1243" s="192" t="s">
        <v>10</v>
      </c>
      <c r="G1243" s="192">
        <v>17199</v>
      </c>
      <c r="H1243" s="68"/>
      <c r="I1243" s="198" t="s">
        <v>4844</v>
      </c>
      <c r="J1243" s="68"/>
      <c r="K1243" s="68"/>
      <c r="L1243" s="68"/>
      <c r="M1243" s="68"/>
      <c r="N1243" s="363"/>
      <c r="O1243" s="363"/>
      <c r="P1243" s="216">
        <v>1835.73</v>
      </c>
      <c r="Q1243" s="216">
        <v>0</v>
      </c>
      <c r="R1243" s="68" t="s">
        <v>638</v>
      </c>
      <c r="S1243" s="365"/>
      <c r="T1243" s="278"/>
    </row>
    <row r="1244" spans="1:20" ht="51">
      <c r="A1244" s="192" t="s">
        <v>541</v>
      </c>
      <c r="B1244" s="68"/>
      <c r="C1244" s="214" t="s">
        <v>590</v>
      </c>
      <c r="D1244" s="215">
        <v>45021</v>
      </c>
      <c r="E1244" s="192" t="s">
        <v>3726</v>
      </c>
      <c r="F1244" s="192" t="s">
        <v>3</v>
      </c>
      <c r="G1244" s="192">
        <v>2104920</v>
      </c>
      <c r="H1244" s="68"/>
      <c r="I1244" s="198" t="s">
        <v>1818</v>
      </c>
      <c r="J1244" s="68"/>
      <c r="K1244" s="68"/>
      <c r="L1244" s="68"/>
      <c r="M1244" s="68"/>
      <c r="N1244" s="363"/>
      <c r="O1244" s="363"/>
      <c r="P1244" s="216">
        <v>0</v>
      </c>
      <c r="Q1244" s="216">
        <v>1360</v>
      </c>
      <c r="R1244" s="68" t="s">
        <v>638</v>
      </c>
      <c r="S1244" s="365"/>
      <c r="T1244" s="278"/>
    </row>
    <row r="1245" spans="1:20" ht="51">
      <c r="A1245" s="192" t="s">
        <v>541</v>
      </c>
      <c r="B1245" s="68"/>
      <c r="C1245" s="214" t="s">
        <v>590</v>
      </c>
      <c r="D1245" s="215">
        <v>45021</v>
      </c>
      <c r="E1245" s="192" t="s">
        <v>3727</v>
      </c>
      <c r="F1245" s="192" t="s">
        <v>3</v>
      </c>
      <c r="G1245" s="192">
        <v>2104923</v>
      </c>
      <c r="H1245" s="68"/>
      <c r="I1245" s="198" t="s">
        <v>4845</v>
      </c>
      <c r="J1245" s="68"/>
      <c r="K1245" s="68"/>
      <c r="L1245" s="68"/>
      <c r="M1245" s="68"/>
      <c r="N1245" s="363"/>
      <c r="O1245" s="363"/>
      <c r="P1245" s="216">
        <v>0</v>
      </c>
      <c r="Q1245" s="216">
        <v>1441</v>
      </c>
      <c r="R1245" s="68" t="s">
        <v>638</v>
      </c>
      <c r="S1245" s="365"/>
      <c r="T1245" s="278"/>
    </row>
    <row r="1246" spans="1:20" ht="51">
      <c r="A1246" s="192" t="s">
        <v>541</v>
      </c>
      <c r="B1246" s="68"/>
      <c r="C1246" s="214" t="s">
        <v>590</v>
      </c>
      <c r="D1246" s="215">
        <v>45021</v>
      </c>
      <c r="E1246" s="192" t="s">
        <v>3728</v>
      </c>
      <c r="F1246" s="192" t="s">
        <v>3</v>
      </c>
      <c r="G1246" s="192">
        <v>2104952</v>
      </c>
      <c r="H1246" s="68"/>
      <c r="I1246" s="198" t="s">
        <v>4846</v>
      </c>
      <c r="J1246" s="68"/>
      <c r="K1246" s="68"/>
      <c r="L1246" s="68"/>
      <c r="M1246" s="68"/>
      <c r="N1246" s="363"/>
      <c r="O1246" s="363"/>
      <c r="P1246" s="216">
        <v>0</v>
      </c>
      <c r="Q1246" s="216">
        <v>27561.599999999999</v>
      </c>
      <c r="R1246" s="68" t="s">
        <v>638</v>
      </c>
      <c r="S1246" s="365"/>
      <c r="T1246" s="278"/>
    </row>
    <row r="1247" spans="1:20" ht="63.75">
      <c r="A1247" s="192" t="s">
        <v>541</v>
      </c>
      <c r="B1247" s="68"/>
      <c r="C1247" s="214" t="s">
        <v>590</v>
      </c>
      <c r="D1247" s="215">
        <v>45021</v>
      </c>
      <c r="E1247" s="192" t="s">
        <v>3729</v>
      </c>
      <c r="F1247" s="192" t="s">
        <v>3</v>
      </c>
      <c r="G1247" s="192">
        <v>2104957</v>
      </c>
      <c r="H1247" s="68"/>
      <c r="I1247" s="198" t="s">
        <v>3087</v>
      </c>
      <c r="J1247" s="68"/>
      <c r="K1247" s="68"/>
      <c r="L1247" s="68"/>
      <c r="M1247" s="68"/>
      <c r="N1247" s="363"/>
      <c r="O1247" s="363"/>
      <c r="P1247" s="216">
        <v>0</v>
      </c>
      <c r="Q1247" s="216">
        <v>900</v>
      </c>
      <c r="R1247" s="68" t="s">
        <v>638</v>
      </c>
      <c r="S1247" s="365"/>
      <c r="T1247" s="278"/>
    </row>
    <row r="1248" spans="1:20" ht="63.75">
      <c r="A1248" s="192" t="s">
        <v>541</v>
      </c>
      <c r="B1248" s="68"/>
      <c r="C1248" s="214" t="s">
        <v>590</v>
      </c>
      <c r="D1248" s="215">
        <v>45021</v>
      </c>
      <c r="E1248" s="192" t="s">
        <v>3730</v>
      </c>
      <c r="F1248" s="192" t="s">
        <v>3</v>
      </c>
      <c r="G1248" s="192">
        <v>2104964</v>
      </c>
      <c r="H1248" s="68"/>
      <c r="I1248" s="198" t="s">
        <v>4847</v>
      </c>
      <c r="J1248" s="68"/>
      <c r="K1248" s="68"/>
      <c r="L1248" s="68"/>
      <c r="M1248" s="68"/>
      <c r="N1248" s="363"/>
      <c r="O1248" s="363"/>
      <c r="P1248" s="216">
        <v>0</v>
      </c>
      <c r="Q1248" s="216">
        <v>193</v>
      </c>
      <c r="R1248" s="68" t="s">
        <v>638</v>
      </c>
      <c r="S1248" s="365"/>
      <c r="T1248" s="278"/>
    </row>
    <row r="1249" spans="1:20" ht="38.25">
      <c r="A1249" s="192">
        <v>213</v>
      </c>
      <c r="B1249" s="68"/>
      <c r="C1249" s="214" t="s">
        <v>91</v>
      </c>
      <c r="D1249" s="215">
        <v>45021</v>
      </c>
      <c r="E1249" s="192" t="s">
        <v>3731</v>
      </c>
      <c r="F1249" s="192" t="s">
        <v>3</v>
      </c>
      <c r="G1249" s="192">
        <v>2104996</v>
      </c>
      <c r="H1249" s="68"/>
      <c r="I1249" s="198" t="s">
        <v>4848</v>
      </c>
      <c r="J1249" s="68"/>
      <c r="K1249" s="68"/>
      <c r="L1249" s="68"/>
      <c r="M1249" s="68"/>
      <c r="N1249" s="363"/>
      <c r="O1249" s="363"/>
      <c r="P1249" s="216">
        <v>0</v>
      </c>
      <c r="Q1249" s="216">
        <v>80</v>
      </c>
      <c r="R1249" s="68" t="s">
        <v>638</v>
      </c>
      <c r="S1249" s="365"/>
      <c r="T1249" s="278"/>
    </row>
    <row r="1250" spans="1:20" ht="38.25">
      <c r="A1250" s="192">
        <v>46</v>
      </c>
      <c r="B1250" s="68"/>
      <c r="C1250" s="214" t="s">
        <v>1380</v>
      </c>
      <c r="D1250" s="215">
        <v>45021</v>
      </c>
      <c r="E1250" s="192" t="s">
        <v>3732</v>
      </c>
      <c r="F1250" s="192" t="s">
        <v>3</v>
      </c>
      <c r="G1250" s="192">
        <v>2104999</v>
      </c>
      <c r="H1250" s="68"/>
      <c r="I1250" s="198" t="s">
        <v>4849</v>
      </c>
      <c r="J1250" s="68"/>
      <c r="K1250" s="68"/>
      <c r="L1250" s="68"/>
      <c r="M1250" s="68"/>
      <c r="N1250" s="363"/>
      <c r="O1250" s="363"/>
      <c r="P1250" s="216">
        <v>0</v>
      </c>
      <c r="Q1250" s="216">
        <v>371</v>
      </c>
      <c r="R1250" s="68" t="s">
        <v>638</v>
      </c>
      <c r="S1250" s="365"/>
      <c r="T1250" s="278"/>
    </row>
    <row r="1251" spans="1:20" ht="38.25">
      <c r="A1251" s="192">
        <v>46</v>
      </c>
      <c r="B1251" s="68"/>
      <c r="C1251" s="214" t="s">
        <v>1380</v>
      </c>
      <c r="D1251" s="215">
        <v>45021</v>
      </c>
      <c r="E1251" s="192" t="s">
        <v>3733</v>
      </c>
      <c r="F1251" s="192" t="s">
        <v>3</v>
      </c>
      <c r="G1251" s="192">
        <v>2105000</v>
      </c>
      <c r="H1251" s="68"/>
      <c r="I1251" s="198" t="s">
        <v>4850</v>
      </c>
      <c r="J1251" s="68"/>
      <c r="K1251" s="68"/>
      <c r="L1251" s="68"/>
      <c r="M1251" s="68"/>
      <c r="N1251" s="363"/>
      <c r="O1251" s="363"/>
      <c r="P1251" s="216">
        <v>0</v>
      </c>
      <c r="Q1251" s="216">
        <v>694</v>
      </c>
      <c r="R1251" s="68" t="s">
        <v>638</v>
      </c>
      <c r="S1251" s="365"/>
      <c r="T1251" s="278"/>
    </row>
    <row r="1252" spans="1:20" ht="38.25">
      <c r="A1252" s="192">
        <v>46</v>
      </c>
      <c r="B1252" s="68"/>
      <c r="C1252" s="214" t="s">
        <v>1380</v>
      </c>
      <c r="D1252" s="215">
        <v>45021</v>
      </c>
      <c r="E1252" s="192" t="s">
        <v>3734</v>
      </c>
      <c r="F1252" s="192" t="s">
        <v>3</v>
      </c>
      <c r="G1252" s="192">
        <v>2105001</v>
      </c>
      <c r="H1252" s="68"/>
      <c r="I1252" s="198" t="s">
        <v>4851</v>
      </c>
      <c r="J1252" s="68"/>
      <c r="K1252" s="68"/>
      <c r="L1252" s="68"/>
      <c r="M1252" s="68"/>
      <c r="N1252" s="363"/>
      <c r="O1252" s="363"/>
      <c r="P1252" s="216">
        <v>0</v>
      </c>
      <c r="Q1252" s="216">
        <v>444</v>
      </c>
      <c r="R1252" s="68" t="s">
        <v>638</v>
      </c>
      <c r="S1252" s="365"/>
      <c r="T1252" s="278"/>
    </row>
    <row r="1253" spans="1:20" ht="51">
      <c r="A1253" s="192">
        <v>513</v>
      </c>
      <c r="B1253" s="68"/>
      <c r="C1253" s="214" t="s">
        <v>160</v>
      </c>
      <c r="D1253" s="215">
        <v>45021</v>
      </c>
      <c r="E1253" s="192" t="s">
        <v>3735</v>
      </c>
      <c r="F1253" s="192" t="s">
        <v>3</v>
      </c>
      <c r="G1253" s="192">
        <v>2105003</v>
      </c>
      <c r="H1253" s="68"/>
      <c r="I1253" s="198" t="s">
        <v>4852</v>
      </c>
      <c r="J1253" s="68"/>
      <c r="K1253" s="68"/>
      <c r="L1253" s="68"/>
      <c r="M1253" s="68"/>
      <c r="N1253" s="363"/>
      <c r="O1253" s="363"/>
      <c r="P1253" s="216">
        <v>0</v>
      </c>
      <c r="Q1253" s="216">
        <v>1130.8</v>
      </c>
      <c r="R1253" s="68" t="s">
        <v>638</v>
      </c>
      <c r="S1253" s="365"/>
      <c r="T1253" s="278"/>
    </row>
    <row r="1254" spans="1:20" ht="51">
      <c r="A1254" s="192" t="s">
        <v>541</v>
      </c>
      <c r="B1254" s="68"/>
      <c r="C1254" s="214" t="s">
        <v>590</v>
      </c>
      <c r="D1254" s="215">
        <v>45021</v>
      </c>
      <c r="E1254" s="192" t="s">
        <v>3736</v>
      </c>
      <c r="F1254" s="192" t="s">
        <v>3</v>
      </c>
      <c r="G1254" s="192">
        <v>2105004</v>
      </c>
      <c r="H1254" s="68"/>
      <c r="I1254" s="198" t="s">
        <v>1820</v>
      </c>
      <c r="J1254" s="68"/>
      <c r="K1254" s="68"/>
      <c r="L1254" s="68"/>
      <c r="M1254" s="68"/>
      <c r="N1254" s="363"/>
      <c r="O1254" s="363"/>
      <c r="P1254" s="216">
        <v>0</v>
      </c>
      <c r="Q1254" s="216">
        <v>4310</v>
      </c>
      <c r="R1254" s="68" t="s">
        <v>638</v>
      </c>
      <c r="S1254" s="365"/>
      <c r="T1254" s="278"/>
    </row>
    <row r="1255" spans="1:20" ht="51">
      <c r="A1255" s="192" t="s">
        <v>541</v>
      </c>
      <c r="B1255" s="68"/>
      <c r="C1255" s="214" t="s">
        <v>590</v>
      </c>
      <c r="D1255" s="215">
        <v>45021</v>
      </c>
      <c r="E1255" s="192" t="s">
        <v>3737</v>
      </c>
      <c r="F1255" s="192" t="s">
        <v>3</v>
      </c>
      <c r="G1255" s="192">
        <v>2105017</v>
      </c>
      <c r="H1255" s="68"/>
      <c r="I1255" s="198" t="s">
        <v>4853</v>
      </c>
      <c r="J1255" s="68"/>
      <c r="K1255" s="68"/>
      <c r="L1255" s="68"/>
      <c r="M1255" s="68"/>
      <c r="N1255" s="363"/>
      <c r="O1255" s="363"/>
      <c r="P1255" s="216">
        <v>0</v>
      </c>
      <c r="Q1255" s="216">
        <v>3166.83</v>
      </c>
      <c r="R1255" s="68" t="s">
        <v>638</v>
      </c>
      <c r="S1255" s="365"/>
      <c r="T1255" s="278"/>
    </row>
    <row r="1256" spans="1:20" ht="51">
      <c r="A1256" s="192" t="s">
        <v>541</v>
      </c>
      <c r="B1256" s="68"/>
      <c r="C1256" s="214" t="s">
        <v>590</v>
      </c>
      <c r="D1256" s="215">
        <v>45021</v>
      </c>
      <c r="E1256" s="192" t="s">
        <v>3738</v>
      </c>
      <c r="F1256" s="192" t="s">
        <v>3</v>
      </c>
      <c r="G1256" s="192">
        <v>2105020</v>
      </c>
      <c r="H1256" s="68"/>
      <c r="I1256" s="198" t="s">
        <v>1574</v>
      </c>
      <c r="J1256" s="68"/>
      <c r="K1256" s="68"/>
      <c r="L1256" s="68"/>
      <c r="M1256" s="68"/>
      <c r="N1256" s="363"/>
      <c r="O1256" s="363"/>
      <c r="P1256" s="216">
        <v>0</v>
      </c>
      <c r="Q1256" s="216">
        <v>6200</v>
      </c>
      <c r="R1256" s="68" t="s">
        <v>638</v>
      </c>
      <c r="S1256" s="365"/>
      <c r="T1256" s="278"/>
    </row>
    <row r="1257" spans="1:20" ht="51">
      <c r="A1257" s="192" t="s">
        <v>541</v>
      </c>
      <c r="B1257" s="68"/>
      <c r="C1257" s="214" t="s">
        <v>590</v>
      </c>
      <c r="D1257" s="215">
        <v>45021</v>
      </c>
      <c r="E1257" s="192" t="s">
        <v>3739</v>
      </c>
      <c r="F1257" s="192" t="s">
        <v>3</v>
      </c>
      <c r="G1257" s="192">
        <v>2105023</v>
      </c>
      <c r="H1257" s="68"/>
      <c r="I1257" s="198" t="s">
        <v>1819</v>
      </c>
      <c r="J1257" s="68"/>
      <c r="K1257" s="68"/>
      <c r="L1257" s="68"/>
      <c r="M1257" s="68"/>
      <c r="N1257" s="363"/>
      <c r="O1257" s="363"/>
      <c r="P1257" s="216">
        <v>0</v>
      </c>
      <c r="Q1257" s="216">
        <v>930</v>
      </c>
      <c r="R1257" s="68" t="s">
        <v>638</v>
      </c>
      <c r="S1257" s="365"/>
      <c r="T1257" s="278"/>
    </row>
    <row r="1258" spans="1:20" ht="51">
      <c r="A1258" s="192" t="s">
        <v>541</v>
      </c>
      <c r="B1258" s="68"/>
      <c r="C1258" s="214" t="s">
        <v>590</v>
      </c>
      <c r="D1258" s="215">
        <v>45021</v>
      </c>
      <c r="E1258" s="192" t="s">
        <v>3740</v>
      </c>
      <c r="F1258" s="192" t="s">
        <v>3</v>
      </c>
      <c r="G1258" s="192">
        <v>2105030</v>
      </c>
      <c r="H1258" s="68"/>
      <c r="I1258" s="198" t="s">
        <v>4854</v>
      </c>
      <c r="J1258" s="68"/>
      <c r="K1258" s="68"/>
      <c r="L1258" s="68"/>
      <c r="M1258" s="68"/>
      <c r="N1258" s="363"/>
      <c r="O1258" s="363"/>
      <c r="P1258" s="216">
        <v>0</v>
      </c>
      <c r="Q1258" s="216">
        <v>11387.27</v>
      </c>
      <c r="R1258" s="68" t="s">
        <v>638</v>
      </c>
      <c r="S1258" s="365"/>
      <c r="T1258" s="278"/>
    </row>
    <row r="1259" spans="1:20" ht="51">
      <c r="A1259" s="192" t="s">
        <v>541</v>
      </c>
      <c r="B1259" s="68"/>
      <c r="C1259" s="214" t="s">
        <v>590</v>
      </c>
      <c r="D1259" s="215">
        <v>45021</v>
      </c>
      <c r="E1259" s="192" t="s">
        <v>3741</v>
      </c>
      <c r="F1259" s="192" t="s">
        <v>3</v>
      </c>
      <c r="G1259" s="192">
        <v>2105032</v>
      </c>
      <c r="H1259" s="68"/>
      <c r="I1259" s="198" t="s">
        <v>4855</v>
      </c>
      <c r="J1259" s="68"/>
      <c r="K1259" s="68"/>
      <c r="L1259" s="68"/>
      <c r="M1259" s="68"/>
      <c r="N1259" s="363"/>
      <c r="O1259" s="363"/>
      <c r="P1259" s="216">
        <v>0</v>
      </c>
      <c r="Q1259" s="216">
        <v>400</v>
      </c>
      <c r="R1259" s="68" t="s">
        <v>638</v>
      </c>
      <c r="S1259" s="365"/>
      <c r="T1259" s="278"/>
    </row>
    <row r="1260" spans="1:20" ht="51">
      <c r="A1260" s="192">
        <v>342</v>
      </c>
      <c r="B1260" s="68"/>
      <c r="C1260" s="214" t="s">
        <v>137</v>
      </c>
      <c r="D1260" s="215">
        <v>45021</v>
      </c>
      <c r="E1260" s="192" t="s">
        <v>3742</v>
      </c>
      <c r="F1260" s="192" t="s">
        <v>6</v>
      </c>
      <c r="G1260" s="192">
        <v>1790872</v>
      </c>
      <c r="H1260" s="68"/>
      <c r="I1260" s="198" t="s">
        <v>4856</v>
      </c>
      <c r="J1260" s="68"/>
      <c r="K1260" s="68"/>
      <c r="L1260" s="68"/>
      <c r="M1260" s="68"/>
      <c r="N1260" s="363"/>
      <c r="O1260" s="363"/>
      <c r="P1260" s="216">
        <v>0</v>
      </c>
      <c r="Q1260" s="216">
        <v>1567339.49</v>
      </c>
      <c r="R1260" s="68" t="s">
        <v>638</v>
      </c>
      <c r="S1260" s="365"/>
      <c r="T1260" s="278"/>
    </row>
    <row r="1261" spans="1:20" ht="38.25">
      <c r="A1261" s="192">
        <v>283</v>
      </c>
      <c r="B1261" s="68"/>
      <c r="C1261" s="214" t="s">
        <v>115</v>
      </c>
      <c r="D1261" s="215">
        <v>45021</v>
      </c>
      <c r="E1261" s="192" t="s">
        <v>3743</v>
      </c>
      <c r="F1261" s="192" t="s">
        <v>6</v>
      </c>
      <c r="G1261" s="192">
        <v>1790919</v>
      </c>
      <c r="H1261" s="68"/>
      <c r="I1261" s="198" t="s">
        <v>4857</v>
      </c>
      <c r="J1261" s="68"/>
      <c r="K1261" s="68"/>
      <c r="L1261" s="68"/>
      <c r="M1261" s="68"/>
      <c r="N1261" s="363"/>
      <c r="O1261" s="363"/>
      <c r="P1261" s="216">
        <v>0</v>
      </c>
      <c r="Q1261" s="216">
        <v>12522.49</v>
      </c>
      <c r="R1261" s="68" t="s">
        <v>638</v>
      </c>
      <c r="S1261" s="365"/>
      <c r="T1261" s="278"/>
    </row>
    <row r="1262" spans="1:20" ht="51">
      <c r="A1262" s="192" t="s">
        <v>541</v>
      </c>
      <c r="B1262" s="68"/>
      <c r="C1262" s="214" t="s">
        <v>590</v>
      </c>
      <c r="D1262" s="215">
        <v>45021</v>
      </c>
      <c r="E1262" s="192" t="s">
        <v>3744</v>
      </c>
      <c r="F1262" s="192" t="s">
        <v>3</v>
      </c>
      <c r="G1262" s="192">
        <v>2105045</v>
      </c>
      <c r="H1262" s="68"/>
      <c r="I1262" s="198" t="s">
        <v>4858</v>
      </c>
      <c r="J1262" s="68"/>
      <c r="K1262" s="68"/>
      <c r="L1262" s="68"/>
      <c r="M1262" s="68"/>
      <c r="N1262" s="363"/>
      <c r="O1262" s="363"/>
      <c r="P1262" s="216">
        <v>0</v>
      </c>
      <c r="Q1262" s="216">
        <v>1295.3800000000001</v>
      </c>
      <c r="R1262" s="68" t="s">
        <v>638</v>
      </c>
      <c r="S1262" s="365"/>
      <c r="T1262" s="278"/>
    </row>
    <row r="1263" spans="1:20" ht="38.25">
      <c r="A1263" s="192">
        <v>213</v>
      </c>
      <c r="B1263" s="68"/>
      <c r="C1263" s="214" t="s">
        <v>91</v>
      </c>
      <c r="D1263" s="215">
        <v>45021</v>
      </c>
      <c r="E1263" s="192" t="s">
        <v>3745</v>
      </c>
      <c r="F1263" s="192" t="s">
        <v>3</v>
      </c>
      <c r="G1263" s="192">
        <v>2105058</v>
      </c>
      <c r="H1263" s="68"/>
      <c r="I1263" s="198" t="s">
        <v>4859</v>
      </c>
      <c r="J1263" s="68"/>
      <c r="K1263" s="68"/>
      <c r="L1263" s="68"/>
      <c r="M1263" s="68"/>
      <c r="N1263" s="363"/>
      <c r="O1263" s="363"/>
      <c r="P1263" s="216">
        <v>0</v>
      </c>
      <c r="Q1263" s="216">
        <v>70</v>
      </c>
      <c r="R1263" s="68" t="s">
        <v>638</v>
      </c>
      <c r="S1263" s="365"/>
      <c r="T1263" s="278"/>
    </row>
    <row r="1264" spans="1:20" ht="51">
      <c r="A1264" s="192" t="s">
        <v>541</v>
      </c>
      <c r="B1264" s="68"/>
      <c r="C1264" s="214" t="s">
        <v>590</v>
      </c>
      <c r="D1264" s="215">
        <v>45021</v>
      </c>
      <c r="E1264" s="192" t="s">
        <v>3746</v>
      </c>
      <c r="F1264" s="192" t="s">
        <v>3</v>
      </c>
      <c r="G1264" s="192">
        <v>2105065</v>
      </c>
      <c r="H1264" s="68"/>
      <c r="I1264" s="198" t="s">
        <v>4860</v>
      </c>
      <c r="J1264" s="68"/>
      <c r="K1264" s="68"/>
      <c r="L1264" s="68"/>
      <c r="M1264" s="68"/>
      <c r="N1264" s="363"/>
      <c r="O1264" s="363"/>
      <c r="P1264" s="216">
        <v>0</v>
      </c>
      <c r="Q1264" s="216">
        <v>1726.88</v>
      </c>
      <c r="R1264" s="68" t="s">
        <v>638</v>
      </c>
      <c r="S1264" s="365"/>
      <c r="T1264" s="278"/>
    </row>
    <row r="1265" spans="1:20" ht="51">
      <c r="A1265" s="192">
        <v>16</v>
      </c>
      <c r="B1265" s="68"/>
      <c r="C1265" s="214" t="s">
        <v>40</v>
      </c>
      <c r="D1265" s="215">
        <v>45021</v>
      </c>
      <c r="E1265" s="192" t="s">
        <v>3747</v>
      </c>
      <c r="F1265" s="192" t="s">
        <v>3</v>
      </c>
      <c r="G1265" s="192">
        <v>2105070</v>
      </c>
      <c r="H1265" s="68"/>
      <c r="I1265" s="198" t="s">
        <v>4861</v>
      </c>
      <c r="J1265" s="68"/>
      <c r="K1265" s="68"/>
      <c r="L1265" s="68"/>
      <c r="M1265" s="68"/>
      <c r="N1265" s="363"/>
      <c r="O1265" s="363"/>
      <c r="P1265" s="216">
        <v>0</v>
      </c>
      <c r="Q1265" s="216">
        <v>4964</v>
      </c>
      <c r="R1265" s="68" t="s">
        <v>638</v>
      </c>
      <c r="S1265" s="365"/>
      <c r="T1265" s="278"/>
    </row>
    <row r="1266" spans="1:20" ht="89.25">
      <c r="A1266" s="192">
        <v>587</v>
      </c>
      <c r="B1266" s="68"/>
      <c r="C1266" s="214" t="s">
        <v>673</v>
      </c>
      <c r="D1266" s="215">
        <v>45021</v>
      </c>
      <c r="E1266" s="192" t="s">
        <v>3748</v>
      </c>
      <c r="F1266" s="192" t="s">
        <v>3</v>
      </c>
      <c r="G1266" s="192">
        <v>2105074</v>
      </c>
      <c r="H1266" s="68"/>
      <c r="I1266" s="198" t="s">
        <v>4862</v>
      </c>
      <c r="J1266" s="68"/>
      <c r="K1266" s="68"/>
      <c r="L1266" s="68"/>
      <c r="M1266" s="68"/>
      <c r="N1266" s="363"/>
      <c r="O1266" s="363"/>
      <c r="P1266" s="216">
        <v>0</v>
      </c>
      <c r="Q1266" s="216">
        <v>78.19</v>
      </c>
      <c r="R1266" s="68" t="s">
        <v>638</v>
      </c>
      <c r="S1266" s="365"/>
      <c r="T1266" s="278"/>
    </row>
    <row r="1267" spans="1:20" ht="76.5">
      <c r="A1267" s="192">
        <v>10</v>
      </c>
      <c r="B1267" s="68"/>
      <c r="C1267" s="214" t="s">
        <v>38</v>
      </c>
      <c r="D1267" s="215">
        <v>45021</v>
      </c>
      <c r="E1267" s="192" t="s">
        <v>3749</v>
      </c>
      <c r="F1267" s="192" t="s">
        <v>14</v>
      </c>
      <c r="G1267" s="192">
        <v>2227460</v>
      </c>
      <c r="H1267" s="68"/>
      <c r="I1267" s="198" t="s">
        <v>4863</v>
      </c>
      <c r="J1267" s="68"/>
      <c r="K1267" s="68"/>
      <c r="L1267" s="68"/>
      <c r="M1267" s="68"/>
      <c r="N1267" s="363"/>
      <c r="O1267" s="363"/>
      <c r="P1267" s="216">
        <v>50</v>
      </c>
      <c r="Q1267" s="216">
        <v>0</v>
      </c>
      <c r="R1267" s="68" t="s">
        <v>638</v>
      </c>
      <c r="S1267" s="365"/>
      <c r="T1267" s="278"/>
    </row>
    <row r="1268" spans="1:20" ht="63.75">
      <c r="A1268" s="192">
        <v>597</v>
      </c>
      <c r="B1268" s="68"/>
      <c r="C1268" s="214" t="s">
        <v>677</v>
      </c>
      <c r="D1268" s="215">
        <v>45021</v>
      </c>
      <c r="E1268" s="192" t="s">
        <v>3751</v>
      </c>
      <c r="F1268" s="192" t="s">
        <v>6</v>
      </c>
      <c r="G1268" s="192">
        <v>2227738</v>
      </c>
      <c r="H1268" s="68"/>
      <c r="I1268" s="198" t="s">
        <v>4865</v>
      </c>
      <c r="J1268" s="68"/>
      <c r="K1268" s="68"/>
      <c r="L1268" s="68"/>
      <c r="M1268" s="68"/>
      <c r="N1268" s="363"/>
      <c r="O1268" s="363"/>
      <c r="P1268" s="216">
        <v>0</v>
      </c>
      <c r="Q1268" s="216">
        <v>541940</v>
      </c>
      <c r="R1268" s="68" t="s">
        <v>638</v>
      </c>
      <c r="S1268" s="365"/>
      <c r="T1268" s="278"/>
    </row>
    <row r="1269" spans="1:20" ht="51">
      <c r="A1269" s="192" t="s">
        <v>541</v>
      </c>
      <c r="B1269" s="68"/>
      <c r="C1269" s="214" t="s">
        <v>590</v>
      </c>
      <c r="D1269" s="215">
        <v>45021</v>
      </c>
      <c r="E1269" s="192" t="s">
        <v>3752</v>
      </c>
      <c r="F1269" s="192" t="s">
        <v>3</v>
      </c>
      <c r="G1269" s="192">
        <v>2105084</v>
      </c>
      <c r="H1269" s="68"/>
      <c r="I1269" s="198" t="s">
        <v>2387</v>
      </c>
      <c r="J1269" s="68"/>
      <c r="K1269" s="68"/>
      <c r="L1269" s="68"/>
      <c r="M1269" s="68"/>
      <c r="N1269" s="363"/>
      <c r="O1269" s="363"/>
      <c r="P1269" s="216">
        <v>0</v>
      </c>
      <c r="Q1269" s="216">
        <v>2205</v>
      </c>
      <c r="R1269" s="68" t="s">
        <v>638</v>
      </c>
      <c r="S1269" s="365"/>
      <c r="T1269" s="278"/>
    </row>
    <row r="1270" spans="1:20" ht="76.5">
      <c r="A1270" s="192">
        <v>86</v>
      </c>
      <c r="B1270" s="68"/>
      <c r="C1270" s="214" t="s">
        <v>50</v>
      </c>
      <c r="D1270" s="215">
        <v>45021</v>
      </c>
      <c r="E1270" s="192" t="s">
        <v>3753</v>
      </c>
      <c r="F1270" s="192" t="s">
        <v>6</v>
      </c>
      <c r="G1270" s="192">
        <v>1791190</v>
      </c>
      <c r="H1270" s="68"/>
      <c r="I1270" s="198" t="s">
        <v>4866</v>
      </c>
      <c r="J1270" s="68"/>
      <c r="K1270" s="68"/>
      <c r="L1270" s="68"/>
      <c r="M1270" s="68"/>
      <c r="N1270" s="363"/>
      <c r="O1270" s="363"/>
      <c r="P1270" s="216">
        <v>0</v>
      </c>
      <c r="Q1270" s="216">
        <v>483935.4</v>
      </c>
      <c r="R1270" s="68" t="s">
        <v>638</v>
      </c>
      <c r="S1270" s="365"/>
      <c r="T1270" s="278"/>
    </row>
    <row r="1271" spans="1:20" ht="76.5">
      <c r="A1271" s="192" t="s">
        <v>544</v>
      </c>
      <c r="B1271" s="68"/>
      <c r="C1271" s="214" t="s">
        <v>683</v>
      </c>
      <c r="D1271" s="215">
        <v>45021</v>
      </c>
      <c r="E1271" s="192" t="s">
        <v>3754</v>
      </c>
      <c r="F1271" s="192" t="s">
        <v>6</v>
      </c>
      <c r="G1271" s="192">
        <v>1791218</v>
      </c>
      <c r="H1271" s="68"/>
      <c r="I1271" s="198" t="s">
        <v>4867</v>
      </c>
      <c r="J1271" s="68"/>
      <c r="K1271" s="68"/>
      <c r="L1271" s="68"/>
      <c r="M1271" s="68"/>
      <c r="N1271" s="363"/>
      <c r="O1271" s="363"/>
      <c r="P1271" s="216">
        <v>0</v>
      </c>
      <c r="Q1271" s="216">
        <v>1212.1500000000001</v>
      </c>
      <c r="R1271" s="68" t="s">
        <v>638</v>
      </c>
      <c r="S1271" s="365"/>
      <c r="T1271" s="278"/>
    </row>
    <row r="1272" spans="1:20" ht="76.5">
      <c r="A1272" s="192" t="s">
        <v>544</v>
      </c>
      <c r="B1272" s="68"/>
      <c r="C1272" s="214" t="s">
        <v>683</v>
      </c>
      <c r="D1272" s="215">
        <v>45021</v>
      </c>
      <c r="E1272" s="192" t="s">
        <v>3755</v>
      </c>
      <c r="F1272" s="192" t="s">
        <v>6</v>
      </c>
      <c r="G1272" s="192">
        <v>1791219</v>
      </c>
      <c r="H1272" s="68"/>
      <c r="I1272" s="198" t="s">
        <v>4868</v>
      </c>
      <c r="J1272" s="68"/>
      <c r="K1272" s="68"/>
      <c r="L1272" s="68"/>
      <c r="M1272" s="68"/>
      <c r="N1272" s="363"/>
      <c r="O1272" s="363"/>
      <c r="P1272" s="216">
        <v>0</v>
      </c>
      <c r="Q1272" s="216">
        <v>1365549.49</v>
      </c>
      <c r="R1272" s="68" t="s">
        <v>638</v>
      </c>
      <c r="S1272" s="365"/>
      <c r="T1272" s="278"/>
    </row>
    <row r="1273" spans="1:20" ht="63.75">
      <c r="A1273" s="192">
        <v>597</v>
      </c>
      <c r="B1273" s="68"/>
      <c r="C1273" s="214" t="s">
        <v>677</v>
      </c>
      <c r="D1273" s="215">
        <v>45021</v>
      </c>
      <c r="E1273" s="192" t="s">
        <v>3756</v>
      </c>
      <c r="F1273" s="192" t="s">
        <v>14</v>
      </c>
      <c r="G1273" s="192">
        <v>2227739</v>
      </c>
      <c r="H1273" s="68"/>
      <c r="I1273" s="198" t="s">
        <v>4869</v>
      </c>
      <c r="J1273" s="68"/>
      <c r="K1273" s="68"/>
      <c r="L1273" s="68"/>
      <c r="M1273" s="68"/>
      <c r="N1273" s="363"/>
      <c r="O1273" s="363"/>
      <c r="P1273" s="216">
        <v>50</v>
      </c>
      <c r="Q1273" s="216">
        <v>0</v>
      </c>
      <c r="R1273" s="68" t="s">
        <v>638</v>
      </c>
      <c r="S1273" s="365"/>
      <c r="T1273" s="278"/>
    </row>
    <row r="1274" spans="1:20" ht="89.25">
      <c r="A1274" s="192">
        <v>10</v>
      </c>
      <c r="B1274" s="68"/>
      <c r="C1274" s="214" t="s">
        <v>38</v>
      </c>
      <c r="D1274" s="215">
        <v>45021</v>
      </c>
      <c r="E1274" s="192" t="s">
        <v>3757</v>
      </c>
      <c r="F1274" s="192" t="s">
        <v>6</v>
      </c>
      <c r="G1274" s="192">
        <v>2227892</v>
      </c>
      <c r="H1274" s="68"/>
      <c r="I1274" s="198" t="s">
        <v>4870</v>
      </c>
      <c r="J1274" s="68"/>
      <c r="K1274" s="68"/>
      <c r="L1274" s="68"/>
      <c r="M1274" s="68"/>
      <c r="N1274" s="363"/>
      <c r="O1274" s="363"/>
      <c r="P1274" s="216">
        <v>0</v>
      </c>
      <c r="Q1274" s="216">
        <v>12464.62</v>
      </c>
      <c r="R1274" s="68" t="s">
        <v>638</v>
      </c>
      <c r="S1274" s="365"/>
      <c r="T1274" s="278"/>
    </row>
    <row r="1275" spans="1:20" ht="76.5">
      <c r="A1275" s="192">
        <v>10</v>
      </c>
      <c r="B1275" s="68"/>
      <c r="C1275" s="214" t="s">
        <v>38</v>
      </c>
      <c r="D1275" s="215">
        <v>45021</v>
      </c>
      <c r="E1275" s="192" t="s">
        <v>3758</v>
      </c>
      <c r="F1275" s="192" t="s">
        <v>14</v>
      </c>
      <c r="G1275" s="192">
        <v>2227893</v>
      </c>
      <c r="H1275" s="68"/>
      <c r="I1275" s="198" t="s">
        <v>4871</v>
      </c>
      <c r="J1275" s="68"/>
      <c r="K1275" s="68"/>
      <c r="L1275" s="68"/>
      <c r="M1275" s="68"/>
      <c r="N1275" s="363"/>
      <c r="O1275" s="363"/>
      <c r="P1275" s="216">
        <v>50</v>
      </c>
      <c r="Q1275" s="216">
        <v>0</v>
      </c>
      <c r="R1275" s="68" t="s">
        <v>638</v>
      </c>
      <c r="S1275" s="365"/>
      <c r="T1275" s="278"/>
    </row>
    <row r="1276" spans="1:20" ht="63.75">
      <c r="A1276" s="192">
        <v>513</v>
      </c>
      <c r="B1276" s="68"/>
      <c r="C1276" s="214" t="s">
        <v>160</v>
      </c>
      <c r="D1276" s="215">
        <v>45021</v>
      </c>
      <c r="E1276" s="192" t="s">
        <v>3759</v>
      </c>
      <c r="F1276" s="192" t="s">
        <v>10</v>
      </c>
      <c r="G1276" s="192">
        <v>1057877</v>
      </c>
      <c r="H1276" s="68"/>
      <c r="I1276" s="198" t="s">
        <v>4872</v>
      </c>
      <c r="J1276" s="68"/>
      <c r="K1276" s="68"/>
      <c r="L1276" s="68"/>
      <c r="M1276" s="68"/>
      <c r="N1276" s="363"/>
      <c r="O1276" s="363"/>
      <c r="P1276" s="216">
        <v>50</v>
      </c>
      <c r="Q1276" s="216">
        <v>0</v>
      </c>
      <c r="R1276" s="68" t="s">
        <v>638</v>
      </c>
      <c r="S1276" s="365"/>
      <c r="T1276" s="278"/>
    </row>
    <row r="1277" spans="1:20" ht="51">
      <c r="A1277" s="192">
        <v>132</v>
      </c>
      <c r="B1277" s="68"/>
      <c r="C1277" s="214" t="s">
        <v>59</v>
      </c>
      <c r="D1277" s="215">
        <v>45021</v>
      </c>
      <c r="E1277" s="192" t="s">
        <v>3760</v>
      </c>
      <c r="F1277" s="192" t="s">
        <v>3</v>
      </c>
      <c r="G1277" s="192">
        <v>2104971</v>
      </c>
      <c r="H1277" s="68"/>
      <c r="I1277" s="198" t="s">
        <v>4873</v>
      </c>
      <c r="J1277" s="68"/>
      <c r="K1277" s="68"/>
      <c r="L1277" s="68"/>
      <c r="M1277" s="68"/>
      <c r="N1277" s="363"/>
      <c r="O1277" s="363"/>
      <c r="P1277" s="216">
        <v>0</v>
      </c>
      <c r="Q1277" s="216">
        <v>1000</v>
      </c>
      <c r="R1277" s="68" t="s">
        <v>638</v>
      </c>
      <c r="S1277" s="365"/>
      <c r="T1277" s="278"/>
    </row>
    <row r="1278" spans="1:20" ht="63.75">
      <c r="A1278" s="192">
        <v>132</v>
      </c>
      <c r="B1278" s="68"/>
      <c r="C1278" s="214" t="s">
        <v>59</v>
      </c>
      <c r="D1278" s="215">
        <v>45021</v>
      </c>
      <c r="E1278" s="192" t="s">
        <v>3761</v>
      </c>
      <c r="F1278" s="192" t="s">
        <v>3</v>
      </c>
      <c r="G1278" s="192">
        <v>2104974</v>
      </c>
      <c r="H1278" s="68"/>
      <c r="I1278" s="198" t="s">
        <v>4874</v>
      </c>
      <c r="J1278" s="68"/>
      <c r="K1278" s="68"/>
      <c r="L1278" s="68"/>
      <c r="M1278" s="68"/>
      <c r="N1278" s="363"/>
      <c r="O1278" s="363"/>
      <c r="P1278" s="216">
        <v>0</v>
      </c>
      <c r="Q1278" s="216">
        <v>222</v>
      </c>
      <c r="R1278" s="68" t="s">
        <v>638</v>
      </c>
      <c r="S1278" s="365"/>
      <c r="T1278" s="278"/>
    </row>
    <row r="1279" spans="1:20" ht="63.75">
      <c r="A1279" s="192" t="s">
        <v>541</v>
      </c>
      <c r="B1279" s="68"/>
      <c r="C1279" s="214" t="s">
        <v>590</v>
      </c>
      <c r="D1279" s="215">
        <v>45021</v>
      </c>
      <c r="E1279" s="192" t="s">
        <v>3762</v>
      </c>
      <c r="F1279" s="192" t="s">
        <v>3</v>
      </c>
      <c r="G1279" s="192">
        <v>2104977</v>
      </c>
      <c r="H1279" s="68"/>
      <c r="I1279" s="198" t="s">
        <v>4875</v>
      </c>
      <c r="J1279" s="68"/>
      <c r="K1279" s="68"/>
      <c r="L1279" s="68"/>
      <c r="M1279" s="68"/>
      <c r="N1279" s="363"/>
      <c r="O1279" s="363"/>
      <c r="P1279" s="216">
        <v>0</v>
      </c>
      <c r="Q1279" s="216">
        <v>10653.21</v>
      </c>
      <c r="R1279" s="68" t="s">
        <v>638</v>
      </c>
      <c r="S1279" s="365"/>
      <c r="T1279" s="278"/>
    </row>
    <row r="1280" spans="1:20" ht="51">
      <c r="A1280" s="192">
        <v>290</v>
      </c>
      <c r="B1280" s="68"/>
      <c r="C1280" s="214" t="s">
        <v>118</v>
      </c>
      <c r="D1280" s="215">
        <v>45021</v>
      </c>
      <c r="E1280" s="192" t="s">
        <v>3763</v>
      </c>
      <c r="F1280" s="192" t="s">
        <v>3</v>
      </c>
      <c r="G1280" s="192">
        <v>2104995</v>
      </c>
      <c r="H1280" s="68"/>
      <c r="I1280" s="198" t="s">
        <v>4876</v>
      </c>
      <c r="J1280" s="68"/>
      <c r="K1280" s="68"/>
      <c r="L1280" s="68"/>
      <c r="M1280" s="68"/>
      <c r="N1280" s="363"/>
      <c r="O1280" s="363"/>
      <c r="P1280" s="216">
        <v>0</v>
      </c>
      <c r="Q1280" s="216">
        <v>696</v>
      </c>
      <c r="R1280" s="68" t="s">
        <v>638</v>
      </c>
      <c r="S1280" s="365"/>
      <c r="T1280" s="278"/>
    </row>
    <row r="1281" spans="1:20" ht="63.75">
      <c r="A1281" s="192">
        <v>290</v>
      </c>
      <c r="B1281" s="68"/>
      <c r="C1281" s="214" t="s">
        <v>118</v>
      </c>
      <c r="D1281" s="215">
        <v>45021</v>
      </c>
      <c r="E1281" s="192" t="s">
        <v>3764</v>
      </c>
      <c r="F1281" s="192" t="s">
        <v>3</v>
      </c>
      <c r="G1281" s="192">
        <v>2104998</v>
      </c>
      <c r="H1281" s="68"/>
      <c r="I1281" s="198" t="s">
        <v>4877</v>
      </c>
      <c r="J1281" s="68"/>
      <c r="K1281" s="68"/>
      <c r="L1281" s="68"/>
      <c r="M1281" s="68"/>
      <c r="N1281" s="363"/>
      <c r="O1281" s="363"/>
      <c r="P1281" s="216">
        <v>0</v>
      </c>
      <c r="Q1281" s="216">
        <v>875</v>
      </c>
      <c r="R1281" s="68" t="s">
        <v>638</v>
      </c>
      <c r="S1281" s="365"/>
      <c r="T1281" s="278"/>
    </row>
    <row r="1282" spans="1:20" ht="51">
      <c r="A1282" s="192">
        <v>253</v>
      </c>
      <c r="B1282" s="68"/>
      <c r="C1282" s="214" t="s">
        <v>104</v>
      </c>
      <c r="D1282" s="215">
        <v>45021</v>
      </c>
      <c r="E1282" s="192" t="s">
        <v>3765</v>
      </c>
      <c r="F1282" s="192" t="s">
        <v>3</v>
      </c>
      <c r="G1282" s="192">
        <v>2105018</v>
      </c>
      <c r="H1282" s="68"/>
      <c r="I1282" s="198" t="s">
        <v>4878</v>
      </c>
      <c r="J1282" s="68"/>
      <c r="K1282" s="68"/>
      <c r="L1282" s="68"/>
      <c r="M1282" s="68"/>
      <c r="N1282" s="363"/>
      <c r="O1282" s="363"/>
      <c r="P1282" s="216">
        <v>0</v>
      </c>
      <c r="Q1282" s="216">
        <v>437834.01</v>
      </c>
      <c r="R1282" s="68" t="s">
        <v>638</v>
      </c>
      <c r="S1282" s="365"/>
      <c r="T1282" s="278"/>
    </row>
    <row r="1283" spans="1:20" ht="63.75">
      <c r="A1283" s="192">
        <v>253</v>
      </c>
      <c r="B1283" s="68"/>
      <c r="C1283" s="214" t="s">
        <v>104</v>
      </c>
      <c r="D1283" s="215">
        <v>45021</v>
      </c>
      <c r="E1283" s="192" t="s">
        <v>3766</v>
      </c>
      <c r="F1283" s="192" t="s">
        <v>3</v>
      </c>
      <c r="G1283" s="192">
        <v>2105019</v>
      </c>
      <c r="H1283" s="68"/>
      <c r="I1283" s="198" t="s">
        <v>4879</v>
      </c>
      <c r="J1283" s="68"/>
      <c r="K1283" s="68"/>
      <c r="L1283" s="68"/>
      <c r="M1283" s="68"/>
      <c r="N1283" s="363"/>
      <c r="O1283" s="363"/>
      <c r="P1283" s="216">
        <v>0</v>
      </c>
      <c r="Q1283" s="216">
        <v>20000</v>
      </c>
      <c r="R1283" s="68" t="s">
        <v>638</v>
      </c>
      <c r="S1283" s="365"/>
      <c r="T1283" s="278"/>
    </row>
    <row r="1284" spans="1:20" ht="63.75">
      <c r="A1284" s="192">
        <v>253</v>
      </c>
      <c r="B1284" s="68"/>
      <c r="C1284" s="214" t="s">
        <v>104</v>
      </c>
      <c r="D1284" s="215">
        <v>45021</v>
      </c>
      <c r="E1284" s="192" t="s">
        <v>3767</v>
      </c>
      <c r="F1284" s="192" t="s">
        <v>3</v>
      </c>
      <c r="G1284" s="192">
        <v>2105021</v>
      </c>
      <c r="H1284" s="68"/>
      <c r="I1284" s="198" t="s">
        <v>4880</v>
      </c>
      <c r="J1284" s="68"/>
      <c r="K1284" s="68"/>
      <c r="L1284" s="68"/>
      <c r="M1284" s="68"/>
      <c r="N1284" s="363"/>
      <c r="O1284" s="363"/>
      <c r="P1284" s="216">
        <v>0</v>
      </c>
      <c r="Q1284" s="216">
        <v>6344.68</v>
      </c>
      <c r="R1284" s="68" t="s">
        <v>638</v>
      </c>
      <c r="S1284" s="365"/>
      <c r="T1284" s="278"/>
    </row>
    <row r="1285" spans="1:20" ht="89.25">
      <c r="A1285" s="192">
        <v>78</v>
      </c>
      <c r="B1285" s="68"/>
      <c r="C1285" s="214" t="s">
        <v>1381</v>
      </c>
      <c r="D1285" s="215">
        <v>45021</v>
      </c>
      <c r="E1285" s="192" t="s">
        <v>3768</v>
      </c>
      <c r="F1285" s="192" t="s">
        <v>10</v>
      </c>
      <c r="G1285" s="192">
        <v>1057860</v>
      </c>
      <c r="H1285" s="68"/>
      <c r="I1285" s="198" t="s">
        <v>4881</v>
      </c>
      <c r="J1285" s="68"/>
      <c r="K1285" s="68"/>
      <c r="L1285" s="68"/>
      <c r="M1285" s="68"/>
      <c r="N1285" s="363"/>
      <c r="O1285" s="363"/>
      <c r="P1285" s="216">
        <v>2664.14</v>
      </c>
      <c r="Q1285" s="216">
        <v>0</v>
      </c>
      <c r="R1285" s="68" t="s">
        <v>638</v>
      </c>
      <c r="S1285" s="365"/>
      <c r="T1285" s="278"/>
    </row>
    <row r="1286" spans="1:20" ht="89.25">
      <c r="A1286" s="192">
        <v>132</v>
      </c>
      <c r="B1286" s="68"/>
      <c r="C1286" s="214" t="s">
        <v>59</v>
      </c>
      <c r="D1286" s="215">
        <v>45021</v>
      </c>
      <c r="E1286" s="192" t="s">
        <v>3769</v>
      </c>
      <c r="F1286" s="192" t="s">
        <v>10</v>
      </c>
      <c r="G1286" s="192">
        <v>1057839</v>
      </c>
      <c r="H1286" s="68"/>
      <c r="I1286" s="198" t="s">
        <v>4882</v>
      </c>
      <c r="J1286" s="68"/>
      <c r="K1286" s="68"/>
      <c r="L1286" s="68"/>
      <c r="M1286" s="68"/>
      <c r="N1286" s="363"/>
      <c r="O1286" s="363"/>
      <c r="P1286" s="216">
        <v>349.71</v>
      </c>
      <c r="Q1286" s="216">
        <v>0</v>
      </c>
      <c r="R1286" s="68" t="s">
        <v>638</v>
      </c>
      <c r="S1286" s="365"/>
      <c r="T1286" s="278"/>
    </row>
    <row r="1287" spans="1:20" ht="89.25">
      <c r="A1287" s="192">
        <v>117</v>
      </c>
      <c r="B1287" s="68"/>
      <c r="C1287" s="214" t="s">
        <v>54</v>
      </c>
      <c r="D1287" s="215">
        <v>45021</v>
      </c>
      <c r="E1287" s="192" t="s">
        <v>3770</v>
      </c>
      <c r="F1287" s="192" t="s">
        <v>10</v>
      </c>
      <c r="G1287" s="192">
        <v>1057886</v>
      </c>
      <c r="H1287" s="68"/>
      <c r="I1287" s="198" t="s">
        <v>4883</v>
      </c>
      <c r="J1287" s="68"/>
      <c r="K1287" s="68"/>
      <c r="L1287" s="68"/>
      <c r="M1287" s="68"/>
      <c r="N1287" s="363"/>
      <c r="O1287" s="363"/>
      <c r="P1287" s="216">
        <v>50</v>
      </c>
      <c r="Q1287" s="216">
        <v>0</v>
      </c>
      <c r="R1287" s="68" t="s">
        <v>638</v>
      </c>
      <c r="S1287" s="365"/>
      <c r="T1287" s="278"/>
    </row>
    <row r="1288" spans="1:20" ht="89.25">
      <c r="A1288" s="192">
        <v>117</v>
      </c>
      <c r="B1288" s="68"/>
      <c r="C1288" s="214" t="s">
        <v>54</v>
      </c>
      <c r="D1288" s="215">
        <v>45021</v>
      </c>
      <c r="E1288" s="192" t="s">
        <v>3771</v>
      </c>
      <c r="F1288" s="192" t="s">
        <v>10</v>
      </c>
      <c r="G1288" s="192">
        <v>1057884</v>
      </c>
      <c r="H1288" s="68"/>
      <c r="I1288" s="198" t="s">
        <v>4884</v>
      </c>
      <c r="J1288" s="68"/>
      <c r="K1288" s="68"/>
      <c r="L1288" s="68"/>
      <c r="M1288" s="68"/>
      <c r="N1288" s="363"/>
      <c r="O1288" s="363"/>
      <c r="P1288" s="216">
        <v>50</v>
      </c>
      <c r="Q1288" s="216">
        <v>0</v>
      </c>
      <c r="R1288" s="68" t="s">
        <v>638</v>
      </c>
      <c r="S1288" s="365"/>
      <c r="T1288" s="278"/>
    </row>
    <row r="1289" spans="1:20" ht="89.25">
      <c r="A1289" s="192">
        <v>117</v>
      </c>
      <c r="B1289" s="68"/>
      <c r="C1289" s="214" t="s">
        <v>54</v>
      </c>
      <c r="D1289" s="215">
        <v>45021</v>
      </c>
      <c r="E1289" s="192" t="s">
        <v>3772</v>
      </c>
      <c r="F1289" s="192" t="s">
        <v>10</v>
      </c>
      <c r="G1289" s="192">
        <v>1057890</v>
      </c>
      <c r="H1289" s="68"/>
      <c r="I1289" s="198" t="s">
        <v>4885</v>
      </c>
      <c r="J1289" s="68"/>
      <c r="K1289" s="68"/>
      <c r="L1289" s="68"/>
      <c r="M1289" s="68"/>
      <c r="N1289" s="363"/>
      <c r="O1289" s="363"/>
      <c r="P1289" s="216">
        <v>50</v>
      </c>
      <c r="Q1289" s="216">
        <v>0</v>
      </c>
      <c r="R1289" s="68" t="s">
        <v>638</v>
      </c>
      <c r="S1289" s="365"/>
      <c r="T1289" s="278"/>
    </row>
    <row r="1290" spans="1:20" ht="89.25">
      <c r="A1290" s="192">
        <v>117</v>
      </c>
      <c r="B1290" s="68"/>
      <c r="C1290" s="214" t="s">
        <v>54</v>
      </c>
      <c r="D1290" s="215">
        <v>45021</v>
      </c>
      <c r="E1290" s="192" t="s">
        <v>3773</v>
      </c>
      <c r="F1290" s="192" t="s">
        <v>10</v>
      </c>
      <c r="G1290" s="192">
        <v>1057887</v>
      </c>
      <c r="H1290" s="68"/>
      <c r="I1290" s="198" t="s">
        <v>4886</v>
      </c>
      <c r="J1290" s="68"/>
      <c r="K1290" s="68"/>
      <c r="L1290" s="68"/>
      <c r="M1290" s="68"/>
      <c r="N1290" s="363"/>
      <c r="O1290" s="363"/>
      <c r="P1290" s="216">
        <v>50</v>
      </c>
      <c r="Q1290" s="216">
        <v>0</v>
      </c>
      <c r="R1290" s="68" t="s">
        <v>638</v>
      </c>
      <c r="S1290" s="365"/>
      <c r="T1290" s="278"/>
    </row>
    <row r="1291" spans="1:20" ht="89.25">
      <c r="A1291" s="192">
        <v>117</v>
      </c>
      <c r="B1291" s="68"/>
      <c r="C1291" s="214" t="s">
        <v>54</v>
      </c>
      <c r="D1291" s="215">
        <v>45021</v>
      </c>
      <c r="E1291" s="192" t="s">
        <v>3774</v>
      </c>
      <c r="F1291" s="192" t="s">
        <v>10</v>
      </c>
      <c r="G1291" s="192">
        <v>1057888</v>
      </c>
      <c r="H1291" s="68"/>
      <c r="I1291" s="198" t="s">
        <v>4887</v>
      </c>
      <c r="J1291" s="68"/>
      <c r="K1291" s="68"/>
      <c r="L1291" s="68"/>
      <c r="M1291" s="68"/>
      <c r="N1291" s="363"/>
      <c r="O1291" s="363"/>
      <c r="P1291" s="216">
        <v>50</v>
      </c>
      <c r="Q1291" s="216">
        <v>0</v>
      </c>
      <c r="R1291" s="68" t="s">
        <v>638</v>
      </c>
      <c r="S1291" s="365"/>
      <c r="T1291" s="278"/>
    </row>
    <row r="1292" spans="1:20" ht="89.25">
      <c r="A1292" s="192">
        <v>117</v>
      </c>
      <c r="B1292" s="68"/>
      <c r="C1292" s="214" t="s">
        <v>54</v>
      </c>
      <c r="D1292" s="215">
        <v>45021</v>
      </c>
      <c r="E1292" s="192" t="s">
        <v>3775</v>
      </c>
      <c r="F1292" s="192" t="s">
        <v>10</v>
      </c>
      <c r="G1292" s="192">
        <v>1057889</v>
      </c>
      <c r="H1292" s="68"/>
      <c r="I1292" s="198" t="s">
        <v>4888</v>
      </c>
      <c r="J1292" s="68"/>
      <c r="K1292" s="68"/>
      <c r="L1292" s="68"/>
      <c r="M1292" s="68"/>
      <c r="N1292" s="363"/>
      <c r="O1292" s="363"/>
      <c r="P1292" s="216">
        <v>50</v>
      </c>
      <c r="Q1292" s="216">
        <v>0</v>
      </c>
      <c r="R1292" s="68" t="s">
        <v>638</v>
      </c>
      <c r="S1292" s="365"/>
      <c r="T1292" s="278"/>
    </row>
    <row r="1293" spans="1:20" ht="51">
      <c r="A1293" s="192">
        <v>548</v>
      </c>
      <c r="B1293" s="68"/>
      <c r="C1293" s="214" t="s">
        <v>1286</v>
      </c>
      <c r="D1293" s="215">
        <v>45022</v>
      </c>
      <c r="E1293" s="192" t="s">
        <v>3776</v>
      </c>
      <c r="F1293" s="192" t="s">
        <v>3</v>
      </c>
      <c r="G1293" s="192">
        <v>2105238</v>
      </c>
      <c r="H1293" s="68"/>
      <c r="I1293" s="198" t="s">
        <v>4889</v>
      </c>
      <c r="J1293" s="68"/>
      <c r="K1293" s="68"/>
      <c r="L1293" s="68"/>
      <c r="M1293" s="68"/>
      <c r="N1293" s="363"/>
      <c r="O1293" s="363"/>
      <c r="P1293" s="216">
        <v>0</v>
      </c>
      <c r="Q1293" s="216">
        <v>775</v>
      </c>
      <c r="R1293" s="68" t="s">
        <v>638</v>
      </c>
      <c r="S1293" s="365"/>
      <c r="T1293" s="278"/>
    </row>
    <row r="1294" spans="1:20" ht="51">
      <c r="A1294" s="192">
        <v>548</v>
      </c>
      <c r="B1294" s="68"/>
      <c r="C1294" s="214" t="s">
        <v>1286</v>
      </c>
      <c r="D1294" s="215">
        <v>45022</v>
      </c>
      <c r="E1294" s="192" t="s">
        <v>3777</v>
      </c>
      <c r="F1294" s="192" t="s">
        <v>3</v>
      </c>
      <c r="G1294" s="192">
        <v>2105239</v>
      </c>
      <c r="H1294" s="68"/>
      <c r="I1294" s="198" t="s">
        <v>4890</v>
      </c>
      <c r="J1294" s="68"/>
      <c r="K1294" s="68"/>
      <c r="L1294" s="68"/>
      <c r="M1294" s="68"/>
      <c r="N1294" s="363"/>
      <c r="O1294" s="363"/>
      <c r="P1294" s="216">
        <v>0</v>
      </c>
      <c r="Q1294" s="216">
        <v>373</v>
      </c>
      <c r="R1294" s="68" t="s">
        <v>638</v>
      </c>
      <c r="S1294" s="365"/>
      <c r="T1294" s="278"/>
    </row>
    <row r="1295" spans="1:20" ht="51">
      <c r="A1295" s="192">
        <v>548</v>
      </c>
      <c r="B1295" s="68"/>
      <c r="C1295" s="214" t="s">
        <v>1286</v>
      </c>
      <c r="D1295" s="215">
        <v>45022</v>
      </c>
      <c r="E1295" s="192" t="s">
        <v>3778</v>
      </c>
      <c r="F1295" s="192" t="s">
        <v>3</v>
      </c>
      <c r="G1295" s="192">
        <v>2105241</v>
      </c>
      <c r="H1295" s="68"/>
      <c r="I1295" s="198" t="s">
        <v>4891</v>
      </c>
      <c r="J1295" s="68"/>
      <c r="K1295" s="68"/>
      <c r="L1295" s="68"/>
      <c r="M1295" s="68"/>
      <c r="N1295" s="363"/>
      <c r="O1295" s="363"/>
      <c r="P1295" s="216">
        <v>0</v>
      </c>
      <c r="Q1295" s="216">
        <v>250</v>
      </c>
      <c r="R1295" s="68" t="s">
        <v>638</v>
      </c>
      <c r="S1295" s="365"/>
      <c r="T1295" s="278"/>
    </row>
    <row r="1296" spans="1:20" ht="63.75">
      <c r="A1296" s="192">
        <v>373</v>
      </c>
      <c r="B1296" s="68"/>
      <c r="C1296" s="214" t="s">
        <v>607</v>
      </c>
      <c r="D1296" s="215">
        <v>45022</v>
      </c>
      <c r="E1296" s="192" t="s">
        <v>3779</v>
      </c>
      <c r="F1296" s="192" t="s">
        <v>639</v>
      </c>
      <c r="G1296" s="192">
        <v>5431422</v>
      </c>
      <c r="H1296" s="68"/>
      <c r="I1296" s="198" t="s">
        <v>4892</v>
      </c>
      <c r="J1296" s="68"/>
      <c r="K1296" s="68"/>
      <c r="L1296" s="68"/>
      <c r="M1296" s="68"/>
      <c r="N1296" s="363"/>
      <c r="O1296" s="363"/>
      <c r="P1296" s="216">
        <v>0</v>
      </c>
      <c r="Q1296" s="216">
        <v>303250</v>
      </c>
      <c r="R1296" s="68" t="s">
        <v>638</v>
      </c>
      <c r="S1296" s="365"/>
      <c r="T1296" s="278"/>
    </row>
    <row r="1297" spans="1:20" ht="51">
      <c r="A1297" s="192">
        <v>41</v>
      </c>
      <c r="B1297" s="68"/>
      <c r="C1297" s="214" t="s">
        <v>44</v>
      </c>
      <c r="D1297" s="215">
        <v>45022</v>
      </c>
      <c r="E1297" s="192" t="s">
        <v>3780</v>
      </c>
      <c r="F1297" s="192" t="s">
        <v>3</v>
      </c>
      <c r="G1297" s="192">
        <v>2105251</v>
      </c>
      <c r="H1297" s="68"/>
      <c r="I1297" s="198" t="s">
        <v>4893</v>
      </c>
      <c r="J1297" s="68"/>
      <c r="K1297" s="68"/>
      <c r="L1297" s="68"/>
      <c r="M1297" s="68"/>
      <c r="N1297" s="363"/>
      <c r="O1297" s="363"/>
      <c r="P1297" s="216">
        <v>0</v>
      </c>
      <c r="Q1297" s="216">
        <v>8</v>
      </c>
      <c r="R1297" s="68" t="s">
        <v>638</v>
      </c>
      <c r="S1297" s="365"/>
      <c r="T1297" s="278"/>
    </row>
    <row r="1298" spans="1:20" ht="38.25">
      <c r="A1298" s="192">
        <v>292</v>
      </c>
      <c r="B1298" s="68"/>
      <c r="C1298" s="214" t="s">
        <v>120</v>
      </c>
      <c r="D1298" s="215">
        <v>45022</v>
      </c>
      <c r="E1298" s="192" t="s">
        <v>3781</v>
      </c>
      <c r="F1298" s="192" t="s">
        <v>3</v>
      </c>
      <c r="G1298" s="192">
        <v>2105265</v>
      </c>
      <c r="H1298" s="68"/>
      <c r="I1298" s="198" t="s">
        <v>4894</v>
      </c>
      <c r="J1298" s="68"/>
      <c r="K1298" s="68"/>
      <c r="L1298" s="68"/>
      <c r="M1298" s="68"/>
      <c r="N1298" s="363"/>
      <c r="O1298" s="363"/>
      <c r="P1298" s="216">
        <v>0</v>
      </c>
      <c r="Q1298" s="216">
        <v>4000</v>
      </c>
      <c r="R1298" s="68" t="s">
        <v>638</v>
      </c>
      <c r="S1298" s="365"/>
      <c r="T1298" s="278"/>
    </row>
    <row r="1299" spans="1:20" ht="51">
      <c r="A1299" s="192">
        <v>513</v>
      </c>
      <c r="B1299" s="68"/>
      <c r="C1299" s="214" t="s">
        <v>160</v>
      </c>
      <c r="D1299" s="215">
        <v>45022</v>
      </c>
      <c r="E1299" s="192" t="s">
        <v>3782</v>
      </c>
      <c r="F1299" s="192" t="s">
        <v>3</v>
      </c>
      <c r="G1299" s="192">
        <v>2105275</v>
      </c>
      <c r="H1299" s="68"/>
      <c r="I1299" s="198" t="s">
        <v>4895</v>
      </c>
      <c r="J1299" s="68"/>
      <c r="K1299" s="68"/>
      <c r="L1299" s="68"/>
      <c r="M1299" s="68"/>
      <c r="N1299" s="363"/>
      <c r="O1299" s="363"/>
      <c r="P1299" s="216">
        <v>0</v>
      </c>
      <c r="Q1299" s="216">
        <v>3359.94</v>
      </c>
      <c r="R1299" s="68" t="s">
        <v>638</v>
      </c>
      <c r="S1299" s="365"/>
      <c r="T1299" s="278"/>
    </row>
    <row r="1300" spans="1:20" ht="51">
      <c r="A1300" s="192" t="s">
        <v>541</v>
      </c>
      <c r="B1300" s="68"/>
      <c r="C1300" s="214" t="s">
        <v>590</v>
      </c>
      <c r="D1300" s="215">
        <v>45022</v>
      </c>
      <c r="E1300" s="192" t="s">
        <v>3783</v>
      </c>
      <c r="F1300" s="192" t="s">
        <v>3</v>
      </c>
      <c r="G1300" s="192">
        <v>2105308</v>
      </c>
      <c r="H1300" s="68"/>
      <c r="I1300" s="198" t="s">
        <v>4896</v>
      </c>
      <c r="J1300" s="68"/>
      <c r="K1300" s="68"/>
      <c r="L1300" s="68"/>
      <c r="M1300" s="68"/>
      <c r="N1300" s="363"/>
      <c r="O1300" s="363"/>
      <c r="P1300" s="216">
        <v>0</v>
      </c>
      <c r="Q1300" s="216">
        <v>6300.26</v>
      </c>
      <c r="R1300" s="68" t="s">
        <v>638</v>
      </c>
      <c r="S1300" s="365"/>
      <c r="T1300" s="278"/>
    </row>
    <row r="1301" spans="1:20" ht="51">
      <c r="A1301" s="192">
        <v>41</v>
      </c>
      <c r="B1301" s="68"/>
      <c r="C1301" s="214" t="s">
        <v>44</v>
      </c>
      <c r="D1301" s="215">
        <v>45022</v>
      </c>
      <c r="E1301" s="192" t="s">
        <v>3784</v>
      </c>
      <c r="F1301" s="192" t="s">
        <v>3</v>
      </c>
      <c r="G1301" s="192">
        <v>2105311</v>
      </c>
      <c r="H1301" s="68"/>
      <c r="I1301" s="198" t="s">
        <v>4897</v>
      </c>
      <c r="J1301" s="68"/>
      <c r="K1301" s="68"/>
      <c r="L1301" s="68"/>
      <c r="M1301" s="68"/>
      <c r="N1301" s="363"/>
      <c r="O1301" s="363"/>
      <c r="P1301" s="216">
        <v>0</v>
      </c>
      <c r="Q1301" s="216">
        <v>300</v>
      </c>
      <c r="R1301" s="68" t="s">
        <v>638</v>
      </c>
      <c r="S1301" s="365"/>
      <c r="T1301" s="278"/>
    </row>
    <row r="1302" spans="1:20" ht="38.25">
      <c r="A1302" s="192" t="s">
        <v>542</v>
      </c>
      <c r="B1302" s="68"/>
      <c r="C1302" s="214" t="s">
        <v>691</v>
      </c>
      <c r="D1302" s="215">
        <v>45022</v>
      </c>
      <c r="E1302" s="192" t="s">
        <v>3785</v>
      </c>
      <c r="F1302" s="192" t="s">
        <v>3</v>
      </c>
      <c r="G1302" s="192">
        <v>2105317</v>
      </c>
      <c r="H1302" s="68"/>
      <c r="I1302" s="198" t="s">
        <v>4898</v>
      </c>
      <c r="J1302" s="68"/>
      <c r="K1302" s="68"/>
      <c r="L1302" s="68"/>
      <c r="M1302" s="68"/>
      <c r="N1302" s="363"/>
      <c r="O1302" s="363"/>
      <c r="P1302" s="216">
        <v>0</v>
      </c>
      <c r="Q1302" s="216">
        <v>50</v>
      </c>
      <c r="R1302" s="68" t="s">
        <v>638</v>
      </c>
      <c r="S1302" s="365"/>
      <c r="T1302" s="278"/>
    </row>
    <row r="1303" spans="1:20" ht="63.75">
      <c r="A1303" s="192" t="s">
        <v>541</v>
      </c>
      <c r="B1303" s="68"/>
      <c r="C1303" s="214" t="s">
        <v>590</v>
      </c>
      <c r="D1303" s="215">
        <v>45022</v>
      </c>
      <c r="E1303" s="192" t="s">
        <v>3786</v>
      </c>
      <c r="F1303" s="192" t="s">
        <v>3</v>
      </c>
      <c r="G1303" s="192">
        <v>2105326</v>
      </c>
      <c r="H1303" s="68"/>
      <c r="I1303" s="198" t="s">
        <v>4899</v>
      </c>
      <c r="J1303" s="68"/>
      <c r="K1303" s="68"/>
      <c r="L1303" s="68"/>
      <c r="M1303" s="68"/>
      <c r="N1303" s="363"/>
      <c r="O1303" s="363"/>
      <c r="P1303" s="216">
        <v>0</v>
      </c>
      <c r="Q1303" s="216">
        <v>2356.86</v>
      </c>
      <c r="R1303" s="68" t="s">
        <v>638</v>
      </c>
      <c r="S1303" s="365"/>
      <c r="T1303" s="278"/>
    </row>
    <row r="1304" spans="1:20" ht="63.75">
      <c r="A1304" s="192">
        <v>46</v>
      </c>
      <c r="B1304" s="68"/>
      <c r="C1304" s="214" t="s">
        <v>1380</v>
      </c>
      <c r="D1304" s="215">
        <v>45022</v>
      </c>
      <c r="E1304" s="192" t="s">
        <v>3787</v>
      </c>
      <c r="F1304" s="192" t="s">
        <v>3</v>
      </c>
      <c r="G1304" s="192">
        <v>2105333</v>
      </c>
      <c r="H1304" s="68"/>
      <c r="I1304" s="198" t="s">
        <v>4900</v>
      </c>
      <c r="J1304" s="68"/>
      <c r="K1304" s="68"/>
      <c r="L1304" s="68"/>
      <c r="M1304" s="68"/>
      <c r="N1304" s="363"/>
      <c r="O1304" s="363"/>
      <c r="P1304" s="216">
        <v>0</v>
      </c>
      <c r="Q1304" s="216">
        <v>174</v>
      </c>
      <c r="R1304" s="68" t="s">
        <v>638</v>
      </c>
      <c r="S1304" s="365"/>
      <c r="T1304" s="278"/>
    </row>
    <row r="1305" spans="1:20" ht="38.25">
      <c r="A1305" s="192">
        <v>213</v>
      </c>
      <c r="B1305" s="68"/>
      <c r="C1305" s="214" t="s">
        <v>91</v>
      </c>
      <c r="D1305" s="215">
        <v>45022</v>
      </c>
      <c r="E1305" s="192" t="s">
        <v>3788</v>
      </c>
      <c r="F1305" s="192" t="s">
        <v>3</v>
      </c>
      <c r="G1305" s="192">
        <v>2105336</v>
      </c>
      <c r="H1305" s="68"/>
      <c r="I1305" s="198" t="s">
        <v>4901</v>
      </c>
      <c r="J1305" s="68"/>
      <c r="K1305" s="68"/>
      <c r="L1305" s="68"/>
      <c r="M1305" s="68"/>
      <c r="N1305" s="363"/>
      <c r="O1305" s="363"/>
      <c r="P1305" s="216">
        <v>0</v>
      </c>
      <c r="Q1305" s="216">
        <v>7097.2</v>
      </c>
      <c r="R1305" s="68" t="s">
        <v>638</v>
      </c>
      <c r="S1305" s="365"/>
      <c r="T1305" s="278"/>
    </row>
    <row r="1306" spans="1:20" ht="51">
      <c r="A1306" s="192">
        <v>41</v>
      </c>
      <c r="B1306" s="68"/>
      <c r="C1306" s="214" t="s">
        <v>44</v>
      </c>
      <c r="D1306" s="215">
        <v>45022</v>
      </c>
      <c r="E1306" s="192" t="s">
        <v>3789</v>
      </c>
      <c r="F1306" s="192" t="s">
        <v>3</v>
      </c>
      <c r="G1306" s="192">
        <v>2105343</v>
      </c>
      <c r="H1306" s="68"/>
      <c r="I1306" s="198" t="s">
        <v>4902</v>
      </c>
      <c r="J1306" s="68"/>
      <c r="K1306" s="68"/>
      <c r="L1306" s="68"/>
      <c r="M1306" s="68"/>
      <c r="N1306" s="363"/>
      <c r="O1306" s="363"/>
      <c r="P1306" s="216">
        <v>0</v>
      </c>
      <c r="Q1306" s="216">
        <v>4810.8</v>
      </c>
      <c r="R1306" s="68" t="s">
        <v>638</v>
      </c>
      <c r="S1306" s="365"/>
      <c r="T1306" s="278"/>
    </row>
    <row r="1307" spans="1:20" ht="76.5">
      <c r="A1307" s="192">
        <v>340</v>
      </c>
      <c r="B1307" s="68"/>
      <c r="C1307" s="214" t="s">
        <v>136</v>
      </c>
      <c r="D1307" s="215">
        <v>45022</v>
      </c>
      <c r="E1307" s="192" t="s">
        <v>3790</v>
      </c>
      <c r="F1307" s="192" t="s">
        <v>6</v>
      </c>
      <c r="G1307" s="192">
        <v>2229096</v>
      </c>
      <c r="H1307" s="68"/>
      <c r="I1307" s="198" t="s">
        <v>4903</v>
      </c>
      <c r="J1307" s="68"/>
      <c r="K1307" s="68"/>
      <c r="L1307" s="68"/>
      <c r="M1307" s="68"/>
      <c r="N1307" s="363"/>
      <c r="O1307" s="363"/>
      <c r="P1307" s="216">
        <v>0</v>
      </c>
      <c r="Q1307" s="216">
        <v>67790.52</v>
      </c>
      <c r="R1307" s="68" t="s">
        <v>638</v>
      </c>
      <c r="S1307" s="365"/>
      <c r="T1307" s="278"/>
    </row>
    <row r="1308" spans="1:20" ht="51">
      <c r="A1308" s="192">
        <v>418</v>
      </c>
      <c r="B1308" s="68"/>
      <c r="C1308" s="214" t="s">
        <v>148</v>
      </c>
      <c r="D1308" s="215">
        <v>45022</v>
      </c>
      <c r="E1308" s="192" t="s">
        <v>3791</v>
      </c>
      <c r="F1308" s="192" t="s">
        <v>3</v>
      </c>
      <c r="G1308" s="192">
        <v>2105356</v>
      </c>
      <c r="H1308" s="68"/>
      <c r="I1308" s="198" t="s">
        <v>4904</v>
      </c>
      <c r="J1308" s="68"/>
      <c r="K1308" s="68"/>
      <c r="L1308" s="68"/>
      <c r="M1308" s="68"/>
      <c r="N1308" s="363"/>
      <c r="O1308" s="363"/>
      <c r="P1308" s="216">
        <v>0</v>
      </c>
      <c r="Q1308" s="216">
        <v>11791</v>
      </c>
      <c r="R1308" s="68" t="s">
        <v>638</v>
      </c>
      <c r="S1308" s="365"/>
      <c r="T1308" s="278"/>
    </row>
    <row r="1309" spans="1:20" ht="51">
      <c r="A1309" s="192">
        <v>291</v>
      </c>
      <c r="B1309" s="68"/>
      <c r="C1309" s="214" t="s">
        <v>119</v>
      </c>
      <c r="D1309" s="215">
        <v>45022</v>
      </c>
      <c r="E1309" s="192" t="s">
        <v>3792</v>
      </c>
      <c r="F1309" s="192" t="s">
        <v>3</v>
      </c>
      <c r="G1309" s="192">
        <v>2105357</v>
      </c>
      <c r="H1309" s="68"/>
      <c r="I1309" s="198" t="s">
        <v>4905</v>
      </c>
      <c r="J1309" s="68"/>
      <c r="K1309" s="68"/>
      <c r="L1309" s="68"/>
      <c r="M1309" s="68"/>
      <c r="N1309" s="363"/>
      <c r="O1309" s="363"/>
      <c r="P1309" s="216">
        <v>0</v>
      </c>
      <c r="Q1309" s="216">
        <v>16702.68</v>
      </c>
      <c r="R1309" s="68" t="s">
        <v>638</v>
      </c>
      <c r="S1309" s="365"/>
      <c r="T1309" s="278"/>
    </row>
    <row r="1310" spans="1:20" ht="51">
      <c r="A1310" s="192">
        <v>15</v>
      </c>
      <c r="B1310" s="68"/>
      <c r="C1310" s="214" t="s">
        <v>39</v>
      </c>
      <c r="D1310" s="215">
        <v>45022</v>
      </c>
      <c r="E1310" s="192" t="s">
        <v>3793</v>
      </c>
      <c r="F1310" s="192" t="s">
        <v>3</v>
      </c>
      <c r="G1310" s="192">
        <v>2105375</v>
      </c>
      <c r="H1310" s="68"/>
      <c r="I1310" s="198" t="s">
        <v>4906</v>
      </c>
      <c r="J1310" s="68"/>
      <c r="K1310" s="68"/>
      <c r="L1310" s="68"/>
      <c r="M1310" s="68"/>
      <c r="N1310" s="363"/>
      <c r="O1310" s="363"/>
      <c r="P1310" s="216">
        <v>0</v>
      </c>
      <c r="Q1310" s="216">
        <v>247.34</v>
      </c>
      <c r="R1310" s="68" t="s">
        <v>638</v>
      </c>
      <c r="S1310" s="365"/>
      <c r="T1310" s="278"/>
    </row>
    <row r="1311" spans="1:20" ht="63.75">
      <c r="A1311" s="192">
        <v>340</v>
      </c>
      <c r="B1311" s="68"/>
      <c r="C1311" s="214" t="s">
        <v>136</v>
      </c>
      <c r="D1311" s="215">
        <v>45022</v>
      </c>
      <c r="E1311" s="192" t="s">
        <v>3794</v>
      </c>
      <c r="F1311" s="192" t="s">
        <v>14</v>
      </c>
      <c r="G1311" s="192">
        <v>2229097</v>
      </c>
      <c r="H1311" s="68"/>
      <c r="I1311" s="198" t="s">
        <v>4907</v>
      </c>
      <c r="J1311" s="68"/>
      <c r="K1311" s="68"/>
      <c r="L1311" s="68"/>
      <c r="M1311" s="68"/>
      <c r="N1311" s="363"/>
      <c r="O1311" s="363"/>
      <c r="P1311" s="216">
        <v>50</v>
      </c>
      <c r="Q1311" s="216">
        <v>0</v>
      </c>
      <c r="R1311" s="68" t="s">
        <v>638</v>
      </c>
      <c r="S1311" s="365"/>
      <c r="T1311" s="278"/>
    </row>
    <row r="1312" spans="1:20" ht="63.75">
      <c r="A1312" s="192">
        <v>70</v>
      </c>
      <c r="B1312" s="68"/>
      <c r="C1312" s="214" t="s">
        <v>47</v>
      </c>
      <c r="D1312" s="215">
        <v>45022</v>
      </c>
      <c r="E1312" s="192" t="s">
        <v>3795</v>
      </c>
      <c r="F1312" s="192" t="s">
        <v>3</v>
      </c>
      <c r="G1312" s="192">
        <v>2105382</v>
      </c>
      <c r="H1312" s="68"/>
      <c r="I1312" s="198" t="s">
        <v>4908</v>
      </c>
      <c r="J1312" s="68"/>
      <c r="K1312" s="68"/>
      <c r="L1312" s="68"/>
      <c r="M1312" s="68"/>
      <c r="N1312" s="363"/>
      <c r="O1312" s="363"/>
      <c r="P1312" s="216">
        <v>0</v>
      </c>
      <c r="Q1312" s="216">
        <v>3331</v>
      </c>
      <c r="R1312" s="68" t="s">
        <v>638</v>
      </c>
      <c r="S1312" s="365"/>
      <c r="T1312" s="278"/>
    </row>
    <row r="1313" spans="1:20" ht="51">
      <c r="A1313" s="192">
        <v>16</v>
      </c>
      <c r="B1313" s="68"/>
      <c r="C1313" s="214" t="s">
        <v>40</v>
      </c>
      <c r="D1313" s="215">
        <v>45022</v>
      </c>
      <c r="E1313" s="192" t="s">
        <v>3796</v>
      </c>
      <c r="F1313" s="192" t="s">
        <v>3</v>
      </c>
      <c r="G1313" s="192">
        <v>2105386</v>
      </c>
      <c r="H1313" s="68"/>
      <c r="I1313" s="198" t="s">
        <v>4909</v>
      </c>
      <c r="J1313" s="68"/>
      <c r="K1313" s="68"/>
      <c r="L1313" s="68"/>
      <c r="M1313" s="68"/>
      <c r="N1313" s="363"/>
      <c r="O1313" s="363"/>
      <c r="P1313" s="216">
        <v>0</v>
      </c>
      <c r="Q1313" s="216">
        <v>200</v>
      </c>
      <c r="R1313" s="68" t="s">
        <v>638</v>
      </c>
      <c r="S1313" s="365"/>
      <c r="T1313" s="278"/>
    </row>
    <row r="1314" spans="1:20" ht="51">
      <c r="A1314" s="192">
        <v>16</v>
      </c>
      <c r="B1314" s="68"/>
      <c r="C1314" s="214" t="s">
        <v>40</v>
      </c>
      <c r="D1314" s="215">
        <v>45022</v>
      </c>
      <c r="E1314" s="192" t="s">
        <v>3797</v>
      </c>
      <c r="F1314" s="192" t="s">
        <v>3</v>
      </c>
      <c r="G1314" s="192">
        <v>2105387</v>
      </c>
      <c r="H1314" s="68"/>
      <c r="I1314" s="198" t="s">
        <v>4909</v>
      </c>
      <c r="J1314" s="68"/>
      <c r="K1314" s="68"/>
      <c r="L1314" s="68"/>
      <c r="M1314" s="68"/>
      <c r="N1314" s="363"/>
      <c r="O1314" s="363"/>
      <c r="P1314" s="216">
        <v>0</v>
      </c>
      <c r="Q1314" s="216">
        <v>15.5</v>
      </c>
      <c r="R1314" s="68" t="s">
        <v>638</v>
      </c>
      <c r="S1314" s="365"/>
      <c r="T1314" s="278"/>
    </row>
    <row r="1315" spans="1:20" ht="51">
      <c r="A1315" s="192">
        <v>86</v>
      </c>
      <c r="B1315" s="68"/>
      <c r="C1315" s="214" t="s">
        <v>50</v>
      </c>
      <c r="D1315" s="215">
        <v>45022</v>
      </c>
      <c r="E1315" s="192" t="s">
        <v>3798</v>
      </c>
      <c r="F1315" s="192" t="s">
        <v>3</v>
      </c>
      <c r="G1315" s="192">
        <v>2105323</v>
      </c>
      <c r="H1315" s="68"/>
      <c r="I1315" s="198" t="s">
        <v>4910</v>
      </c>
      <c r="J1315" s="68"/>
      <c r="K1315" s="68"/>
      <c r="L1315" s="68"/>
      <c r="M1315" s="68"/>
      <c r="N1315" s="363"/>
      <c r="O1315" s="363"/>
      <c r="P1315" s="216">
        <v>0</v>
      </c>
      <c r="Q1315" s="216">
        <v>14431</v>
      </c>
      <c r="R1315" s="68" t="s">
        <v>638</v>
      </c>
      <c r="S1315" s="365"/>
      <c r="T1315" s="278"/>
    </row>
    <row r="1316" spans="1:20" ht="63.75">
      <c r="A1316" s="192">
        <v>313</v>
      </c>
      <c r="B1316" s="68"/>
      <c r="C1316" s="214" t="s">
        <v>134</v>
      </c>
      <c r="D1316" s="215">
        <v>45022</v>
      </c>
      <c r="E1316" s="192" t="s">
        <v>3799</v>
      </c>
      <c r="F1316" s="192" t="s">
        <v>3</v>
      </c>
      <c r="G1316" s="192">
        <v>2105329</v>
      </c>
      <c r="H1316" s="68"/>
      <c r="I1316" s="198" t="s">
        <v>4911</v>
      </c>
      <c r="J1316" s="68"/>
      <c r="K1316" s="68"/>
      <c r="L1316" s="68"/>
      <c r="M1316" s="68"/>
      <c r="N1316" s="363"/>
      <c r="O1316" s="363"/>
      <c r="P1316" s="216">
        <v>0</v>
      </c>
      <c r="Q1316" s="216">
        <v>1463.71</v>
      </c>
      <c r="R1316" s="68" t="s">
        <v>638</v>
      </c>
      <c r="S1316" s="365"/>
      <c r="T1316" s="278"/>
    </row>
    <row r="1317" spans="1:20" ht="63.75">
      <c r="A1317" s="192">
        <v>597</v>
      </c>
      <c r="B1317" s="68"/>
      <c r="C1317" s="214" t="s">
        <v>677</v>
      </c>
      <c r="D1317" s="215">
        <v>45022</v>
      </c>
      <c r="E1317" s="192" t="s">
        <v>3800</v>
      </c>
      <c r="F1317" s="192" t="s">
        <v>6</v>
      </c>
      <c r="G1317" s="192">
        <v>2229445</v>
      </c>
      <c r="H1317" s="68"/>
      <c r="I1317" s="198" t="s">
        <v>4912</v>
      </c>
      <c r="J1317" s="68"/>
      <c r="K1317" s="68"/>
      <c r="L1317" s="68"/>
      <c r="M1317" s="68"/>
      <c r="N1317" s="363"/>
      <c r="O1317" s="363"/>
      <c r="P1317" s="216">
        <v>0</v>
      </c>
      <c r="Q1317" s="216">
        <v>583.1</v>
      </c>
      <c r="R1317" s="68" t="s">
        <v>638</v>
      </c>
      <c r="S1317" s="365"/>
      <c r="T1317" s="278"/>
    </row>
    <row r="1318" spans="1:20" ht="63.75">
      <c r="A1318" s="192">
        <v>340</v>
      </c>
      <c r="B1318" s="68"/>
      <c r="C1318" s="214" t="s">
        <v>136</v>
      </c>
      <c r="D1318" s="215">
        <v>45022</v>
      </c>
      <c r="E1318" s="192" t="s">
        <v>3801</v>
      </c>
      <c r="F1318" s="192" t="s">
        <v>6</v>
      </c>
      <c r="G1318" s="192">
        <v>2229447</v>
      </c>
      <c r="H1318" s="68"/>
      <c r="I1318" s="198" t="s">
        <v>4913</v>
      </c>
      <c r="J1318" s="68"/>
      <c r="K1318" s="68"/>
      <c r="L1318" s="68"/>
      <c r="M1318" s="68"/>
      <c r="N1318" s="363"/>
      <c r="O1318" s="363"/>
      <c r="P1318" s="216">
        <v>0</v>
      </c>
      <c r="Q1318" s="216">
        <v>34758.870000000003</v>
      </c>
      <c r="R1318" s="68" t="s">
        <v>638</v>
      </c>
      <c r="S1318" s="365"/>
      <c r="T1318" s="278"/>
    </row>
    <row r="1319" spans="1:20" ht="51">
      <c r="A1319" s="192" t="s">
        <v>541</v>
      </c>
      <c r="B1319" s="68"/>
      <c r="C1319" s="214" t="s">
        <v>590</v>
      </c>
      <c r="D1319" s="215">
        <v>45022</v>
      </c>
      <c r="E1319" s="192" t="s">
        <v>3802</v>
      </c>
      <c r="F1319" s="192" t="s">
        <v>6</v>
      </c>
      <c r="G1319" s="192">
        <v>1791976</v>
      </c>
      <c r="H1319" s="68"/>
      <c r="I1319" s="198" t="s">
        <v>4914</v>
      </c>
      <c r="J1319" s="68"/>
      <c r="K1319" s="68"/>
      <c r="L1319" s="68"/>
      <c r="M1319" s="68"/>
      <c r="N1319" s="363"/>
      <c r="O1319" s="363"/>
      <c r="P1319" s="216">
        <v>0</v>
      </c>
      <c r="Q1319" s="216">
        <v>20508.41</v>
      </c>
      <c r="R1319" s="68" t="s">
        <v>638</v>
      </c>
      <c r="S1319" s="365"/>
      <c r="T1319" s="278"/>
    </row>
    <row r="1320" spans="1:20" ht="63.75">
      <c r="A1320" s="192">
        <v>597</v>
      </c>
      <c r="B1320" s="68"/>
      <c r="C1320" s="214" t="s">
        <v>677</v>
      </c>
      <c r="D1320" s="215">
        <v>45022</v>
      </c>
      <c r="E1320" s="192" t="s">
        <v>3803</v>
      </c>
      <c r="F1320" s="192" t="s">
        <v>14</v>
      </c>
      <c r="G1320" s="192">
        <v>2229446</v>
      </c>
      <c r="H1320" s="68"/>
      <c r="I1320" s="198" t="s">
        <v>4915</v>
      </c>
      <c r="J1320" s="68"/>
      <c r="K1320" s="68"/>
      <c r="L1320" s="68"/>
      <c r="M1320" s="68"/>
      <c r="N1320" s="363"/>
      <c r="O1320" s="363"/>
      <c r="P1320" s="216">
        <v>50</v>
      </c>
      <c r="Q1320" s="216">
        <v>0</v>
      </c>
      <c r="R1320" s="68" t="s">
        <v>638</v>
      </c>
      <c r="S1320" s="365"/>
      <c r="T1320" s="278"/>
    </row>
    <row r="1321" spans="1:20" ht="63.75">
      <c r="A1321" s="192">
        <v>340</v>
      </c>
      <c r="B1321" s="68"/>
      <c r="C1321" s="214" t="s">
        <v>136</v>
      </c>
      <c r="D1321" s="215">
        <v>45022</v>
      </c>
      <c r="E1321" s="192" t="s">
        <v>3804</v>
      </c>
      <c r="F1321" s="192" t="s">
        <v>14</v>
      </c>
      <c r="G1321" s="192">
        <v>2229448</v>
      </c>
      <c r="H1321" s="68"/>
      <c r="I1321" s="198" t="s">
        <v>4916</v>
      </c>
      <c r="J1321" s="68"/>
      <c r="K1321" s="68"/>
      <c r="L1321" s="68"/>
      <c r="M1321" s="68"/>
      <c r="N1321" s="363"/>
      <c r="O1321" s="363"/>
      <c r="P1321" s="216">
        <v>50</v>
      </c>
      <c r="Q1321" s="216">
        <v>0</v>
      </c>
      <c r="R1321" s="68" t="s">
        <v>638</v>
      </c>
      <c r="S1321" s="365"/>
      <c r="T1321" s="278"/>
    </row>
    <row r="1322" spans="1:20" ht="63.75">
      <c r="A1322" s="192">
        <v>513</v>
      </c>
      <c r="B1322" s="68"/>
      <c r="C1322" s="214" t="s">
        <v>160</v>
      </c>
      <c r="D1322" s="215">
        <v>45022</v>
      </c>
      <c r="E1322" s="192" t="s">
        <v>3806</v>
      </c>
      <c r="F1322" s="192" t="s">
        <v>10</v>
      </c>
      <c r="G1322" s="192">
        <v>1057907</v>
      </c>
      <c r="H1322" s="68"/>
      <c r="I1322" s="198" t="s">
        <v>4918</v>
      </c>
      <c r="J1322" s="68"/>
      <c r="K1322" s="68"/>
      <c r="L1322" s="68"/>
      <c r="M1322" s="68"/>
      <c r="N1322" s="363"/>
      <c r="O1322" s="363"/>
      <c r="P1322" s="216">
        <v>50</v>
      </c>
      <c r="Q1322" s="216">
        <v>0</v>
      </c>
      <c r="R1322" s="68" t="s">
        <v>638</v>
      </c>
      <c r="S1322" s="365"/>
      <c r="T1322" s="278"/>
    </row>
    <row r="1323" spans="1:20" ht="76.5">
      <c r="A1323" s="192">
        <v>117</v>
      </c>
      <c r="B1323" s="68"/>
      <c r="C1323" s="214" t="s">
        <v>54</v>
      </c>
      <c r="D1323" s="215">
        <v>45022</v>
      </c>
      <c r="E1323" s="192" t="s">
        <v>3807</v>
      </c>
      <c r="F1323" s="192" t="s">
        <v>10</v>
      </c>
      <c r="G1323" s="192">
        <v>1057910</v>
      </c>
      <c r="H1323" s="68"/>
      <c r="I1323" s="198" t="s">
        <v>4919</v>
      </c>
      <c r="J1323" s="68"/>
      <c r="K1323" s="68"/>
      <c r="L1323" s="68"/>
      <c r="M1323" s="68"/>
      <c r="N1323" s="363"/>
      <c r="O1323" s="363"/>
      <c r="P1323" s="216">
        <v>50</v>
      </c>
      <c r="Q1323" s="216">
        <v>0</v>
      </c>
      <c r="R1323" s="68" t="s">
        <v>638</v>
      </c>
      <c r="S1323" s="365"/>
      <c r="T1323" s="278"/>
    </row>
    <row r="1324" spans="1:20" ht="76.5">
      <c r="A1324" s="192">
        <v>117</v>
      </c>
      <c r="B1324" s="68"/>
      <c r="C1324" s="214" t="s">
        <v>54</v>
      </c>
      <c r="D1324" s="215">
        <v>45022</v>
      </c>
      <c r="E1324" s="192" t="s">
        <v>3808</v>
      </c>
      <c r="F1324" s="192" t="s">
        <v>10</v>
      </c>
      <c r="G1324" s="192">
        <v>1057912</v>
      </c>
      <c r="H1324" s="68"/>
      <c r="I1324" s="198" t="s">
        <v>4920</v>
      </c>
      <c r="J1324" s="68"/>
      <c r="K1324" s="68"/>
      <c r="L1324" s="68"/>
      <c r="M1324" s="68"/>
      <c r="N1324" s="363"/>
      <c r="O1324" s="363"/>
      <c r="P1324" s="216">
        <v>50</v>
      </c>
      <c r="Q1324" s="216">
        <v>0</v>
      </c>
      <c r="R1324" s="68" t="s">
        <v>638</v>
      </c>
      <c r="S1324" s="365"/>
      <c r="T1324" s="278"/>
    </row>
    <row r="1325" spans="1:20" ht="63.75">
      <c r="A1325" s="192" t="s">
        <v>541</v>
      </c>
      <c r="B1325" s="68"/>
      <c r="C1325" s="214" t="s">
        <v>590</v>
      </c>
      <c r="D1325" s="215">
        <v>45026</v>
      </c>
      <c r="E1325" s="192" t="s">
        <v>3809</v>
      </c>
      <c r="F1325" s="192" t="s">
        <v>3</v>
      </c>
      <c r="G1325" s="192">
        <v>2105554</v>
      </c>
      <c r="H1325" s="68"/>
      <c r="I1325" s="198" t="s">
        <v>4921</v>
      </c>
      <c r="J1325" s="68"/>
      <c r="K1325" s="68"/>
      <c r="L1325" s="68"/>
      <c r="M1325" s="68"/>
      <c r="N1325" s="363"/>
      <c r="O1325" s="363"/>
      <c r="P1325" s="216">
        <v>0</v>
      </c>
      <c r="Q1325" s="216">
        <v>1641.36</v>
      </c>
      <c r="R1325" s="68" t="s">
        <v>638</v>
      </c>
      <c r="S1325" s="365"/>
      <c r="T1325" s="278"/>
    </row>
    <row r="1326" spans="1:20" ht="51">
      <c r="A1326" s="192">
        <v>1201</v>
      </c>
      <c r="B1326" s="68"/>
      <c r="C1326" s="214" t="s">
        <v>228</v>
      </c>
      <c r="D1326" s="215">
        <v>45026</v>
      </c>
      <c r="E1326" s="192" t="s">
        <v>3810</v>
      </c>
      <c r="F1326" s="192" t="s">
        <v>3</v>
      </c>
      <c r="G1326" s="192">
        <v>2105555</v>
      </c>
      <c r="H1326" s="68"/>
      <c r="I1326" s="198" t="s">
        <v>4922</v>
      </c>
      <c r="J1326" s="68"/>
      <c r="K1326" s="68"/>
      <c r="L1326" s="68"/>
      <c r="M1326" s="68"/>
      <c r="N1326" s="363"/>
      <c r="O1326" s="363"/>
      <c r="P1326" s="216">
        <v>0</v>
      </c>
      <c r="Q1326" s="216">
        <v>35.22</v>
      </c>
      <c r="R1326" s="68" t="s">
        <v>638</v>
      </c>
      <c r="S1326" s="365"/>
      <c r="T1326" s="278"/>
    </row>
    <row r="1327" spans="1:20" ht="51">
      <c r="A1327" s="192">
        <v>16</v>
      </c>
      <c r="B1327" s="68"/>
      <c r="C1327" s="214" t="s">
        <v>40</v>
      </c>
      <c r="D1327" s="215">
        <v>45026</v>
      </c>
      <c r="E1327" s="192" t="s">
        <v>3811</v>
      </c>
      <c r="F1327" s="192" t="s">
        <v>3</v>
      </c>
      <c r="G1327" s="192">
        <v>2105563</v>
      </c>
      <c r="H1327" s="68"/>
      <c r="I1327" s="198" t="s">
        <v>4923</v>
      </c>
      <c r="J1327" s="68"/>
      <c r="K1327" s="68"/>
      <c r="L1327" s="68"/>
      <c r="M1327" s="68"/>
      <c r="N1327" s="363"/>
      <c r="O1327" s="363"/>
      <c r="P1327" s="216">
        <v>0</v>
      </c>
      <c r="Q1327" s="216">
        <v>1874.88</v>
      </c>
      <c r="R1327" s="68" t="s">
        <v>638</v>
      </c>
      <c r="S1327" s="365"/>
      <c r="T1327" s="278"/>
    </row>
    <row r="1328" spans="1:20" ht="51">
      <c r="A1328" s="192">
        <v>290</v>
      </c>
      <c r="B1328" s="68"/>
      <c r="C1328" s="214" t="s">
        <v>118</v>
      </c>
      <c r="D1328" s="215">
        <v>45026</v>
      </c>
      <c r="E1328" s="192" t="s">
        <v>3812</v>
      </c>
      <c r="F1328" s="192" t="s">
        <v>3</v>
      </c>
      <c r="G1328" s="192">
        <v>2105596</v>
      </c>
      <c r="H1328" s="68"/>
      <c r="I1328" s="198" t="s">
        <v>4924</v>
      </c>
      <c r="J1328" s="68"/>
      <c r="K1328" s="68"/>
      <c r="L1328" s="68"/>
      <c r="M1328" s="68"/>
      <c r="N1328" s="363"/>
      <c r="O1328" s="363"/>
      <c r="P1328" s="216">
        <v>0</v>
      </c>
      <c r="Q1328" s="216">
        <v>389.2</v>
      </c>
      <c r="R1328" s="68" t="s">
        <v>638</v>
      </c>
      <c r="S1328" s="365"/>
      <c r="T1328" s="278"/>
    </row>
    <row r="1329" spans="1:20" ht="38.25">
      <c r="A1329" s="192">
        <v>213</v>
      </c>
      <c r="B1329" s="68"/>
      <c r="C1329" s="214" t="s">
        <v>91</v>
      </c>
      <c r="D1329" s="215">
        <v>45026</v>
      </c>
      <c r="E1329" s="192" t="s">
        <v>3813</v>
      </c>
      <c r="F1329" s="192" t="s">
        <v>3</v>
      </c>
      <c r="G1329" s="192">
        <v>2105599</v>
      </c>
      <c r="H1329" s="68"/>
      <c r="I1329" s="198" t="s">
        <v>4925</v>
      </c>
      <c r="J1329" s="68"/>
      <c r="K1329" s="68"/>
      <c r="L1329" s="68"/>
      <c r="M1329" s="68"/>
      <c r="N1329" s="363"/>
      <c r="O1329" s="363"/>
      <c r="P1329" s="216">
        <v>0</v>
      </c>
      <c r="Q1329" s="216">
        <v>240</v>
      </c>
      <c r="R1329" s="68" t="s">
        <v>638</v>
      </c>
      <c r="S1329" s="365"/>
      <c r="T1329" s="278"/>
    </row>
    <row r="1330" spans="1:20" ht="51">
      <c r="A1330" s="192" t="s">
        <v>541</v>
      </c>
      <c r="B1330" s="68"/>
      <c r="C1330" s="214" t="s">
        <v>590</v>
      </c>
      <c r="D1330" s="215">
        <v>45026</v>
      </c>
      <c r="E1330" s="192" t="s">
        <v>3814</v>
      </c>
      <c r="F1330" s="192" t="s">
        <v>3</v>
      </c>
      <c r="G1330" s="192">
        <v>2105603</v>
      </c>
      <c r="H1330" s="68"/>
      <c r="I1330" s="198" t="s">
        <v>4926</v>
      </c>
      <c r="J1330" s="68"/>
      <c r="K1330" s="68"/>
      <c r="L1330" s="68"/>
      <c r="M1330" s="68"/>
      <c r="N1330" s="363"/>
      <c r="O1330" s="363"/>
      <c r="P1330" s="216">
        <v>0</v>
      </c>
      <c r="Q1330" s="216">
        <v>1364.9</v>
      </c>
      <c r="R1330" s="68" t="s">
        <v>638</v>
      </c>
      <c r="S1330" s="365"/>
      <c r="T1330" s="278"/>
    </row>
    <row r="1331" spans="1:20" ht="63.75">
      <c r="A1331" s="192">
        <v>47</v>
      </c>
      <c r="B1331" s="68"/>
      <c r="C1331" s="214" t="s">
        <v>45</v>
      </c>
      <c r="D1331" s="215">
        <v>45026</v>
      </c>
      <c r="E1331" s="192" t="s">
        <v>3815</v>
      </c>
      <c r="F1331" s="192" t="s">
        <v>3</v>
      </c>
      <c r="G1331" s="192">
        <v>2105610</v>
      </c>
      <c r="H1331" s="68"/>
      <c r="I1331" s="198" t="s">
        <v>4927</v>
      </c>
      <c r="J1331" s="68"/>
      <c r="K1331" s="68"/>
      <c r="L1331" s="68"/>
      <c r="M1331" s="68"/>
      <c r="N1331" s="363"/>
      <c r="O1331" s="363"/>
      <c r="P1331" s="216">
        <v>0</v>
      </c>
      <c r="Q1331" s="216">
        <v>253</v>
      </c>
      <c r="R1331" s="68" t="s">
        <v>638</v>
      </c>
      <c r="S1331" s="365"/>
      <c r="T1331" s="278"/>
    </row>
    <row r="1332" spans="1:20" ht="51">
      <c r="A1332" s="192">
        <v>20</v>
      </c>
      <c r="B1332" s="68"/>
      <c r="C1332" s="214" t="s">
        <v>41</v>
      </c>
      <c r="D1332" s="215">
        <v>45026</v>
      </c>
      <c r="E1332" s="192" t="s">
        <v>3816</v>
      </c>
      <c r="F1332" s="192" t="s">
        <v>3</v>
      </c>
      <c r="G1332" s="192">
        <v>2105626</v>
      </c>
      <c r="H1332" s="68"/>
      <c r="I1332" s="198" t="s">
        <v>4928</v>
      </c>
      <c r="J1332" s="68"/>
      <c r="K1332" s="68"/>
      <c r="L1332" s="68"/>
      <c r="M1332" s="68"/>
      <c r="N1332" s="363"/>
      <c r="O1332" s="363"/>
      <c r="P1332" s="216">
        <v>0</v>
      </c>
      <c r="Q1332" s="216">
        <v>553.9</v>
      </c>
      <c r="R1332" s="68" t="s">
        <v>638</v>
      </c>
      <c r="S1332" s="365"/>
      <c r="T1332" s="278"/>
    </row>
    <row r="1333" spans="1:20" ht="76.5">
      <c r="A1333" s="192">
        <v>291</v>
      </c>
      <c r="B1333" s="68"/>
      <c r="C1333" s="214" t="s">
        <v>119</v>
      </c>
      <c r="D1333" s="215">
        <v>45026</v>
      </c>
      <c r="E1333" s="192" t="s">
        <v>3817</v>
      </c>
      <c r="F1333" s="192" t="s">
        <v>10</v>
      </c>
      <c r="G1333" s="192">
        <v>1057938</v>
      </c>
      <c r="H1333" s="68"/>
      <c r="I1333" s="198" t="s">
        <v>4929</v>
      </c>
      <c r="J1333" s="68"/>
      <c r="K1333" s="68"/>
      <c r="L1333" s="68"/>
      <c r="M1333" s="68"/>
      <c r="N1333" s="363"/>
      <c r="O1333" s="363"/>
      <c r="P1333" s="216">
        <v>270</v>
      </c>
      <c r="Q1333" s="216">
        <v>0</v>
      </c>
      <c r="R1333" s="68" t="s">
        <v>638</v>
      </c>
      <c r="S1333" s="365"/>
      <c r="T1333" s="278"/>
    </row>
    <row r="1334" spans="1:20" ht="51">
      <c r="A1334" s="192">
        <v>16</v>
      </c>
      <c r="B1334" s="68"/>
      <c r="C1334" s="214" t="s">
        <v>40</v>
      </c>
      <c r="D1334" s="215">
        <v>45026</v>
      </c>
      <c r="E1334" s="192" t="s">
        <v>3818</v>
      </c>
      <c r="F1334" s="192" t="s">
        <v>3</v>
      </c>
      <c r="G1334" s="192">
        <v>2105632</v>
      </c>
      <c r="H1334" s="68"/>
      <c r="I1334" s="198" t="s">
        <v>4930</v>
      </c>
      <c r="J1334" s="68"/>
      <c r="K1334" s="68"/>
      <c r="L1334" s="68"/>
      <c r="M1334" s="68"/>
      <c r="N1334" s="363"/>
      <c r="O1334" s="363"/>
      <c r="P1334" s="216">
        <v>0</v>
      </c>
      <c r="Q1334" s="216">
        <v>528</v>
      </c>
      <c r="R1334" s="68" t="s">
        <v>638</v>
      </c>
      <c r="S1334" s="365"/>
      <c r="T1334" s="278"/>
    </row>
    <row r="1335" spans="1:20" ht="51">
      <c r="A1335" s="192" t="s">
        <v>541</v>
      </c>
      <c r="B1335" s="68"/>
      <c r="C1335" s="214" t="s">
        <v>590</v>
      </c>
      <c r="D1335" s="215">
        <v>45026</v>
      </c>
      <c r="E1335" s="192" t="s">
        <v>3819</v>
      </c>
      <c r="F1335" s="192" t="s">
        <v>3</v>
      </c>
      <c r="G1335" s="192">
        <v>2105640</v>
      </c>
      <c r="H1335" s="68"/>
      <c r="I1335" s="198" t="s">
        <v>4931</v>
      </c>
      <c r="J1335" s="68"/>
      <c r="K1335" s="68"/>
      <c r="L1335" s="68"/>
      <c r="M1335" s="68"/>
      <c r="N1335" s="363"/>
      <c r="O1335" s="363"/>
      <c r="P1335" s="216">
        <v>0</v>
      </c>
      <c r="Q1335" s="216">
        <v>374.82</v>
      </c>
      <c r="R1335" s="68" t="s">
        <v>638</v>
      </c>
      <c r="S1335" s="365"/>
      <c r="T1335" s="278"/>
    </row>
    <row r="1336" spans="1:20" ht="51">
      <c r="A1336" s="192">
        <v>266</v>
      </c>
      <c r="B1336" s="68"/>
      <c r="C1336" s="214" t="s">
        <v>1269</v>
      </c>
      <c r="D1336" s="215">
        <v>45026</v>
      </c>
      <c r="E1336" s="192" t="s">
        <v>3821</v>
      </c>
      <c r="F1336" s="192" t="s">
        <v>3</v>
      </c>
      <c r="G1336" s="192">
        <v>2105644</v>
      </c>
      <c r="H1336" s="68"/>
      <c r="I1336" s="198" t="s">
        <v>4933</v>
      </c>
      <c r="J1336" s="68"/>
      <c r="K1336" s="68"/>
      <c r="L1336" s="68"/>
      <c r="M1336" s="68"/>
      <c r="N1336" s="363"/>
      <c r="O1336" s="363"/>
      <c r="P1336" s="216">
        <v>0</v>
      </c>
      <c r="Q1336" s="216">
        <v>1017.21</v>
      </c>
      <c r="R1336" s="68" t="s">
        <v>638</v>
      </c>
      <c r="S1336" s="365"/>
      <c r="T1336" s="278"/>
    </row>
    <row r="1337" spans="1:20" ht="51">
      <c r="A1337" s="192">
        <v>212</v>
      </c>
      <c r="B1337" s="68"/>
      <c r="C1337" s="214" t="s">
        <v>90</v>
      </c>
      <c r="D1337" s="215">
        <v>45026</v>
      </c>
      <c r="E1337" s="192" t="s">
        <v>3822</v>
      </c>
      <c r="F1337" s="192" t="s">
        <v>3</v>
      </c>
      <c r="G1337" s="192">
        <v>2105645</v>
      </c>
      <c r="H1337" s="68"/>
      <c r="I1337" s="198" t="s">
        <v>4934</v>
      </c>
      <c r="J1337" s="68"/>
      <c r="K1337" s="68"/>
      <c r="L1337" s="68"/>
      <c r="M1337" s="68"/>
      <c r="N1337" s="363"/>
      <c r="O1337" s="363"/>
      <c r="P1337" s="216">
        <v>0</v>
      </c>
      <c r="Q1337" s="216">
        <v>60</v>
      </c>
      <c r="R1337" s="68" t="s">
        <v>638</v>
      </c>
      <c r="S1337" s="365"/>
      <c r="T1337" s="278"/>
    </row>
    <row r="1338" spans="1:20" ht="51">
      <c r="A1338" s="192">
        <v>222</v>
      </c>
      <c r="B1338" s="68"/>
      <c r="C1338" s="214" t="s">
        <v>93</v>
      </c>
      <c r="D1338" s="215">
        <v>45026</v>
      </c>
      <c r="E1338" s="192" t="s">
        <v>3823</v>
      </c>
      <c r="F1338" s="192" t="s">
        <v>3</v>
      </c>
      <c r="G1338" s="192">
        <v>2105649</v>
      </c>
      <c r="H1338" s="68"/>
      <c r="I1338" s="198" t="s">
        <v>4935</v>
      </c>
      <c r="J1338" s="68"/>
      <c r="K1338" s="68"/>
      <c r="L1338" s="68"/>
      <c r="M1338" s="68"/>
      <c r="N1338" s="363"/>
      <c r="O1338" s="363"/>
      <c r="P1338" s="216">
        <v>0</v>
      </c>
      <c r="Q1338" s="216">
        <v>17.420000000000002</v>
      </c>
      <c r="R1338" s="68" t="s">
        <v>638</v>
      </c>
      <c r="S1338" s="365"/>
      <c r="T1338" s="278"/>
    </row>
    <row r="1339" spans="1:20" ht="51">
      <c r="A1339" s="192" t="s">
        <v>541</v>
      </c>
      <c r="B1339" s="68"/>
      <c r="C1339" s="214" t="s">
        <v>590</v>
      </c>
      <c r="D1339" s="215">
        <v>45026</v>
      </c>
      <c r="E1339" s="192" t="s">
        <v>3824</v>
      </c>
      <c r="F1339" s="192" t="s">
        <v>3</v>
      </c>
      <c r="G1339" s="192">
        <v>2105593</v>
      </c>
      <c r="H1339" s="68"/>
      <c r="I1339" s="198" t="s">
        <v>4936</v>
      </c>
      <c r="J1339" s="68"/>
      <c r="K1339" s="68"/>
      <c r="L1339" s="68"/>
      <c r="M1339" s="68"/>
      <c r="N1339" s="363"/>
      <c r="O1339" s="363"/>
      <c r="P1339" s="216">
        <v>0</v>
      </c>
      <c r="Q1339" s="216">
        <v>700</v>
      </c>
      <c r="R1339" s="68" t="s">
        <v>638</v>
      </c>
      <c r="S1339" s="365"/>
      <c r="T1339" s="278"/>
    </row>
    <row r="1340" spans="1:20" ht="51">
      <c r="A1340" s="192" t="s">
        <v>541</v>
      </c>
      <c r="B1340" s="68"/>
      <c r="C1340" s="214" t="s">
        <v>590</v>
      </c>
      <c r="D1340" s="215">
        <v>45026</v>
      </c>
      <c r="E1340" s="192" t="s">
        <v>3825</v>
      </c>
      <c r="F1340" s="192" t="s">
        <v>3</v>
      </c>
      <c r="G1340" s="192">
        <v>2105595</v>
      </c>
      <c r="H1340" s="68"/>
      <c r="I1340" s="198" t="s">
        <v>4937</v>
      </c>
      <c r="J1340" s="68"/>
      <c r="K1340" s="68"/>
      <c r="L1340" s="68"/>
      <c r="M1340" s="68"/>
      <c r="N1340" s="363"/>
      <c r="O1340" s="363"/>
      <c r="P1340" s="216">
        <v>0</v>
      </c>
      <c r="Q1340" s="216">
        <v>1555.41</v>
      </c>
      <c r="R1340" s="68" t="s">
        <v>638</v>
      </c>
      <c r="S1340" s="365"/>
      <c r="T1340" s="278"/>
    </row>
    <row r="1341" spans="1:20" ht="51">
      <c r="A1341" s="192">
        <v>578</v>
      </c>
      <c r="B1341" s="68"/>
      <c r="C1341" s="214" t="s">
        <v>168</v>
      </c>
      <c r="D1341" s="215">
        <v>45026</v>
      </c>
      <c r="E1341" s="192" t="s">
        <v>3826</v>
      </c>
      <c r="F1341" s="192" t="s">
        <v>3</v>
      </c>
      <c r="G1341" s="192">
        <v>2105601</v>
      </c>
      <c r="H1341" s="68"/>
      <c r="I1341" s="198" t="s">
        <v>4938</v>
      </c>
      <c r="J1341" s="68"/>
      <c r="K1341" s="68"/>
      <c r="L1341" s="68"/>
      <c r="M1341" s="68"/>
      <c r="N1341" s="363"/>
      <c r="O1341" s="363"/>
      <c r="P1341" s="216">
        <v>0</v>
      </c>
      <c r="Q1341" s="216">
        <v>24184.560000000001</v>
      </c>
      <c r="R1341" s="68" t="s">
        <v>638</v>
      </c>
      <c r="S1341" s="365"/>
      <c r="T1341" s="278"/>
    </row>
    <row r="1342" spans="1:20" ht="51">
      <c r="A1342" s="192">
        <v>578</v>
      </c>
      <c r="B1342" s="68"/>
      <c r="C1342" s="214" t="s">
        <v>168</v>
      </c>
      <c r="D1342" s="215">
        <v>45026</v>
      </c>
      <c r="E1342" s="192" t="s">
        <v>3827</v>
      </c>
      <c r="F1342" s="192" t="s">
        <v>3</v>
      </c>
      <c r="G1342" s="192">
        <v>2105602</v>
      </c>
      <c r="H1342" s="68"/>
      <c r="I1342" s="198" t="s">
        <v>4939</v>
      </c>
      <c r="J1342" s="68"/>
      <c r="K1342" s="68"/>
      <c r="L1342" s="68"/>
      <c r="M1342" s="68"/>
      <c r="N1342" s="363"/>
      <c r="O1342" s="363"/>
      <c r="P1342" s="216">
        <v>0</v>
      </c>
      <c r="Q1342" s="216">
        <v>27984.52</v>
      </c>
      <c r="R1342" s="68" t="s">
        <v>638</v>
      </c>
      <c r="S1342" s="365"/>
      <c r="T1342" s="278"/>
    </row>
    <row r="1343" spans="1:20" ht="51">
      <c r="A1343" s="192" t="s">
        <v>541</v>
      </c>
      <c r="B1343" s="68"/>
      <c r="C1343" s="214" t="s">
        <v>590</v>
      </c>
      <c r="D1343" s="215">
        <v>45026</v>
      </c>
      <c r="E1343" s="192" t="s">
        <v>3828</v>
      </c>
      <c r="F1343" s="192" t="s">
        <v>3</v>
      </c>
      <c r="G1343" s="192">
        <v>2105652</v>
      </c>
      <c r="H1343" s="68"/>
      <c r="I1343" s="198" t="s">
        <v>4940</v>
      </c>
      <c r="J1343" s="68"/>
      <c r="K1343" s="68"/>
      <c r="L1343" s="68"/>
      <c r="M1343" s="68"/>
      <c r="N1343" s="363"/>
      <c r="O1343" s="363"/>
      <c r="P1343" s="216">
        <v>0</v>
      </c>
      <c r="Q1343" s="216">
        <v>7859.37</v>
      </c>
      <c r="R1343" s="68" t="s">
        <v>638</v>
      </c>
      <c r="S1343" s="365"/>
      <c r="T1343" s="278"/>
    </row>
    <row r="1344" spans="1:20" ht="51">
      <c r="A1344" s="192">
        <v>47</v>
      </c>
      <c r="B1344" s="68"/>
      <c r="C1344" s="214" t="s">
        <v>45</v>
      </c>
      <c r="D1344" s="215">
        <v>45026</v>
      </c>
      <c r="E1344" s="192" t="s">
        <v>3829</v>
      </c>
      <c r="F1344" s="192" t="s">
        <v>3</v>
      </c>
      <c r="G1344" s="192">
        <v>2105657</v>
      </c>
      <c r="H1344" s="68"/>
      <c r="I1344" s="198" t="s">
        <v>4941</v>
      </c>
      <c r="J1344" s="68"/>
      <c r="K1344" s="68"/>
      <c r="L1344" s="68"/>
      <c r="M1344" s="68"/>
      <c r="N1344" s="363"/>
      <c r="O1344" s="363"/>
      <c r="P1344" s="216">
        <v>0</v>
      </c>
      <c r="Q1344" s="216">
        <v>251.08</v>
      </c>
      <c r="R1344" s="68" t="s">
        <v>638</v>
      </c>
      <c r="S1344" s="365"/>
      <c r="T1344" s="278"/>
    </row>
    <row r="1345" spans="1:20" ht="38.25">
      <c r="A1345" s="192">
        <v>213</v>
      </c>
      <c r="B1345" s="68"/>
      <c r="C1345" s="214" t="s">
        <v>91</v>
      </c>
      <c r="D1345" s="215">
        <v>45026</v>
      </c>
      <c r="E1345" s="192" t="s">
        <v>3830</v>
      </c>
      <c r="F1345" s="192" t="s">
        <v>3</v>
      </c>
      <c r="G1345" s="192">
        <v>2105658</v>
      </c>
      <c r="H1345" s="68"/>
      <c r="I1345" s="198" t="s">
        <v>4942</v>
      </c>
      <c r="J1345" s="68"/>
      <c r="K1345" s="68"/>
      <c r="L1345" s="68"/>
      <c r="M1345" s="68"/>
      <c r="N1345" s="363"/>
      <c r="O1345" s="363"/>
      <c r="P1345" s="216">
        <v>0</v>
      </c>
      <c r="Q1345" s="216">
        <v>1983.67</v>
      </c>
      <c r="R1345" s="68" t="s">
        <v>638</v>
      </c>
      <c r="S1345" s="365"/>
      <c r="T1345" s="278"/>
    </row>
    <row r="1346" spans="1:20" ht="38.25">
      <c r="A1346" s="192">
        <v>213</v>
      </c>
      <c r="B1346" s="68"/>
      <c r="C1346" s="214" t="s">
        <v>91</v>
      </c>
      <c r="D1346" s="215">
        <v>45026</v>
      </c>
      <c r="E1346" s="192" t="s">
        <v>3831</v>
      </c>
      <c r="F1346" s="192" t="s">
        <v>3</v>
      </c>
      <c r="G1346" s="192">
        <v>2105659</v>
      </c>
      <c r="H1346" s="68"/>
      <c r="I1346" s="198" t="s">
        <v>4943</v>
      </c>
      <c r="J1346" s="68"/>
      <c r="K1346" s="68"/>
      <c r="L1346" s="68"/>
      <c r="M1346" s="68"/>
      <c r="N1346" s="363"/>
      <c r="O1346" s="363"/>
      <c r="P1346" s="216">
        <v>0</v>
      </c>
      <c r="Q1346" s="216">
        <v>350</v>
      </c>
      <c r="R1346" s="68" t="s">
        <v>638</v>
      </c>
      <c r="S1346" s="365"/>
      <c r="T1346" s="278"/>
    </row>
    <row r="1347" spans="1:20" ht="51">
      <c r="A1347" s="192">
        <v>213</v>
      </c>
      <c r="B1347" s="68"/>
      <c r="C1347" s="214" t="s">
        <v>91</v>
      </c>
      <c r="D1347" s="215">
        <v>45026</v>
      </c>
      <c r="E1347" s="192" t="s">
        <v>3832</v>
      </c>
      <c r="F1347" s="192" t="s">
        <v>3</v>
      </c>
      <c r="G1347" s="192">
        <v>2105662</v>
      </c>
      <c r="H1347" s="68"/>
      <c r="I1347" s="198" t="s">
        <v>4944</v>
      </c>
      <c r="J1347" s="68"/>
      <c r="K1347" s="68"/>
      <c r="L1347" s="68"/>
      <c r="M1347" s="68"/>
      <c r="N1347" s="363"/>
      <c r="O1347" s="363"/>
      <c r="P1347" s="216">
        <v>0</v>
      </c>
      <c r="Q1347" s="216">
        <v>20</v>
      </c>
      <c r="R1347" s="68" t="s">
        <v>638</v>
      </c>
      <c r="S1347" s="365"/>
      <c r="T1347" s="278"/>
    </row>
    <row r="1348" spans="1:20" ht="89.25">
      <c r="A1348" s="192">
        <v>513</v>
      </c>
      <c r="B1348" s="68"/>
      <c r="C1348" s="214" t="s">
        <v>160</v>
      </c>
      <c r="D1348" s="215">
        <v>45026</v>
      </c>
      <c r="E1348" s="192" t="s">
        <v>3834</v>
      </c>
      <c r="F1348" s="192" t="s">
        <v>6</v>
      </c>
      <c r="G1348" s="192">
        <v>1058057</v>
      </c>
      <c r="H1348" s="68"/>
      <c r="I1348" s="198" t="s">
        <v>4946</v>
      </c>
      <c r="J1348" s="68"/>
      <c r="K1348" s="68"/>
      <c r="L1348" s="68"/>
      <c r="M1348" s="68"/>
      <c r="N1348" s="363"/>
      <c r="O1348" s="363"/>
      <c r="P1348" s="216">
        <v>0</v>
      </c>
      <c r="Q1348" s="216">
        <v>42790679.390000001</v>
      </c>
      <c r="R1348" s="68" t="s">
        <v>638</v>
      </c>
      <c r="S1348" s="365"/>
      <c r="T1348" s="278"/>
    </row>
    <row r="1349" spans="1:20" ht="63.75">
      <c r="A1349" s="192">
        <v>514</v>
      </c>
      <c r="B1349" s="68"/>
      <c r="C1349" s="214" t="s">
        <v>161</v>
      </c>
      <c r="D1349" s="215">
        <v>45027</v>
      </c>
      <c r="E1349" s="192" t="s">
        <v>3835</v>
      </c>
      <c r="F1349" s="192" t="s">
        <v>639</v>
      </c>
      <c r="G1349" s="192">
        <v>5445960</v>
      </c>
      <c r="H1349" s="68"/>
      <c r="I1349" s="198" t="s">
        <v>4947</v>
      </c>
      <c r="J1349" s="68"/>
      <c r="K1349" s="68"/>
      <c r="L1349" s="68"/>
      <c r="M1349" s="68"/>
      <c r="N1349" s="363"/>
      <c r="O1349" s="363"/>
      <c r="P1349" s="216">
        <v>0</v>
      </c>
      <c r="Q1349" s="216">
        <v>868987.63</v>
      </c>
      <c r="R1349" s="68" t="s">
        <v>638</v>
      </c>
      <c r="S1349" s="365"/>
      <c r="T1349" s="278"/>
    </row>
    <row r="1350" spans="1:20" ht="51">
      <c r="A1350" s="192" t="s">
        <v>541</v>
      </c>
      <c r="B1350" s="68"/>
      <c r="C1350" s="214" t="s">
        <v>590</v>
      </c>
      <c r="D1350" s="215">
        <v>45027</v>
      </c>
      <c r="E1350" s="192" t="s">
        <v>3836</v>
      </c>
      <c r="F1350" s="192" t="s">
        <v>3</v>
      </c>
      <c r="G1350" s="192">
        <v>2105800</v>
      </c>
      <c r="H1350" s="68"/>
      <c r="I1350" s="198" t="s">
        <v>4948</v>
      </c>
      <c r="J1350" s="68"/>
      <c r="K1350" s="68"/>
      <c r="L1350" s="68"/>
      <c r="M1350" s="68"/>
      <c r="N1350" s="363"/>
      <c r="O1350" s="363"/>
      <c r="P1350" s="216">
        <v>0</v>
      </c>
      <c r="Q1350" s="216">
        <v>1174.44</v>
      </c>
      <c r="R1350" s="68" t="s">
        <v>638</v>
      </c>
      <c r="S1350" s="365"/>
      <c r="T1350" s="278"/>
    </row>
    <row r="1351" spans="1:20" ht="51">
      <c r="A1351" s="192">
        <v>590</v>
      </c>
      <c r="B1351" s="68"/>
      <c r="C1351" s="214" t="s">
        <v>1287</v>
      </c>
      <c r="D1351" s="215">
        <v>45027</v>
      </c>
      <c r="E1351" s="192" t="s">
        <v>3837</v>
      </c>
      <c r="F1351" s="192" t="s">
        <v>3</v>
      </c>
      <c r="G1351" s="192">
        <v>2105807</v>
      </c>
      <c r="H1351" s="68"/>
      <c r="I1351" s="198" t="s">
        <v>4949</v>
      </c>
      <c r="J1351" s="68"/>
      <c r="K1351" s="68"/>
      <c r="L1351" s="68"/>
      <c r="M1351" s="68"/>
      <c r="N1351" s="363"/>
      <c r="O1351" s="363"/>
      <c r="P1351" s="216">
        <v>0</v>
      </c>
      <c r="Q1351" s="216">
        <v>3710.07</v>
      </c>
      <c r="R1351" s="68" t="s">
        <v>638</v>
      </c>
      <c r="S1351" s="365"/>
      <c r="T1351" s="278"/>
    </row>
    <row r="1352" spans="1:20" ht="51">
      <c r="A1352" s="192">
        <v>417</v>
      </c>
      <c r="B1352" s="68"/>
      <c r="C1352" s="214" t="s">
        <v>147</v>
      </c>
      <c r="D1352" s="215">
        <v>45027</v>
      </c>
      <c r="E1352" s="192" t="s">
        <v>3838</v>
      </c>
      <c r="F1352" s="192" t="s">
        <v>3</v>
      </c>
      <c r="G1352" s="192">
        <v>2105830</v>
      </c>
      <c r="H1352" s="68"/>
      <c r="I1352" s="198" t="s">
        <v>4950</v>
      </c>
      <c r="J1352" s="68"/>
      <c r="K1352" s="68"/>
      <c r="L1352" s="68"/>
      <c r="M1352" s="68"/>
      <c r="N1352" s="363"/>
      <c r="O1352" s="363"/>
      <c r="P1352" s="216">
        <v>0</v>
      </c>
      <c r="Q1352" s="216">
        <v>2681.53</v>
      </c>
      <c r="R1352" s="68" t="s">
        <v>638</v>
      </c>
      <c r="S1352" s="365"/>
      <c r="T1352" s="278"/>
    </row>
    <row r="1353" spans="1:20" ht="63.75">
      <c r="A1353" s="192">
        <v>46</v>
      </c>
      <c r="B1353" s="68"/>
      <c r="C1353" s="214" t="s">
        <v>1380</v>
      </c>
      <c r="D1353" s="215">
        <v>45027</v>
      </c>
      <c r="E1353" s="192" t="s">
        <v>3839</v>
      </c>
      <c r="F1353" s="192" t="s">
        <v>3</v>
      </c>
      <c r="G1353" s="192">
        <v>2105831</v>
      </c>
      <c r="H1353" s="68"/>
      <c r="I1353" s="198" t="s">
        <v>4951</v>
      </c>
      <c r="J1353" s="68"/>
      <c r="K1353" s="68"/>
      <c r="L1353" s="68"/>
      <c r="M1353" s="68"/>
      <c r="N1353" s="363"/>
      <c r="O1353" s="363"/>
      <c r="P1353" s="216">
        <v>0</v>
      </c>
      <c r="Q1353" s="216">
        <v>1000</v>
      </c>
      <c r="R1353" s="68" t="s">
        <v>638</v>
      </c>
      <c r="S1353" s="365"/>
      <c r="T1353" s="278"/>
    </row>
    <row r="1354" spans="1:20" ht="63.75">
      <c r="A1354" s="192">
        <v>594</v>
      </c>
      <c r="B1354" s="68"/>
      <c r="C1354" s="214" t="s">
        <v>88</v>
      </c>
      <c r="D1354" s="215">
        <v>45027</v>
      </c>
      <c r="E1354" s="192" t="s">
        <v>3840</v>
      </c>
      <c r="F1354" s="192" t="s">
        <v>3</v>
      </c>
      <c r="G1354" s="192">
        <v>2105839</v>
      </c>
      <c r="H1354" s="68"/>
      <c r="I1354" s="198" t="s">
        <v>4952</v>
      </c>
      <c r="J1354" s="68"/>
      <c r="K1354" s="68"/>
      <c r="L1354" s="68"/>
      <c r="M1354" s="68"/>
      <c r="N1354" s="363"/>
      <c r="O1354" s="363"/>
      <c r="P1354" s="216">
        <v>0</v>
      </c>
      <c r="Q1354" s="216">
        <v>20</v>
      </c>
      <c r="R1354" s="68" t="s">
        <v>638</v>
      </c>
      <c r="S1354" s="365"/>
      <c r="T1354" s="278"/>
    </row>
    <row r="1355" spans="1:20" ht="51">
      <c r="A1355" s="192">
        <v>46</v>
      </c>
      <c r="B1355" s="68"/>
      <c r="C1355" s="214" t="s">
        <v>1380</v>
      </c>
      <c r="D1355" s="215">
        <v>45027</v>
      </c>
      <c r="E1355" s="192" t="s">
        <v>3841</v>
      </c>
      <c r="F1355" s="192" t="s">
        <v>3</v>
      </c>
      <c r="G1355" s="192">
        <v>2105847</v>
      </c>
      <c r="H1355" s="68"/>
      <c r="I1355" s="198" t="s">
        <v>4953</v>
      </c>
      <c r="J1355" s="68"/>
      <c r="K1355" s="68"/>
      <c r="L1355" s="68"/>
      <c r="M1355" s="68"/>
      <c r="N1355" s="363"/>
      <c r="O1355" s="363"/>
      <c r="P1355" s="216">
        <v>0</v>
      </c>
      <c r="Q1355" s="216">
        <v>2540</v>
      </c>
      <c r="R1355" s="68" t="s">
        <v>638</v>
      </c>
      <c r="S1355" s="365"/>
      <c r="T1355" s="278"/>
    </row>
    <row r="1356" spans="1:20" ht="38.25">
      <c r="A1356" s="192">
        <v>46</v>
      </c>
      <c r="B1356" s="68"/>
      <c r="C1356" s="214" t="s">
        <v>1380</v>
      </c>
      <c r="D1356" s="215">
        <v>45027</v>
      </c>
      <c r="E1356" s="192" t="s">
        <v>3842</v>
      </c>
      <c r="F1356" s="192" t="s">
        <v>3</v>
      </c>
      <c r="G1356" s="192">
        <v>2105889</v>
      </c>
      <c r="H1356" s="68"/>
      <c r="I1356" s="198" t="s">
        <v>4954</v>
      </c>
      <c r="J1356" s="68"/>
      <c r="K1356" s="68"/>
      <c r="L1356" s="68"/>
      <c r="M1356" s="68"/>
      <c r="N1356" s="363"/>
      <c r="O1356" s="363"/>
      <c r="P1356" s="216">
        <v>0</v>
      </c>
      <c r="Q1356" s="216">
        <v>371</v>
      </c>
      <c r="R1356" s="68" t="s">
        <v>638</v>
      </c>
      <c r="S1356" s="365"/>
      <c r="T1356" s="278"/>
    </row>
    <row r="1357" spans="1:20" ht="38.25">
      <c r="A1357" s="192">
        <v>670</v>
      </c>
      <c r="B1357" s="68"/>
      <c r="C1357" s="214" t="s">
        <v>178</v>
      </c>
      <c r="D1357" s="215">
        <v>45027</v>
      </c>
      <c r="E1357" s="192" t="s">
        <v>3843</v>
      </c>
      <c r="F1357" s="192" t="s">
        <v>3</v>
      </c>
      <c r="G1357" s="192">
        <v>2105879</v>
      </c>
      <c r="H1357" s="68"/>
      <c r="I1357" s="198" t="s">
        <v>4955</v>
      </c>
      <c r="J1357" s="68"/>
      <c r="K1357" s="68"/>
      <c r="L1357" s="68"/>
      <c r="M1357" s="68"/>
      <c r="N1357" s="363"/>
      <c r="O1357" s="363"/>
      <c r="P1357" s="216">
        <v>0</v>
      </c>
      <c r="Q1357" s="216">
        <v>50</v>
      </c>
      <c r="R1357" s="68" t="s">
        <v>638</v>
      </c>
      <c r="S1357" s="365"/>
      <c r="T1357" s="278"/>
    </row>
    <row r="1358" spans="1:20" ht="38.25">
      <c r="A1358" s="192">
        <v>46</v>
      </c>
      <c r="B1358" s="68"/>
      <c r="C1358" s="214" t="s">
        <v>1380</v>
      </c>
      <c r="D1358" s="215">
        <v>45027</v>
      </c>
      <c r="E1358" s="192" t="s">
        <v>3844</v>
      </c>
      <c r="F1358" s="192" t="s">
        <v>3</v>
      </c>
      <c r="G1358" s="192">
        <v>2105885</v>
      </c>
      <c r="H1358" s="68"/>
      <c r="I1358" s="198" t="s">
        <v>4954</v>
      </c>
      <c r="J1358" s="68"/>
      <c r="K1358" s="68"/>
      <c r="L1358" s="68"/>
      <c r="M1358" s="68"/>
      <c r="N1358" s="363"/>
      <c r="O1358" s="363"/>
      <c r="P1358" s="216">
        <v>0</v>
      </c>
      <c r="Q1358" s="216">
        <v>769</v>
      </c>
      <c r="R1358" s="68" t="s">
        <v>638</v>
      </c>
      <c r="S1358" s="365"/>
      <c r="T1358" s="278"/>
    </row>
    <row r="1359" spans="1:20" ht="51">
      <c r="A1359" s="192">
        <v>599</v>
      </c>
      <c r="B1359" s="68"/>
      <c r="C1359" s="214" t="s">
        <v>1249</v>
      </c>
      <c r="D1359" s="215">
        <v>45027</v>
      </c>
      <c r="E1359" s="192" t="s">
        <v>3845</v>
      </c>
      <c r="F1359" s="192" t="s">
        <v>3</v>
      </c>
      <c r="G1359" s="192">
        <v>2105898</v>
      </c>
      <c r="H1359" s="68"/>
      <c r="I1359" s="198" t="s">
        <v>4956</v>
      </c>
      <c r="J1359" s="68"/>
      <c r="K1359" s="68"/>
      <c r="L1359" s="68"/>
      <c r="M1359" s="68"/>
      <c r="N1359" s="363"/>
      <c r="O1359" s="363"/>
      <c r="P1359" s="216">
        <v>0</v>
      </c>
      <c r="Q1359" s="216">
        <v>25</v>
      </c>
      <c r="R1359" s="68" t="s">
        <v>638</v>
      </c>
      <c r="S1359" s="365"/>
      <c r="T1359" s="278"/>
    </row>
    <row r="1360" spans="1:20" ht="51">
      <c r="A1360" s="192">
        <v>299</v>
      </c>
      <c r="B1360" s="68"/>
      <c r="C1360" s="214" t="s">
        <v>126</v>
      </c>
      <c r="D1360" s="215">
        <v>45027</v>
      </c>
      <c r="E1360" s="192" t="s">
        <v>3846</v>
      </c>
      <c r="F1360" s="192" t="s">
        <v>3</v>
      </c>
      <c r="G1360" s="192">
        <v>2105911</v>
      </c>
      <c r="H1360" s="68"/>
      <c r="I1360" s="198" t="s">
        <v>4957</v>
      </c>
      <c r="J1360" s="68"/>
      <c r="K1360" s="68"/>
      <c r="L1360" s="68"/>
      <c r="M1360" s="68"/>
      <c r="N1360" s="363"/>
      <c r="O1360" s="363"/>
      <c r="P1360" s="216">
        <v>0</v>
      </c>
      <c r="Q1360" s="216">
        <v>400</v>
      </c>
      <c r="R1360" s="68" t="s">
        <v>638</v>
      </c>
      <c r="S1360" s="365"/>
      <c r="T1360" s="278"/>
    </row>
    <row r="1361" spans="1:20" ht="51">
      <c r="A1361" s="192">
        <v>299</v>
      </c>
      <c r="B1361" s="68"/>
      <c r="C1361" s="214" t="s">
        <v>126</v>
      </c>
      <c r="D1361" s="215">
        <v>45027</v>
      </c>
      <c r="E1361" s="192" t="s">
        <v>3847</v>
      </c>
      <c r="F1361" s="192" t="s">
        <v>3</v>
      </c>
      <c r="G1361" s="192">
        <v>2105912</v>
      </c>
      <c r="H1361" s="68"/>
      <c r="I1361" s="198" t="s">
        <v>4958</v>
      </c>
      <c r="J1361" s="68"/>
      <c r="K1361" s="68"/>
      <c r="L1361" s="68"/>
      <c r="M1361" s="68"/>
      <c r="N1361" s="363"/>
      <c r="O1361" s="363"/>
      <c r="P1361" s="216">
        <v>0</v>
      </c>
      <c r="Q1361" s="216">
        <v>93.68</v>
      </c>
      <c r="R1361" s="68" t="s">
        <v>638</v>
      </c>
      <c r="S1361" s="365"/>
      <c r="T1361" s="278"/>
    </row>
    <row r="1362" spans="1:20" ht="51">
      <c r="A1362" s="192" t="s">
        <v>541</v>
      </c>
      <c r="B1362" s="68"/>
      <c r="C1362" s="214" t="s">
        <v>590</v>
      </c>
      <c r="D1362" s="215">
        <v>45027</v>
      </c>
      <c r="E1362" s="192" t="s">
        <v>3848</v>
      </c>
      <c r="F1362" s="192" t="s">
        <v>3</v>
      </c>
      <c r="G1362" s="192">
        <v>2105916</v>
      </c>
      <c r="H1362" s="68"/>
      <c r="I1362" s="198" t="s">
        <v>4959</v>
      </c>
      <c r="J1362" s="68"/>
      <c r="K1362" s="68"/>
      <c r="L1362" s="68"/>
      <c r="M1362" s="68"/>
      <c r="N1362" s="363"/>
      <c r="O1362" s="363"/>
      <c r="P1362" s="216">
        <v>0</v>
      </c>
      <c r="Q1362" s="216">
        <v>456.62</v>
      </c>
      <c r="R1362" s="68" t="s">
        <v>638</v>
      </c>
      <c r="S1362" s="365"/>
      <c r="T1362" s="278"/>
    </row>
    <row r="1363" spans="1:20" ht="51">
      <c r="A1363" s="192" t="s">
        <v>541</v>
      </c>
      <c r="B1363" s="68"/>
      <c r="C1363" s="214" t="s">
        <v>590</v>
      </c>
      <c r="D1363" s="215">
        <v>45027</v>
      </c>
      <c r="E1363" s="192" t="s">
        <v>3849</v>
      </c>
      <c r="F1363" s="192" t="s">
        <v>3</v>
      </c>
      <c r="G1363" s="192">
        <v>2105918</v>
      </c>
      <c r="H1363" s="68"/>
      <c r="I1363" s="198" t="s">
        <v>4960</v>
      </c>
      <c r="J1363" s="68"/>
      <c r="K1363" s="68"/>
      <c r="L1363" s="68"/>
      <c r="M1363" s="68"/>
      <c r="N1363" s="363"/>
      <c r="O1363" s="363"/>
      <c r="P1363" s="216">
        <v>0</v>
      </c>
      <c r="Q1363" s="216">
        <v>687.12</v>
      </c>
      <c r="R1363" s="68" t="s">
        <v>638</v>
      </c>
      <c r="S1363" s="365"/>
      <c r="T1363" s="278"/>
    </row>
    <row r="1364" spans="1:20" ht="51">
      <c r="A1364" s="192">
        <v>417</v>
      </c>
      <c r="B1364" s="68"/>
      <c r="C1364" s="214" t="s">
        <v>147</v>
      </c>
      <c r="D1364" s="215">
        <v>45027</v>
      </c>
      <c r="E1364" s="192" t="s">
        <v>3850</v>
      </c>
      <c r="F1364" s="192" t="s">
        <v>3</v>
      </c>
      <c r="G1364" s="192">
        <v>2105926</v>
      </c>
      <c r="H1364" s="68"/>
      <c r="I1364" s="198" t="s">
        <v>4961</v>
      </c>
      <c r="J1364" s="68"/>
      <c r="K1364" s="68"/>
      <c r="L1364" s="68"/>
      <c r="M1364" s="68"/>
      <c r="N1364" s="363"/>
      <c r="O1364" s="363"/>
      <c r="P1364" s="216">
        <v>0</v>
      </c>
      <c r="Q1364" s="216">
        <v>63.98</v>
      </c>
      <c r="R1364" s="68" t="s">
        <v>638</v>
      </c>
      <c r="S1364" s="365"/>
      <c r="T1364" s="278"/>
    </row>
    <row r="1365" spans="1:20" ht="51">
      <c r="A1365" s="192" t="s">
        <v>541</v>
      </c>
      <c r="B1365" s="68"/>
      <c r="C1365" s="214" t="s">
        <v>590</v>
      </c>
      <c r="D1365" s="215">
        <v>45027</v>
      </c>
      <c r="E1365" s="192" t="s">
        <v>3851</v>
      </c>
      <c r="F1365" s="192" t="s">
        <v>3</v>
      </c>
      <c r="G1365" s="192">
        <v>2105959</v>
      </c>
      <c r="H1365" s="68"/>
      <c r="I1365" s="198" t="s">
        <v>4962</v>
      </c>
      <c r="J1365" s="68"/>
      <c r="K1365" s="68"/>
      <c r="L1365" s="68"/>
      <c r="M1365" s="68"/>
      <c r="N1365" s="363"/>
      <c r="O1365" s="363"/>
      <c r="P1365" s="216">
        <v>0</v>
      </c>
      <c r="Q1365" s="216">
        <v>760.42</v>
      </c>
      <c r="R1365" s="68" t="s">
        <v>638</v>
      </c>
      <c r="S1365" s="365"/>
      <c r="T1365" s="278"/>
    </row>
    <row r="1366" spans="1:20" ht="51">
      <c r="A1366" s="192">
        <v>132</v>
      </c>
      <c r="B1366" s="68"/>
      <c r="C1366" s="214" t="s">
        <v>59</v>
      </c>
      <c r="D1366" s="215">
        <v>45027</v>
      </c>
      <c r="E1366" s="192" t="s">
        <v>3852</v>
      </c>
      <c r="F1366" s="192" t="s">
        <v>3</v>
      </c>
      <c r="G1366" s="192">
        <v>2105964</v>
      </c>
      <c r="H1366" s="68"/>
      <c r="I1366" s="198" t="s">
        <v>4963</v>
      </c>
      <c r="J1366" s="68"/>
      <c r="K1366" s="68"/>
      <c r="L1366" s="68"/>
      <c r="M1366" s="68"/>
      <c r="N1366" s="363"/>
      <c r="O1366" s="363"/>
      <c r="P1366" s="216">
        <v>0</v>
      </c>
      <c r="Q1366" s="216">
        <v>4</v>
      </c>
      <c r="R1366" s="68" t="s">
        <v>638</v>
      </c>
      <c r="S1366" s="365"/>
      <c r="T1366" s="278"/>
    </row>
    <row r="1367" spans="1:20" ht="51">
      <c r="A1367" s="192">
        <v>132</v>
      </c>
      <c r="B1367" s="68"/>
      <c r="C1367" s="214" t="s">
        <v>59</v>
      </c>
      <c r="D1367" s="215">
        <v>45027</v>
      </c>
      <c r="E1367" s="192" t="s">
        <v>3853</v>
      </c>
      <c r="F1367" s="192" t="s">
        <v>3</v>
      </c>
      <c r="G1367" s="192">
        <v>2105965</v>
      </c>
      <c r="H1367" s="68"/>
      <c r="I1367" s="198" t="s">
        <v>4964</v>
      </c>
      <c r="J1367" s="68"/>
      <c r="K1367" s="68"/>
      <c r="L1367" s="68"/>
      <c r="M1367" s="68"/>
      <c r="N1367" s="363"/>
      <c r="O1367" s="363"/>
      <c r="P1367" s="216">
        <v>0</v>
      </c>
      <c r="Q1367" s="216">
        <v>4</v>
      </c>
      <c r="R1367" s="68" t="s">
        <v>638</v>
      </c>
      <c r="S1367" s="365"/>
      <c r="T1367" s="278"/>
    </row>
    <row r="1368" spans="1:20" ht="51">
      <c r="A1368" s="192">
        <v>342</v>
      </c>
      <c r="B1368" s="68"/>
      <c r="C1368" s="214" t="s">
        <v>137</v>
      </c>
      <c r="D1368" s="215">
        <v>45027</v>
      </c>
      <c r="E1368" s="192" t="s">
        <v>3854</v>
      </c>
      <c r="F1368" s="192" t="s">
        <v>6</v>
      </c>
      <c r="G1368" s="192">
        <v>1793867</v>
      </c>
      <c r="H1368" s="68"/>
      <c r="I1368" s="198" t="s">
        <v>4965</v>
      </c>
      <c r="J1368" s="68"/>
      <c r="K1368" s="68"/>
      <c r="L1368" s="68"/>
      <c r="M1368" s="68"/>
      <c r="N1368" s="363"/>
      <c r="O1368" s="363"/>
      <c r="P1368" s="216">
        <v>0</v>
      </c>
      <c r="Q1368" s="216">
        <v>3119040.6</v>
      </c>
      <c r="R1368" s="68" t="s">
        <v>638</v>
      </c>
      <c r="S1368" s="365"/>
      <c r="T1368" s="278"/>
    </row>
    <row r="1369" spans="1:20" ht="51">
      <c r="A1369" s="192" t="s">
        <v>541</v>
      </c>
      <c r="B1369" s="68"/>
      <c r="C1369" s="214" t="s">
        <v>590</v>
      </c>
      <c r="D1369" s="215">
        <v>45027</v>
      </c>
      <c r="E1369" s="192" t="s">
        <v>3855</v>
      </c>
      <c r="F1369" s="192" t="s">
        <v>3</v>
      </c>
      <c r="G1369" s="192">
        <v>2105812</v>
      </c>
      <c r="H1369" s="68"/>
      <c r="I1369" s="198" t="s">
        <v>4966</v>
      </c>
      <c r="J1369" s="68"/>
      <c r="K1369" s="68"/>
      <c r="L1369" s="68"/>
      <c r="M1369" s="68"/>
      <c r="N1369" s="363"/>
      <c r="O1369" s="363"/>
      <c r="P1369" s="216">
        <v>0</v>
      </c>
      <c r="Q1369" s="216">
        <v>27611.15</v>
      </c>
      <c r="R1369" s="68" t="s">
        <v>638</v>
      </c>
      <c r="S1369" s="365"/>
      <c r="T1369" s="278"/>
    </row>
    <row r="1370" spans="1:20" ht="51">
      <c r="A1370" s="192" t="s">
        <v>541</v>
      </c>
      <c r="B1370" s="68"/>
      <c r="C1370" s="214" t="s">
        <v>590</v>
      </c>
      <c r="D1370" s="215">
        <v>45027</v>
      </c>
      <c r="E1370" s="192" t="s">
        <v>3856</v>
      </c>
      <c r="F1370" s="192" t="s">
        <v>3</v>
      </c>
      <c r="G1370" s="192">
        <v>2105813</v>
      </c>
      <c r="H1370" s="68"/>
      <c r="I1370" s="198" t="s">
        <v>4967</v>
      </c>
      <c r="J1370" s="68"/>
      <c r="K1370" s="68"/>
      <c r="L1370" s="68"/>
      <c r="M1370" s="68"/>
      <c r="N1370" s="363"/>
      <c r="O1370" s="363"/>
      <c r="P1370" s="216">
        <v>0</v>
      </c>
      <c r="Q1370" s="216">
        <v>315237.96999999997</v>
      </c>
      <c r="R1370" s="68" t="s">
        <v>638</v>
      </c>
      <c r="S1370" s="365"/>
      <c r="T1370" s="278"/>
    </row>
    <row r="1371" spans="1:20" ht="63.75">
      <c r="A1371" s="192" t="s">
        <v>541</v>
      </c>
      <c r="B1371" s="68"/>
      <c r="C1371" s="214" t="s">
        <v>590</v>
      </c>
      <c r="D1371" s="215">
        <v>45027</v>
      </c>
      <c r="E1371" s="192" t="s">
        <v>3857</v>
      </c>
      <c r="F1371" s="192" t="s">
        <v>3</v>
      </c>
      <c r="G1371" s="192">
        <v>2105855</v>
      </c>
      <c r="H1371" s="68"/>
      <c r="I1371" s="198" t="s">
        <v>4968</v>
      </c>
      <c r="J1371" s="68"/>
      <c r="K1371" s="68"/>
      <c r="L1371" s="68"/>
      <c r="M1371" s="68"/>
      <c r="N1371" s="363"/>
      <c r="O1371" s="363"/>
      <c r="P1371" s="216">
        <v>0</v>
      </c>
      <c r="Q1371" s="216">
        <v>3474.62</v>
      </c>
      <c r="R1371" s="68" t="s">
        <v>638</v>
      </c>
      <c r="S1371" s="365"/>
      <c r="T1371" s="278"/>
    </row>
    <row r="1372" spans="1:20" ht="63.75">
      <c r="A1372" s="192" t="s">
        <v>541</v>
      </c>
      <c r="B1372" s="68"/>
      <c r="C1372" s="214" t="s">
        <v>590</v>
      </c>
      <c r="D1372" s="215">
        <v>45027</v>
      </c>
      <c r="E1372" s="192" t="s">
        <v>3858</v>
      </c>
      <c r="F1372" s="192" t="s">
        <v>3</v>
      </c>
      <c r="G1372" s="192">
        <v>2105863</v>
      </c>
      <c r="H1372" s="68"/>
      <c r="I1372" s="198" t="s">
        <v>4969</v>
      </c>
      <c r="J1372" s="68"/>
      <c r="K1372" s="68"/>
      <c r="L1372" s="68"/>
      <c r="M1372" s="68"/>
      <c r="N1372" s="363"/>
      <c r="O1372" s="363"/>
      <c r="P1372" s="216">
        <v>0</v>
      </c>
      <c r="Q1372" s="216">
        <v>6379.63</v>
      </c>
      <c r="R1372" s="68" t="s">
        <v>638</v>
      </c>
      <c r="S1372" s="365"/>
      <c r="T1372" s="278"/>
    </row>
    <row r="1373" spans="1:20" ht="51">
      <c r="A1373" s="192">
        <v>578</v>
      </c>
      <c r="B1373" s="68"/>
      <c r="C1373" s="214" t="s">
        <v>168</v>
      </c>
      <c r="D1373" s="215">
        <v>45027</v>
      </c>
      <c r="E1373" s="192" t="s">
        <v>3859</v>
      </c>
      <c r="F1373" s="192" t="s">
        <v>3</v>
      </c>
      <c r="G1373" s="192">
        <v>2105874</v>
      </c>
      <c r="H1373" s="68"/>
      <c r="I1373" s="198" t="s">
        <v>4970</v>
      </c>
      <c r="J1373" s="68"/>
      <c r="K1373" s="68"/>
      <c r="L1373" s="68"/>
      <c r="M1373" s="68"/>
      <c r="N1373" s="363"/>
      <c r="O1373" s="363"/>
      <c r="P1373" s="216">
        <v>0</v>
      </c>
      <c r="Q1373" s="216">
        <v>70000</v>
      </c>
      <c r="R1373" s="68" t="s">
        <v>638</v>
      </c>
      <c r="S1373" s="365"/>
      <c r="T1373" s="278"/>
    </row>
    <row r="1374" spans="1:20" ht="63.75">
      <c r="A1374" s="192">
        <v>340</v>
      </c>
      <c r="B1374" s="68"/>
      <c r="C1374" s="214" t="s">
        <v>136</v>
      </c>
      <c r="D1374" s="215">
        <v>45027</v>
      </c>
      <c r="E1374" s="192" t="s">
        <v>3860</v>
      </c>
      <c r="F1374" s="192" t="s">
        <v>6</v>
      </c>
      <c r="G1374" s="192">
        <v>2232878</v>
      </c>
      <c r="H1374" s="68"/>
      <c r="I1374" s="198" t="s">
        <v>4971</v>
      </c>
      <c r="J1374" s="68"/>
      <c r="K1374" s="68"/>
      <c r="L1374" s="68"/>
      <c r="M1374" s="68"/>
      <c r="N1374" s="363"/>
      <c r="O1374" s="363"/>
      <c r="P1374" s="216">
        <v>0</v>
      </c>
      <c r="Q1374" s="216">
        <v>35613.69</v>
      </c>
      <c r="R1374" s="68" t="s">
        <v>638</v>
      </c>
      <c r="S1374" s="365"/>
      <c r="T1374" s="278"/>
    </row>
    <row r="1375" spans="1:20" ht="51">
      <c r="A1375" s="192">
        <v>46</v>
      </c>
      <c r="B1375" s="68"/>
      <c r="C1375" s="214" t="s">
        <v>1380</v>
      </c>
      <c r="D1375" s="215">
        <v>45027</v>
      </c>
      <c r="E1375" s="192" t="s">
        <v>3861</v>
      </c>
      <c r="F1375" s="192" t="s">
        <v>3</v>
      </c>
      <c r="G1375" s="192">
        <v>2105967</v>
      </c>
      <c r="H1375" s="68"/>
      <c r="I1375" s="198" t="s">
        <v>4972</v>
      </c>
      <c r="J1375" s="68"/>
      <c r="K1375" s="68"/>
      <c r="L1375" s="68"/>
      <c r="M1375" s="68"/>
      <c r="N1375" s="363"/>
      <c r="O1375" s="363"/>
      <c r="P1375" s="216">
        <v>0</v>
      </c>
      <c r="Q1375" s="216">
        <v>15000</v>
      </c>
      <c r="R1375" s="68" t="s">
        <v>638</v>
      </c>
      <c r="S1375" s="365"/>
      <c r="T1375" s="278"/>
    </row>
    <row r="1376" spans="1:20" ht="63.75">
      <c r="A1376" s="192">
        <v>340</v>
      </c>
      <c r="B1376" s="68"/>
      <c r="C1376" s="214" t="s">
        <v>136</v>
      </c>
      <c r="D1376" s="215">
        <v>45027</v>
      </c>
      <c r="E1376" s="192" t="s">
        <v>3862</v>
      </c>
      <c r="F1376" s="192" t="s">
        <v>14</v>
      </c>
      <c r="G1376" s="192">
        <v>2232879</v>
      </c>
      <c r="H1376" s="68"/>
      <c r="I1376" s="198" t="s">
        <v>4973</v>
      </c>
      <c r="J1376" s="68"/>
      <c r="K1376" s="68"/>
      <c r="L1376" s="68"/>
      <c r="M1376" s="68"/>
      <c r="N1376" s="363"/>
      <c r="O1376" s="363"/>
      <c r="P1376" s="216">
        <v>50</v>
      </c>
      <c r="Q1376" s="216">
        <v>0</v>
      </c>
      <c r="R1376" s="68" t="s">
        <v>638</v>
      </c>
      <c r="S1376" s="365"/>
      <c r="T1376" s="278"/>
    </row>
    <row r="1377" spans="1:20" ht="63.75">
      <c r="A1377" s="192">
        <v>291</v>
      </c>
      <c r="B1377" s="68"/>
      <c r="C1377" s="214" t="s">
        <v>119</v>
      </c>
      <c r="D1377" s="215">
        <v>45027</v>
      </c>
      <c r="E1377" s="192" t="s">
        <v>3863</v>
      </c>
      <c r="F1377" s="192" t="s">
        <v>10</v>
      </c>
      <c r="G1377" s="192">
        <v>2232877</v>
      </c>
      <c r="H1377" s="68"/>
      <c r="I1377" s="198" t="s">
        <v>4974</v>
      </c>
      <c r="J1377" s="68"/>
      <c r="K1377" s="68"/>
      <c r="L1377" s="68"/>
      <c r="M1377" s="68"/>
      <c r="N1377" s="363"/>
      <c r="O1377" s="363"/>
      <c r="P1377" s="216">
        <v>50</v>
      </c>
      <c r="Q1377" s="216">
        <v>0</v>
      </c>
      <c r="R1377" s="68" t="s">
        <v>638</v>
      </c>
      <c r="S1377" s="365"/>
      <c r="T1377" s="278"/>
    </row>
    <row r="1378" spans="1:20" ht="76.5">
      <c r="A1378" s="192">
        <v>514</v>
      </c>
      <c r="B1378" s="68"/>
      <c r="C1378" s="214" t="s">
        <v>161</v>
      </c>
      <c r="D1378" s="215">
        <v>45027</v>
      </c>
      <c r="E1378" s="192" t="s">
        <v>3864</v>
      </c>
      <c r="F1378" s="192" t="s">
        <v>6</v>
      </c>
      <c r="G1378" s="192">
        <v>2233035</v>
      </c>
      <c r="H1378" s="68"/>
      <c r="I1378" s="198" t="s">
        <v>4975</v>
      </c>
      <c r="J1378" s="68"/>
      <c r="K1378" s="68"/>
      <c r="L1378" s="68"/>
      <c r="M1378" s="68"/>
      <c r="N1378" s="363"/>
      <c r="O1378" s="363"/>
      <c r="P1378" s="216">
        <v>0</v>
      </c>
      <c r="Q1378" s="216">
        <v>4752056.59</v>
      </c>
      <c r="R1378" s="68" t="s">
        <v>638</v>
      </c>
      <c r="S1378" s="365"/>
      <c r="T1378" s="278"/>
    </row>
    <row r="1379" spans="1:20" ht="51">
      <c r="A1379" s="192" t="s">
        <v>541</v>
      </c>
      <c r="B1379" s="68"/>
      <c r="C1379" s="214" t="s">
        <v>590</v>
      </c>
      <c r="D1379" s="215">
        <v>45027</v>
      </c>
      <c r="E1379" s="192" t="s">
        <v>3865</v>
      </c>
      <c r="F1379" s="192" t="s">
        <v>639</v>
      </c>
      <c r="G1379" s="192">
        <v>5454721</v>
      </c>
      <c r="H1379" s="68"/>
      <c r="I1379" s="198" t="s">
        <v>4976</v>
      </c>
      <c r="J1379" s="68"/>
      <c r="K1379" s="68"/>
      <c r="L1379" s="68"/>
      <c r="M1379" s="68"/>
      <c r="N1379" s="363"/>
      <c r="O1379" s="363"/>
      <c r="P1379" s="216">
        <v>0</v>
      </c>
      <c r="Q1379" s="216">
        <v>200000000</v>
      </c>
      <c r="R1379" s="68" t="s">
        <v>638</v>
      </c>
      <c r="S1379" s="365"/>
      <c r="T1379" s="278"/>
    </row>
    <row r="1380" spans="1:20" ht="63.75">
      <c r="A1380" s="192">
        <v>514</v>
      </c>
      <c r="B1380" s="68"/>
      <c r="C1380" s="214" t="s">
        <v>161</v>
      </c>
      <c r="D1380" s="215">
        <v>45027</v>
      </c>
      <c r="E1380" s="192" t="s">
        <v>3866</v>
      </c>
      <c r="F1380" s="192" t="s">
        <v>14</v>
      </c>
      <c r="G1380" s="192">
        <v>2233036</v>
      </c>
      <c r="H1380" s="68"/>
      <c r="I1380" s="198" t="s">
        <v>4977</v>
      </c>
      <c r="J1380" s="68"/>
      <c r="K1380" s="68"/>
      <c r="L1380" s="68"/>
      <c r="M1380" s="68"/>
      <c r="N1380" s="363"/>
      <c r="O1380" s="363"/>
      <c r="P1380" s="216">
        <v>50</v>
      </c>
      <c r="Q1380" s="216">
        <v>0</v>
      </c>
      <c r="R1380" s="68" t="s">
        <v>638</v>
      </c>
      <c r="S1380" s="365"/>
      <c r="T1380" s="278"/>
    </row>
    <row r="1381" spans="1:20" ht="89.25">
      <c r="A1381" s="192">
        <v>10</v>
      </c>
      <c r="B1381" s="68"/>
      <c r="C1381" s="214" t="s">
        <v>38</v>
      </c>
      <c r="D1381" s="215">
        <v>45027</v>
      </c>
      <c r="E1381" s="192" t="s">
        <v>3867</v>
      </c>
      <c r="F1381" s="192" t="s">
        <v>14</v>
      </c>
      <c r="G1381" s="192">
        <v>2233178</v>
      </c>
      <c r="H1381" s="68"/>
      <c r="I1381" s="198" t="s">
        <v>4978</v>
      </c>
      <c r="J1381" s="68"/>
      <c r="K1381" s="68"/>
      <c r="L1381" s="68"/>
      <c r="M1381" s="68"/>
      <c r="N1381" s="363"/>
      <c r="O1381" s="363"/>
      <c r="P1381" s="216">
        <v>50</v>
      </c>
      <c r="Q1381" s="216">
        <v>0</v>
      </c>
      <c r="R1381" s="68" t="s">
        <v>638</v>
      </c>
      <c r="S1381" s="365"/>
      <c r="T1381" s="278"/>
    </row>
    <row r="1382" spans="1:20" ht="76.5">
      <c r="A1382" s="192">
        <v>10</v>
      </c>
      <c r="B1382" s="68"/>
      <c r="C1382" s="214" t="s">
        <v>38</v>
      </c>
      <c r="D1382" s="215">
        <v>45027</v>
      </c>
      <c r="E1382" s="192" t="s">
        <v>3868</v>
      </c>
      <c r="F1382" s="192" t="s">
        <v>14</v>
      </c>
      <c r="G1382" s="192">
        <v>2233180</v>
      </c>
      <c r="H1382" s="68"/>
      <c r="I1382" s="198" t="s">
        <v>4979</v>
      </c>
      <c r="J1382" s="68"/>
      <c r="K1382" s="68"/>
      <c r="L1382" s="68"/>
      <c r="M1382" s="68"/>
      <c r="N1382" s="363"/>
      <c r="O1382" s="363"/>
      <c r="P1382" s="216">
        <v>50</v>
      </c>
      <c r="Q1382" s="216">
        <v>0</v>
      </c>
      <c r="R1382" s="68" t="s">
        <v>638</v>
      </c>
      <c r="S1382" s="365"/>
      <c r="T1382" s="278"/>
    </row>
    <row r="1383" spans="1:20" ht="76.5">
      <c r="A1383" s="192">
        <v>594</v>
      </c>
      <c r="B1383" s="68"/>
      <c r="C1383" s="214" t="s">
        <v>88</v>
      </c>
      <c r="D1383" s="215">
        <v>45027</v>
      </c>
      <c r="E1383" s="192" t="s">
        <v>3869</v>
      </c>
      <c r="F1383" s="192" t="s">
        <v>6</v>
      </c>
      <c r="G1383" s="192">
        <v>1058076</v>
      </c>
      <c r="H1383" s="68"/>
      <c r="I1383" s="198" t="s">
        <v>4980</v>
      </c>
      <c r="J1383" s="68"/>
      <c r="K1383" s="68"/>
      <c r="L1383" s="68"/>
      <c r="M1383" s="68"/>
      <c r="N1383" s="363"/>
      <c r="O1383" s="363"/>
      <c r="P1383" s="216">
        <v>0</v>
      </c>
      <c r="Q1383" s="216">
        <v>6963.86</v>
      </c>
      <c r="R1383" s="68" t="s">
        <v>638</v>
      </c>
      <c r="S1383" s="365"/>
      <c r="T1383" s="278"/>
    </row>
    <row r="1384" spans="1:20" ht="76.5">
      <c r="A1384" s="192">
        <v>513</v>
      </c>
      <c r="B1384" s="68"/>
      <c r="C1384" s="214" t="s">
        <v>160</v>
      </c>
      <c r="D1384" s="215">
        <v>45027</v>
      </c>
      <c r="E1384" s="192" t="s">
        <v>3870</v>
      </c>
      <c r="F1384" s="192" t="s">
        <v>10</v>
      </c>
      <c r="G1384" s="192">
        <v>1058081</v>
      </c>
      <c r="H1384" s="68"/>
      <c r="I1384" s="198" t="s">
        <v>4981</v>
      </c>
      <c r="J1384" s="68"/>
      <c r="K1384" s="68"/>
      <c r="L1384" s="68"/>
      <c r="M1384" s="68"/>
      <c r="N1384" s="363"/>
      <c r="O1384" s="363"/>
      <c r="P1384" s="216">
        <v>50</v>
      </c>
      <c r="Q1384" s="216">
        <v>0</v>
      </c>
      <c r="R1384" s="68" t="s">
        <v>638</v>
      </c>
      <c r="S1384" s="365"/>
      <c r="T1384" s="278"/>
    </row>
    <row r="1385" spans="1:20" ht="76.5">
      <c r="A1385" s="192">
        <v>594</v>
      </c>
      <c r="B1385" s="68"/>
      <c r="C1385" s="214" t="s">
        <v>88</v>
      </c>
      <c r="D1385" s="215">
        <v>45027</v>
      </c>
      <c r="E1385" s="192" t="s">
        <v>3871</v>
      </c>
      <c r="F1385" s="192" t="s">
        <v>10</v>
      </c>
      <c r="G1385" s="192">
        <v>1058076</v>
      </c>
      <c r="H1385" s="68"/>
      <c r="I1385" s="198" t="s">
        <v>4982</v>
      </c>
      <c r="J1385" s="68"/>
      <c r="K1385" s="68"/>
      <c r="L1385" s="68"/>
      <c r="M1385" s="68"/>
      <c r="N1385" s="363"/>
      <c r="O1385" s="363"/>
      <c r="P1385" s="216">
        <v>50</v>
      </c>
      <c r="Q1385" s="216">
        <v>0</v>
      </c>
      <c r="R1385" s="68" t="s">
        <v>638</v>
      </c>
      <c r="S1385" s="365"/>
      <c r="T1385" s="278"/>
    </row>
    <row r="1386" spans="1:20" ht="51">
      <c r="A1386" s="192">
        <v>41</v>
      </c>
      <c r="B1386" s="68"/>
      <c r="C1386" s="214" t="s">
        <v>44</v>
      </c>
      <c r="D1386" s="215">
        <v>45028</v>
      </c>
      <c r="E1386" s="192" t="s">
        <v>3872</v>
      </c>
      <c r="F1386" s="192" t="s">
        <v>3</v>
      </c>
      <c r="G1386" s="192">
        <v>2106109</v>
      </c>
      <c r="H1386" s="68"/>
      <c r="I1386" s="198" t="s">
        <v>4983</v>
      </c>
      <c r="J1386" s="68"/>
      <c r="K1386" s="68"/>
      <c r="L1386" s="68"/>
      <c r="M1386" s="68"/>
      <c r="N1386" s="363"/>
      <c r="O1386" s="363"/>
      <c r="P1386" s="216">
        <v>0</v>
      </c>
      <c r="Q1386" s="216">
        <v>33</v>
      </c>
      <c r="R1386" s="68" t="s">
        <v>638</v>
      </c>
      <c r="S1386" s="365"/>
      <c r="T1386" s="278"/>
    </row>
    <row r="1387" spans="1:20" ht="51">
      <c r="A1387" s="192">
        <v>132</v>
      </c>
      <c r="B1387" s="68"/>
      <c r="C1387" s="214" t="s">
        <v>59</v>
      </c>
      <c r="D1387" s="215">
        <v>45028</v>
      </c>
      <c r="E1387" s="192" t="s">
        <v>3873</v>
      </c>
      <c r="F1387" s="192" t="s">
        <v>3</v>
      </c>
      <c r="G1387" s="192">
        <v>2106118</v>
      </c>
      <c r="H1387" s="68"/>
      <c r="I1387" s="198" t="s">
        <v>4984</v>
      </c>
      <c r="J1387" s="68"/>
      <c r="K1387" s="68"/>
      <c r="L1387" s="68"/>
      <c r="M1387" s="68"/>
      <c r="N1387" s="363"/>
      <c r="O1387" s="363"/>
      <c r="P1387" s="216">
        <v>0</v>
      </c>
      <c r="Q1387" s="216">
        <v>4</v>
      </c>
      <c r="R1387" s="68" t="s">
        <v>638</v>
      </c>
      <c r="S1387" s="365"/>
      <c r="T1387" s="278"/>
    </row>
    <row r="1388" spans="1:20" ht="51">
      <c r="A1388" s="192">
        <v>132</v>
      </c>
      <c r="B1388" s="68"/>
      <c r="C1388" s="214" t="s">
        <v>59</v>
      </c>
      <c r="D1388" s="215">
        <v>45028</v>
      </c>
      <c r="E1388" s="192" t="s">
        <v>3874</v>
      </c>
      <c r="F1388" s="192" t="s">
        <v>3</v>
      </c>
      <c r="G1388" s="192">
        <v>2106119</v>
      </c>
      <c r="H1388" s="68"/>
      <c r="I1388" s="198" t="s">
        <v>4985</v>
      </c>
      <c r="J1388" s="68"/>
      <c r="K1388" s="68"/>
      <c r="L1388" s="68"/>
      <c r="M1388" s="68"/>
      <c r="N1388" s="363"/>
      <c r="O1388" s="363"/>
      <c r="P1388" s="216">
        <v>0</v>
      </c>
      <c r="Q1388" s="216">
        <v>17</v>
      </c>
      <c r="R1388" s="68" t="s">
        <v>638</v>
      </c>
      <c r="S1388" s="365"/>
      <c r="T1388" s="278"/>
    </row>
    <row r="1389" spans="1:20" ht="51">
      <c r="A1389" s="192" t="s">
        <v>541</v>
      </c>
      <c r="B1389" s="68"/>
      <c r="C1389" s="214" t="s">
        <v>590</v>
      </c>
      <c r="D1389" s="215">
        <v>45028</v>
      </c>
      <c r="E1389" s="192" t="s">
        <v>3875</v>
      </c>
      <c r="F1389" s="192" t="s">
        <v>3</v>
      </c>
      <c r="G1389" s="192">
        <v>2106122</v>
      </c>
      <c r="H1389" s="68"/>
      <c r="I1389" s="198" t="s">
        <v>4986</v>
      </c>
      <c r="J1389" s="68"/>
      <c r="K1389" s="68"/>
      <c r="L1389" s="68"/>
      <c r="M1389" s="68"/>
      <c r="N1389" s="363"/>
      <c r="O1389" s="363"/>
      <c r="P1389" s="216">
        <v>0</v>
      </c>
      <c r="Q1389" s="216">
        <v>690.08</v>
      </c>
      <c r="R1389" s="68" t="s">
        <v>638</v>
      </c>
      <c r="S1389" s="365"/>
      <c r="T1389" s="278"/>
    </row>
    <row r="1390" spans="1:20" ht="51">
      <c r="A1390" s="192" t="s">
        <v>541</v>
      </c>
      <c r="B1390" s="68"/>
      <c r="C1390" s="214" t="s">
        <v>590</v>
      </c>
      <c r="D1390" s="215">
        <v>45028</v>
      </c>
      <c r="E1390" s="192" t="s">
        <v>3876</v>
      </c>
      <c r="F1390" s="192" t="s">
        <v>3</v>
      </c>
      <c r="G1390" s="192">
        <v>2106128</v>
      </c>
      <c r="H1390" s="68"/>
      <c r="I1390" s="198" t="s">
        <v>4987</v>
      </c>
      <c r="J1390" s="68"/>
      <c r="K1390" s="68"/>
      <c r="L1390" s="68"/>
      <c r="M1390" s="68"/>
      <c r="N1390" s="363"/>
      <c r="O1390" s="363"/>
      <c r="P1390" s="216">
        <v>0</v>
      </c>
      <c r="Q1390" s="216">
        <v>800</v>
      </c>
      <c r="R1390" s="68" t="s">
        <v>638</v>
      </c>
      <c r="S1390" s="365"/>
      <c r="T1390" s="278"/>
    </row>
    <row r="1391" spans="1:20" ht="51">
      <c r="A1391" s="192">
        <v>1205</v>
      </c>
      <c r="B1391" s="68"/>
      <c r="C1391" s="214" t="s">
        <v>232</v>
      </c>
      <c r="D1391" s="215">
        <v>45028</v>
      </c>
      <c r="E1391" s="192" t="s">
        <v>3877</v>
      </c>
      <c r="F1391" s="192" t="s">
        <v>3</v>
      </c>
      <c r="G1391" s="192">
        <v>2106141</v>
      </c>
      <c r="H1391" s="68"/>
      <c r="I1391" s="198" t="s">
        <v>4988</v>
      </c>
      <c r="J1391" s="68"/>
      <c r="K1391" s="68"/>
      <c r="L1391" s="68"/>
      <c r="M1391" s="68"/>
      <c r="N1391" s="363"/>
      <c r="O1391" s="363"/>
      <c r="P1391" s="216">
        <v>0</v>
      </c>
      <c r="Q1391" s="216">
        <v>2786.73</v>
      </c>
      <c r="R1391" s="68" t="s">
        <v>638</v>
      </c>
      <c r="S1391" s="365"/>
      <c r="T1391" s="278"/>
    </row>
    <row r="1392" spans="1:20" ht="51">
      <c r="A1392" s="192">
        <v>213</v>
      </c>
      <c r="B1392" s="68"/>
      <c r="C1392" s="214" t="s">
        <v>91</v>
      </c>
      <c r="D1392" s="215">
        <v>45028</v>
      </c>
      <c r="E1392" s="192" t="s">
        <v>3878</v>
      </c>
      <c r="F1392" s="192" t="s">
        <v>3</v>
      </c>
      <c r="G1392" s="192">
        <v>2106159</v>
      </c>
      <c r="H1392" s="68"/>
      <c r="I1392" s="198" t="s">
        <v>4989</v>
      </c>
      <c r="J1392" s="68"/>
      <c r="K1392" s="68"/>
      <c r="L1392" s="68"/>
      <c r="M1392" s="68"/>
      <c r="N1392" s="363"/>
      <c r="O1392" s="363"/>
      <c r="P1392" s="216">
        <v>0</v>
      </c>
      <c r="Q1392" s="216">
        <v>200</v>
      </c>
      <c r="R1392" s="68" t="s">
        <v>638</v>
      </c>
      <c r="S1392" s="365"/>
      <c r="T1392" s="278"/>
    </row>
    <row r="1393" spans="1:20" ht="38.25">
      <c r="A1393" s="192">
        <v>46</v>
      </c>
      <c r="B1393" s="68"/>
      <c r="C1393" s="214" t="s">
        <v>1380</v>
      </c>
      <c r="D1393" s="215">
        <v>45028</v>
      </c>
      <c r="E1393" s="192" t="s">
        <v>3879</v>
      </c>
      <c r="F1393" s="192" t="s">
        <v>3</v>
      </c>
      <c r="G1393" s="192">
        <v>2106162</v>
      </c>
      <c r="H1393" s="68"/>
      <c r="I1393" s="198" t="s">
        <v>4990</v>
      </c>
      <c r="J1393" s="68"/>
      <c r="K1393" s="68"/>
      <c r="L1393" s="68"/>
      <c r="M1393" s="68"/>
      <c r="N1393" s="363"/>
      <c r="O1393" s="363"/>
      <c r="P1393" s="216">
        <v>0</v>
      </c>
      <c r="Q1393" s="216">
        <v>1000</v>
      </c>
      <c r="R1393" s="68" t="s">
        <v>638</v>
      </c>
      <c r="S1393" s="365"/>
      <c r="T1393" s="278"/>
    </row>
    <row r="1394" spans="1:20" ht="51">
      <c r="A1394" s="192" t="s">
        <v>541</v>
      </c>
      <c r="B1394" s="68"/>
      <c r="C1394" s="214" t="s">
        <v>590</v>
      </c>
      <c r="D1394" s="215">
        <v>45028</v>
      </c>
      <c r="E1394" s="192" t="s">
        <v>3880</v>
      </c>
      <c r="F1394" s="192" t="s">
        <v>3</v>
      </c>
      <c r="G1394" s="192">
        <v>2106187</v>
      </c>
      <c r="H1394" s="68"/>
      <c r="I1394" s="198" t="s">
        <v>4991</v>
      </c>
      <c r="J1394" s="68"/>
      <c r="K1394" s="68"/>
      <c r="L1394" s="68"/>
      <c r="M1394" s="68"/>
      <c r="N1394" s="363"/>
      <c r="O1394" s="363"/>
      <c r="P1394" s="216">
        <v>0</v>
      </c>
      <c r="Q1394" s="216">
        <v>700</v>
      </c>
      <c r="R1394" s="68" t="s">
        <v>638</v>
      </c>
      <c r="S1394" s="365"/>
      <c r="T1394" s="278"/>
    </row>
    <row r="1395" spans="1:20" ht="51">
      <c r="A1395" s="192">
        <v>16</v>
      </c>
      <c r="B1395" s="68"/>
      <c r="C1395" s="214" t="s">
        <v>40</v>
      </c>
      <c r="D1395" s="215">
        <v>45028</v>
      </c>
      <c r="E1395" s="192" t="s">
        <v>3881</v>
      </c>
      <c r="F1395" s="192" t="s">
        <v>3</v>
      </c>
      <c r="G1395" s="192">
        <v>2106190</v>
      </c>
      <c r="H1395" s="68"/>
      <c r="I1395" s="198" t="s">
        <v>4992</v>
      </c>
      <c r="J1395" s="68"/>
      <c r="K1395" s="68"/>
      <c r="L1395" s="68"/>
      <c r="M1395" s="68"/>
      <c r="N1395" s="363"/>
      <c r="O1395" s="363"/>
      <c r="P1395" s="216">
        <v>0</v>
      </c>
      <c r="Q1395" s="216">
        <v>0.2</v>
      </c>
      <c r="R1395" s="68" t="s">
        <v>638</v>
      </c>
      <c r="S1395" s="365"/>
      <c r="T1395" s="278"/>
    </row>
    <row r="1396" spans="1:20" ht="51">
      <c r="A1396" s="192">
        <v>86</v>
      </c>
      <c r="B1396" s="68"/>
      <c r="C1396" s="214" t="s">
        <v>50</v>
      </c>
      <c r="D1396" s="215">
        <v>45028</v>
      </c>
      <c r="E1396" s="192" t="s">
        <v>3882</v>
      </c>
      <c r="F1396" s="192" t="s">
        <v>3</v>
      </c>
      <c r="G1396" s="192">
        <v>2106202</v>
      </c>
      <c r="H1396" s="68"/>
      <c r="I1396" s="198" t="s">
        <v>4993</v>
      </c>
      <c r="J1396" s="68"/>
      <c r="K1396" s="68"/>
      <c r="L1396" s="68"/>
      <c r="M1396" s="68"/>
      <c r="N1396" s="363"/>
      <c r="O1396" s="363"/>
      <c r="P1396" s="216">
        <v>0</v>
      </c>
      <c r="Q1396" s="216">
        <v>6264</v>
      </c>
      <c r="R1396" s="68" t="s">
        <v>638</v>
      </c>
      <c r="S1396" s="365"/>
      <c r="T1396" s="278"/>
    </row>
    <row r="1397" spans="1:20" ht="51">
      <c r="A1397" s="192">
        <v>526</v>
      </c>
      <c r="B1397" s="68"/>
      <c r="C1397" s="214" t="s">
        <v>1267</v>
      </c>
      <c r="D1397" s="215">
        <v>45028</v>
      </c>
      <c r="E1397" s="192" t="s">
        <v>3883</v>
      </c>
      <c r="F1397" s="192" t="s">
        <v>3</v>
      </c>
      <c r="G1397" s="192">
        <v>2106203</v>
      </c>
      <c r="H1397" s="68"/>
      <c r="I1397" s="198" t="s">
        <v>4994</v>
      </c>
      <c r="J1397" s="68"/>
      <c r="K1397" s="68"/>
      <c r="L1397" s="68"/>
      <c r="M1397" s="68"/>
      <c r="N1397" s="363"/>
      <c r="O1397" s="363"/>
      <c r="P1397" s="216">
        <v>0</v>
      </c>
      <c r="Q1397" s="216">
        <v>87.5</v>
      </c>
      <c r="R1397" s="68" t="s">
        <v>638</v>
      </c>
      <c r="S1397" s="365"/>
      <c r="T1397" s="278"/>
    </row>
    <row r="1398" spans="1:20" ht="76.5">
      <c r="A1398" s="192">
        <v>46</v>
      </c>
      <c r="B1398" s="68"/>
      <c r="C1398" s="214" t="s">
        <v>1380</v>
      </c>
      <c r="D1398" s="215">
        <v>45028</v>
      </c>
      <c r="E1398" s="192" t="s">
        <v>3884</v>
      </c>
      <c r="F1398" s="192" t="s">
        <v>6</v>
      </c>
      <c r="G1398" s="192">
        <v>1794522</v>
      </c>
      <c r="H1398" s="68"/>
      <c r="I1398" s="198" t="s">
        <v>4995</v>
      </c>
      <c r="J1398" s="68"/>
      <c r="K1398" s="68"/>
      <c r="L1398" s="68"/>
      <c r="M1398" s="68"/>
      <c r="N1398" s="363"/>
      <c r="O1398" s="363"/>
      <c r="P1398" s="216">
        <v>0</v>
      </c>
      <c r="Q1398" s="216">
        <v>64100</v>
      </c>
      <c r="R1398" s="68" t="s">
        <v>638</v>
      </c>
      <c r="S1398" s="365"/>
      <c r="T1398" s="278"/>
    </row>
    <row r="1399" spans="1:20" ht="38.25">
      <c r="A1399" s="192">
        <v>16</v>
      </c>
      <c r="B1399" s="68"/>
      <c r="C1399" s="214" t="s">
        <v>40</v>
      </c>
      <c r="D1399" s="215">
        <v>45028</v>
      </c>
      <c r="E1399" s="192" t="s">
        <v>3885</v>
      </c>
      <c r="F1399" s="192" t="s">
        <v>3</v>
      </c>
      <c r="G1399" s="192">
        <v>2106227</v>
      </c>
      <c r="H1399" s="68"/>
      <c r="I1399" s="198" t="s">
        <v>4996</v>
      </c>
      <c r="J1399" s="68"/>
      <c r="K1399" s="68"/>
      <c r="L1399" s="68"/>
      <c r="M1399" s="68"/>
      <c r="N1399" s="363"/>
      <c r="O1399" s="363"/>
      <c r="P1399" s="216">
        <v>0</v>
      </c>
      <c r="Q1399" s="216">
        <v>2000</v>
      </c>
      <c r="R1399" s="68" t="s">
        <v>638</v>
      </c>
      <c r="S1399" s="365"/>
      <c r="T1399" s="278"/>
    </row>
    <row r="1400" spans="1:20" ht="38.25">
      <c r="A1400" s="192">
        <v>15</v>
      </c>
      <c r="B1400" s="68"/>
      <c r="C1400" s="214" t="s">
        <v>39</v>
      </c>
      <c r="D1400" s="215">
        <v>45028</v>
      </c>
      <c r="E1400" s="192" t="s">
        <v>3886</v>
      </c>
      <c r="F1400" s="192" t="s">
        <v>3</v>
      </c>
      <c r="G1400" s="192">
        <v>2106233</v>
      </c>
      <c r="H1400" s="68"/>
      <c r="I1400" s="198" t="s">
        <v>4997</v>
      </c>
      <c r="J1400" s="68"/>
      <c r="K1400" s="68"/>
      <c r="L1400" s="68"/>
      <c r="M1400" s="68"/>
      <c r="N1400" s="363"/>
      <c r="O1400" s="363"/>
      <c r="P1400" s="216">
        <v>0</v>
      </c>
      <c r="Q1400" s="216">
        <v>324.36</v>
      </c>
      <c r="R1400" s="68" t="s">
        <v>638</v>
      </c>
      <c r="S1400" s="365"/>
      <c r="T1400" s="278"/>
    </row>
    <row r="1401" spans="1:20" ht="51">
      <c r="A1401" s="192" t="s">
        <v>541</v>
      </c>
      <c r="B1401" s="68"/>
      <c r="C1401" s="214" t="s">
        <v>590</v>
      </c>
      <c r="D1401" s="215">
        <v>45028</v>
      </c>
      <c r="E1401" s="192" t="s">
        <v>3887</v>
      </c>
      <c r="F1401" s="192" t="s">
        <v>6</v>
      </c>
      <c r="G1401" s="192">
        <v>1794900</v>
      </c>
      <c r="H1401" s="68"/>
      <c r="I1401" s="198" t="s">
        <v>4998</v>
      </c>
      <c r="J1401" s="68"/>
      <c r="K1401" s="68"/>
      <c r="L1401" s="68"/>
      <c r="M1401" s="68"/>
      <c r="N1401" s="363"/>
      <c r="O1401" s="363"/>
      <c r="P1401" s="216">
        <v>0</v>
      </c>
      <c r="Q1401" s="216">
        <v>108269.89</v>
      </c>
      <c r="R1401" s="68" t="s">
        <v>638</v>
      </c>
      <c r="S1401" s="365"/>
      <c r="T1401" s="278"/>
    </row>
    <row r="1402" spans="1:20" ht="76.5">
      <c r="A1402" s="192">
        <v>86</v>
      </c>
      <c r="B1402" s="68"/>
      <c r="C1402" s="214" t="s">
        <v>50</v>
      </c>
      <c r="D1402" s="215">
        <v>45028</v>
      </c>
      <c r="E1402" s="192" t="s">
        <v>3888</v>
      </c>
      <c r="F1402" s="192" t="s">
        <v>6</v>
      </c>
      <c r="G1402" s="192">
        <v>1794914</v>
      </c>
      <c r="H1402" s="68"/>
      <c r="I1402" s="198" t="s">
        <v>4999</v>
      </c>
      <c r="J1402" s="68"/>
      <c r="K1402" s="68"/>
      <c r="L1402" s="68"/>
      <c r="M1402" s="68"/>
      <c r="N1402" s="363"/>
      <c r="O1402" s="363"/>
      <c r="P1402" s="216">
        <v>0</v>
      </c>
      <c r="Q1402" s="216">
        <v>33373.360000000001</v>
      </c>
      <c r="R1402" s="68" t="s">
        <v>638</v>
      </c>
      <c r="S1402" s="365"/>
      <c r="T1402" s="278"/>
    </row>
    <row r="1403" spans="1:20" ht="63.75">
      <c r="A1403" s="192">
        <v>86</v>
      </c>
      <c r="B1403" s="68"/>
      <c r="C1403" s="214" t="s">
        <v>50</v>
      </c>
      <c r="D1403" s="215">
        <v>45028</v>
      </c>
      <c r="E1403" s="192" t="s">
        <v>3889</v>
      </c>
      <c r="F1403" s="192" t="s">
        <v>3</v>
      </c>
      <c r="G1403" s="192">
        <v>2106181</v>
      </c>
      <c r="H1403" s="68"/>
      <c r="I1403" s="198" t="s">
        <v>5000</v>
      </c>
      <c r="J1403" s="68"/>
      <c r="K1403" s="68"/>
      <c r="L1403" s="68"/>
      <c r="M1403" s="68"/>
      <c r="N1403" s="363"/>
      <c r="O1403" s="363"/>
      <c r="P1403" s="216">
        <v>0</v>
      </c>
      <c r="Q1403" s="216">
        <v>3430</v>
      </c>
      <c r="R1403" s="68" t="s">
        <v>638</v>
      </c>
      <c r="S1403" s="365"/>
      <c r="T1403" s="278"/>
    </row>
    <row r="1404" spans="1:20" ht="76.5">
      <c r="A1404" s="192">
        <v>10</v>
      </c>
      <c r="B1404" s="68"/>
      <c r="C1404" s="214" t="s">
        <v>38</v>
      </c>
      <c r="D1404" s="215">
        <v>45028</v>
      </c>
      <c r="E1404" s="192" t="s">
        <v>3890</v>
      </c>
      <c r="F1404" s="192" t="s">
        <v>14</v>
      </c>
      <c r="G1404" s="192">
        <v>2234569</v>
      </c>
      <c r="H1404" s="68"/>
      <c r="I1404" s="198" t="s">
        <v>5001</v>
      </c>
      <c r="J1404" s="68"/>
      <c r="K1404" s="68"/>
      <c r="L1404" s="68"/>
      <c r="M1404" s="68"/>
      <c r="N1404" s="363"/>
      <c r="O1404" s="363"/>
      <c r="P1404" s="216">
        <v>50</v>
      </c>
      <c r="Q1404" s="216">
        <v>0</v>
      </c>
      <c r="R1404" s="68" t="s">
        <v>638</v>
      </c>
      <c r="S1404" s="365"/>
      <c r="T1404" s="278"/>
    </row>
    <row r="1405" spans="1:20" ht="76.5">
      <c r="A1405" s="192">
        <v>10</v>
      </c>
      <c r="B1405" s="68"/>
      <c r="C1405" s="214" t="s">
        <v>38</v>
      </c>
      <c r="D1405" s="215">
        <v>45028</v>
      </c>
      <c r="E1405" s="192" t="s">
        <v>3891</v>
      </c>
      <c r="F1405" s="192" t="s">
        <v>14</v>
      </c>
      <c r="G1405" s="192">
        <v>2234571</v>
      </c>
      <c r="H1405" s="68"/>
      <c r="I1405" s="198" t="s">
        <v>5002</v>
      </c>
      <c r="J1405" s="68"/>
      <c r="K1405" s="68"/>
      <c r="L1405" s="68"/>
      <c r="M1405" s="68"/>
      <c r="N1405" s="363"/>
      <c r="O1405" s="363"/>
      <c r="P1405" s="216">
        <v>50</v>
      </c>
      <c r="Q1405" s="216">
        <v>0</v>
      </c>
      <c r="R1405" s="68" t="s">
        <v>638</v>
      </c>
      <c r="S1405" s="365"/>
      <c r="T1405" s="278"/>
    </row>
    <row r="1406" spans="1:20" ht="76.5">
      <c r="A1406" s="192">
        <v>10</v>
      </c>
      <c r="B1406" s="68"/>
      <c r="C1406" s="214" t="s">
        <v>38</v>
      </c>
      <c r="D1406" s="215">
        <v>45028</v>
      </c>
      <c r="E1406" s="192" t="s">
        <v>3892</v>
      </c>
      <c r="F1406" s="192" t="s">
        <v>14</v>
      </c>
      <c r="G1406" s="192">
        <v>2234573</v>
      </c>
      <c r="H1406" s="68"/>
      <c r="I1406" s="198" t="s">
        <v>5003</v>
      </c>
      <c r="J1406" s="68"/>
      <c r="K1406" s="68"/>
      <c r="L1406" s="68"/>
      <c r="M1406" s="68"/>
      <c r="N1406" s="363"/>
      <c r="O1406" s="363"/>
      <c r="P1406" s="216">
        <v>50</v>
      </c>
      <c r="Q1406" s="216">
        <v>0</v>
      </c>
      <c r="R1406" s="68" t="s">
        <v>638</v>
      </c>
      <c r="S1406" s="365"/>
      <c r="T1406" s="278"/>
    </row>
    <row r="1407" spans="1:20" ht="76.5">
      <c r="A1407" s="192">
        <v>10</v>
      </c>
      <c r="B1407" s="68"/>
      <c r="C1407" s="214" t="s">
        <v>38</v>
      </c>
      <c r="D1407" s="215">
        <v>45028</v>
      </c>
      <c r="E1407" s="192" t="s">
        <v>3893</v>
      </c>
      <c r="F1407" s="192" t="s">
        <v>14</v>
      </c>
      <c r="G1407" s="192">
        <v>2234575</v>
      </c>
      <c r="H1407" s="68"/>
      <c r="I1407" s="198" t="s">
        <v>5004</v>
      </c>
      <c r="J1407" s="68"/>
      <c r="K1407" s="68"/>
      <c r="L1407" s="68"/>
      <c r="M1407" s="68"/>
      <c r="N1407" s="363"/>
      <c r="O1407" s="363"/>
      <c r="P1407" s="216">
        <v>50</v>
      </c>
      <c r="Q1407" s="216">
        <v>0</v>
      </c>
      <c r="R1407" s="68" t="s">
        <v>638</v>
      </c>
      <c r="S1407" s="365"/>
      <c r="T1407" s="278"/>
    </row>
    <row r="1408" spans="1:20" ht="76.5">
      <c r="A1408" s="192">
        <v>10</v>
      </c>
      <c r="B1408" s="68"/>
      <c r="C1408" s="214" t="s">
        <v>38</v>
      </c>
      <c r="D1408" s="215">
        <v>45028</v>
      </c>
      <c r="E1408" s="192" t="s">
        <v>3894</v>
      </c>
      <c r="F1408" s="192" t="s">
        <v>14</v>
      </c>
      <c r="G1408" s="192">
        <v>2234577</v>
      </c>
      <c r="H1408" s="68"/>
      <c r="I1408" s="198" t="s">
        <v>5005</v>
      </c>
      <c r="J1408" s="68"/>
      <c r="K1408" s="68"/>
      <c r="L1408" s="68"/>
      <c r="M1408" s="68"/>
      <c r="N1408" s="363"/>
      <c r="O1408" s="363"/>
      <c r="P1408" s="216">
        <v>50</v>
      </c>
      <c r="Q1408" s="216">
        <v>0</v>
      </c>
      <c r="R1408" s="68" t="s">
        <v>638</v>
      </c>
      <c r="S1408" s="365"/>
      <c r="T1408" s="278"/>
    </row>
    <row r="1409" spans="1:20" ht="76.5">
      <c r="A1409" s="192">
        <v>10</v>
      </c>
      <c r="B1409" s="68"/>
      <c r="C1409" s="214" t="s">
        <v>38</v>
      </c>
      <c r="D1409" s="215">
        <v>45028</v>
      </c>
      <c r="E1409" s="192" t="s">
        <v>3895</v>
      </c>
      <c r="F1409" s="192" t="s">
        <v>14</v>
      </c>
      <c r="G1409" s="192">
        <v>2234579</v>
      </c>
      <c r="H1409" s="68"/>
      <c r="I1409" s="198" t="s">
        <v>5006</v>
      </c>
      <c r="J1409" s="68"/>
      <c r="K1409" s="68"/>
      <c r="L1409" s="68"/>
      <c r="M1409" s="68"/>
      <c r="N1409" s="363"/>
      <c r="O1409" s="363"/>
      <c r="P1409" s="216">
        <v>50</v>
      </c>
      <c r="Q1409" s="216">
        <v>0</v>
      </c>
      <c r="R1409" s="68" t="s">
        <v>638</v>
      </c>
      <c r="S1409" s="365"/>
      <c r="T1409" s="278"/>
    </row>
    <row r="1410" spans="1:20" ht="76.5">
      <c r="A1410" s="192">
        <v>10</v>
      </c>
      <c r="B1410" s="68"/>
      <c r="C1410" s="214" t="s">
        <v>38</v>
      </c>
      <c r="D1410" s="215">
        <v>45028</v>
      </c>
      <c r="E1410" s="192" t="s">
        <v>3896</v>
      </c>
      <c r="F1410" s="192" t="s">
        <v>14</v>
      </c>
      <c r="G1410" s="192">
        <v>2234581</v>
      </c>
      <c r="H1410" s="68"/>
      <c r="I1410" s="198" t="s">
        <v>5007</v>
      </c>
      <c r="J1410" s="68"/>
      <c r="K1410" s="68"/>
      <c r="L1410" s="68"/>
      <c r="M1410" s="68"/>
      <c r="N1410" s="363"/>
      <c r="O1410" s="363"/>
      <c r="P1410" s="216">
        <v>50</v>
      </c>
      <c r="Q1410" s="216">
        <v>0</v>
      </c>
      <c r="R1410" s="68" t="s">
        <v>638</v>
      </c>
      <c r="S1410" s="365"/>
      <c r="T1410" s="278"/>
    </row>
    <row r="1411" spans="1:20" ht="76.5">
      <c r="A1411" s="192">
        <v>10</v>
      </c>
      <c r="B1411" s="68"/>
      <c r="C1411" s="214" t="s">
        <v>38</v>
      </c>
      <c r="D1411" s="215">
        <v>45028</v>
      </c>
      <c r="E1411" s="192" t="s">
        <v>3897</v>
      </c>
      <c r="F1411" s="192" t="s">
        <v>14</v>
      </c>
      <c r="G1411" s="192">
        <v>2234583</v>
      </c>
      <c r="H1411" s="68"/>
      <c r="I1411" s="198" t="s">
        <v>5008</v>
      </c>
      <c r="J1411" s="68"/>
      <c r="K1411" s="68"/>
      <c r="L1411" s="68"/>
      <c r="M1411" s="68"/>
      <c r="N1411" s="363"/>
      <c r="O1411" s="363"/>
      <c r="P1411" s="216">
        <v>50</v>
      </c>
      <c r="Q1411" s="216">
        <v>0</v>
      </c>
      <c r="R1411" s="68" t="s">
        <v>638</v>
      </c>
      <c r="S1411" s="365"/>
      <c r="T1411" s="278"/>
    </row>
    <row r="1412" spans="1:20" ht="63.75">
      <c r="A1412" s="192">
        <v>340</v>
      </c>
      <c r="B1412" s="68"/>
      <c r="C1412" s="214" t="s">
        <v>136</v>
      </c>
      <c r="D1412" s="215">
        <v>45028</v>
      </c>
      <c r="E1412" s="192" t="s">
        <v>3898</v>
      </c>
      <c r="F1412" s="192" t="s">
        <v>6</v>
      </c>
      <c r="G1412" s="192">
        <v>2234750</v>
      </c>
      <c r="H1412" s="68"/>
      <c r="I1412" s="198" t="s">
        <v>5009</v>
      </c>
      <c r="J1412" s="68"/>
      <c r="K1412" s="68"/>
      <c r="L1412" s="68"/>
      <c r="M1412" s="68"/>
      <c r="N1412" s="363"/>
      <c r="O1412" s="363"/>
      <c r="P1412" s="216">
        <v>0</v>
      </c>
      <c r="Q1412" s="216">
        <v>13404.44</v>
      </c>
      <c r="R1412" s="68" t="s">
        <v>638</v>
      </c>
      <c r="S1412" s="365"/>
      <c r="T1412" s="278"/>
    </row>
    <row r="1413" spans="1:20" ht="63.75">
      <c r="A1413" s="192">
        <v>340</v>
      </c>
      <c r="B1413" s="68"/>
      <c r="C1413" s="214" t="s">
        <v>136</v>
      </c>
      <c r="D1413" s="215">
        <v>45028</v>
      </c>
      <c r="E1413" s="192" t="s">
        <v>3899</v>
      </c>
      <c r="F1413" s="192" t="s">
        <v>6</v>
      </c>
      <c r="G1413" s="192">
        <v>2234752</v>
      </c>
      <c r="H1413" s="68"/>
      <c r="I1413" s="198" t="s">
        <v>5010</v>
      </c>
      <c r="J1413" s="68"/>
      <c r="K1413" s="68"/>
      <c r="L1413" s="68"/>
      <c r="M1413" s="68"/>
      <c r="N1413" s="363"/>
      <c r="O1413" s="363"/>
      <c r="P1413" s="216">
        <v>0</v>
      </c>
      <c r="Q1413" s="216">
        <v>47951.4</v>
      </c>
      <c r="R1413" s="68" t="s">
        <v>638</v>
      </c>
      <c r="S1413" s="365"/>
      <c r="T1413" s="278"/>
    </row>
    <row r="1414" spans="1:20" ht="76.5">
      <c r="A1414" s="192">
        <v>117</v>
      </c>
      <c r="B1414" s="68"/>
      <c r="C1414" s="214" t="s">
        <v>54</v>
      </c>
      <c r="D1414" s="215">
        <v>45028</v>
      </c>
      <c r="E1414" s="192" t="s">
        <v>3900</v>
      </c>
      <c r="F1414" s="192" t="s">
        <v>10</v>
      </c>
      <c r="G1414" s="192">
        <v>1058137</v>
      </c>
      <c r="H1414" s="68"/>
      <c r="I1414" s="198" t="s">
        <v>5011</v>
      </c>
      <c r="J1414" s="68"/>
      <c r="K1414" s="68"/>
      <c r="L1414" s="68"/>
      <c r="M1414" s="68"/>
      <c r="N1414" s="363"/>
      <c r="O1414" s="363"/>
      <c r="P1414" s="216">
        <v>50</v>
      </c>
      <c r="Q1414" s="216">
        <v>0</v>
      </c>
      <c r="R1414" s="68" t="s">
        <v>638</v>
      </c>
      <c r="S1414" s="365"/>
      <c r="T1414" s="278"/>
    </row>
    <row r="1415" spans="1:20" ht="63.75">
      <c r="A1415" s="192">
        <v>340</v>
      </c>
      <c r="B1415" s="68"/>
      <c r="C1415" s="214" t="s">
        <v>136</v>
      </c>
      <c r="D1415" s="215">
        <v>45028</v>
      </c>
      <c r="E1415" s="192" t="s">
        <v>3901</v>
      </c>
      <c r="F1415" s="192" t="s">
        <v>14</v>
      </c>
      <c r="G1415" s="192">
        <v>2234751</v>
      </c>
      <c r="H1415" s="68"/>
      <c r="I1415" s="198" t="s">
        <v>5012</v>
      </c>
      <c r="J1415" s="68"/>
      <c r="K1415" s="68"/>
      <c r="L1415" s="68"/>
      <c r="M1415" s="68"/>
      <c r="N1415" s="363"/>
      <c r="O1415" s="363"/>
      <c r="P1415" s="216">
        <v>50</v>
      </c>
      <c r="Q1415" s="216">
        <v>0</v>
      </c>
      <c r="R1415" s="68" t="s">
        <v>638</v>
      </c>
      <c r="S1415" s="365"/>
      <c r="T1415" s="278"/>
    </row>
    <row r="1416" spans="1:20" ht="63.75">
      <c r="A1416" s="192">
        <v>340</v>
      </c>
      <c r="B1416" s="68"/>
      <c r="C1416" s="214" t="s">
        <v>136</v>
      </c>
      <c r="D1416" s="215">
        <v>45028</v>
      </c>
      <c r="E1416" s="192" t="s">
        <v>3902</v>
      </c>
      <c r="F1416" s="192" t="s">
        <v>14</v>
      </c>
      <c r="G1416" s="192">
        <v>2234753</v>
      </c>
      <c r="H1416" s="68"/>
      <c r="I1416" s="198" t="s">
        <v>5013</v>
      </c>
      <c r="J1416" s="68"/>
      <c r="K1416" s="68"/>
      <c r="L1416" s="68"/>
      <c r="M1416" s="68"/>
      <c r="N1416" s="363"/>
      <c r="O1416" s="363"/>
      <c r="P1416" s="216">
        <v>50</v>
      </c>
      <c r="Q1416" s="216">
        <v>0</v>
      </c>
      <c r="R1416" s="68" t="s">
        <v>638</v>
      </c>
      <c r="S1416" s="365"/>
      <c r="T1416" s="278"/>
    </row>
    <row r="1417" spans="1:20" ht="63.75">
      <c r="A1417" s="192">
        <v>132</v>
      </c>
      <c r="B1417" s="68"/>
      <c r="C1417" s="214" t="s">
        <v>59</v>
      </c>
      <c r="D1417" s="215">
        <v>45028</v>
      </c>
      <c r="E1417" s="192" t="s">
        <v>3903</v>
      </c>
      <c r="F1417" s="192" t="s">
        <v>6</v>
      </c>
      <c r="G1417" s="192">
        <v>1058139</v>
      </c>
      <c r="H1417" s="68"/>
      <c r="I1417" s="198" t="s">
        <v>5014</v>
      </c>
      <c r="J1417" s="68"/>
      <c r="K1417" s="68"/>
      <c r="L1417" s="68"/>
      <c r="M1417" s="68"/>
      <c r="N1417" s="363"/>
      <c r="O1417" s="363"/>
      <c r="P1417" s="216">
        <v>0</v>
      </c>
      <c r="Q1417" s="216">
        <v>5.15</v>
      </c>
      <c r="R1417" s="68" t="s">
        <v>638</v>
      </c>
      <c r="S1417" s="365"/>
      <c r="T1417" s="278"/>
    </row>
    <row r="1418" spans="1:20" ht="89.25">
      <c r="A1418" s="192">
        <v>132</v>
      </c>
      <c r="B1418" s="68"/>
      <c r="C1418" s="214" t="s">
        <v>59</v>
      </c>
      <c r="D1418" s="215">
        <v>45028</v>
      </c>
      <c r="E1418" s="192" t="s">
        <v>3904</v>
      </c>
      <c r="F1418" s="192" t="s">
        <v>10</v>
      </c>
      <c r="G1418" s="192">
        <v>1058130</v>
      </c>
      <c r="H1418" s="68"/>
      <c r="I1418" s="198" t="s">
        <v>5015</v>
      </c>
      <c r="J1418" s="68"/>
      <c r="K1418" s="68"/>
      <c r="L1418" s="68"/>
      <c r="M1418" s="68"/>
      <c r="N1418" s="363"/>
      <c r="O1418" s="363"/>
      <c r="P1418" s="216">
        <v>2221.5300000000002</v>
      </c>
      <c r="Q1418" s="216">
        <v>0</v>
      </c>
      <c r="R1418" s="68" t="s">
        <v>638</v>
      </c>
      <c r="S1418" s="365"/>
      <c r="T1418" s="278"/>
    </row>
    <row r="1419" spans="1:20" ht="51">
      <c r="A1419" s="192">
        <v>86</v>
      </c>
      <c r="B1419" s="68"/>
      <c r="C1419" s="214" t="s">
        <v>50</v>
      </c>
      <c r="D1419" s="215">
        <v>45029</v>
      </c>
      <c r="E1419" s="192" t="s">
        <v>3905</v>
      </c>
      <c r="F1419" s="192" t="s">
        <v>3</v>
      </c>
      <c r="G1419" s="192">
        <v>2106387</v>
      </c>
      <c r="H1419" s="68"/>
      <c r="I1419" s="198" t="s">
        <v>5016</v>
      </c>
      <c r="J1419" s="68"/>
      <c r="K1419" s="68"/>
      <c r="L1419" s="68"/>
      <c r="M1419" s="68"/>
      <c r="N1419" s="363"/>
      <c r="O1419" s="363"/>
      <c r="P1419" s="216">
        <v>0</v>
      </c>
      <c r="Q1419" s="216">
        <v>50</v>
      </c>
      <c r="R1419" s="68" t="s">
        <v>638</v>
      </c>
      <c r="S1419" s="365"/>
      <c r="T1419" s="278"/>
    </row>
    <row r="1420" spans="1:20" ht="51">
      <c r="A1420" s="192">
        <v>46</v>
      </c>
      <c r="B1420" s="68"/>
      <c r="C1420" s="214" t="s">
        <v>1380</v>
      </c>
      <c r="D1420" s="215">
        <v>45029</v>
      </c>
      <c r="E1420" s="192" t="s">
        <v>3906</v>
      </c>
      <c r="F1420" s="192" t="s">
        <v>3</v>
      </c>
      <c r="G1420" s="192">
        <v>2106399</v>
      </c>
      <c r="H1420" s="68"/>
      <c r="I1420" s="198" t="s">
        <v>5017</v>
      </c>
      <c r="J1420" s="68"/>
      <c r="K1420" s="68"/>
      <c r="L1420" s="68"/>
      <c r="M1420" s="68"/>
      <c r="N1420" s="363"/>
      <c r="O1420" s="363"/>
      <c r="P1420" s="216">
        <v>0</v>
      </c>
      <c r="Q1420" s="216">
        <v>1250</v>
      </c>
      <c r="R1420" s="68" t="s">
        <v>638</v>
      </c>
      <c r="S1420" s="365"/>
      <c r="T1420" s="278"/>
    </row>
    <row r="1421" spans="1:20" ht="63.75">
      <c r="A1421" s="192">
        <v>46</v>
      </c>
      <c r="B1421" s="68"/>
      <c r="C1421" s="214" t="s">
        <v>1380</v>
      </c>
      <c r="D1421" s="215">
        <v>45029</v>
      </c>
      <c r="E1421" s="192" t="s">
        <v>3907</v>
      </c>
      <c r="F1421" s="192" t="s">
        <v>3</v>
      </c>
      <c r="G1421" s="192">
        <v>2106393</v>
      </c>
      <c r="H1421" s="68"/>
      <c r="I1421" s="198" t="s">
        <v>5018</v>
      </c>
      <c r="J1421" s="68"/>
      <c r="K1421" s="68"/>
      <c r="L1421" s="68"/>
      <c r="M1421" s="68"/>
      <c r="N1421" s="363"/>
      <c r="O1421" s="363"/>
      <c r="P1421" s="216">
        <v>0</v>
      </c>
      <c r="Q1421" s="216">
        <v>18000</v>
      </c>
      <c r="R1421" s="68" t="s">
        <v>638</v>
      </c>
      <c r="S1421" s="365"/>
      <c r="T1421" s="278"/>
    </row>
    <row r="1422" spans="1:20" ht="63.75">
      <c r="A1422" s="192">
        <v>291</v>
      </c>
      <c r="B1422" s="68"/>
      <c r="C1422" s="214" t="s">
        <v>119</v>
      </c>
      <c r="D1422" s="215">
        <v>45029</v>
      </c>
      <c r="E1422" s="192" t="s">
        <v>3908</v>
      </c>
      <c r="F1422" s="192" t="s">
        <v>3</v>
      </c>
      <c r="G1422" s="192">
        <v>2106416</v>
      </c>
      <c r="H1422" s="68"/>
      <c r="I1422" s="198" t="s">
        <v>5019</v>
      </c>
      <c r="J1422" s="68"/>
      <c r="K1422" s="68"/>
      <c r="L1422" s="68"/>
      <c r="M1422" s="68"/>
      <c r="N1422" s="363"/>
      <c r="O1422" s="363"/>
      <c r="P1422" s="216">
        <v>0</v>
      </c>
      <c r="Q1422" s="216">
        <v>24201.1</v>
      </c>
      <c r="R1422" s="68" t="s">
        <v>638</v>
      </c>
      <c r="S1422" s="365"/>
      <c r="T1422" s="278"/>
    </row>
    <row r="1423" spans="1:20" ht="38.25">
      <c r="A1423" s="192">
        <v>10</v>
      </c>
      <c r="B1423" s="68"/>
      <c r="C1423" s="214" t="s">
        <v>38</v>
      </c>
      <c r="D1423" s="215">
        <v>45029</v>
      </c>
      <c r="E1423" s="192" t="s">
        <v>3909</v>
      </c>
      <c r="F1423" s="192" t="s">
        <v>3</v>
      </c>
      <c r="G1423" s="192">
        <v>2106419</v>
      </c>
      <c r="H1423" s="68"/>
      <c r="I1423" s="198" t="s">
        <v>5020</v>
      </c>
      <c r="J1423" s="68"/>
      <c r="K1423" s="68"/>
      <c r="L1423" s="68"/>
      <c r="M1423" s="68"/>
      <c r="N1423" s="363"/>
      <c r="O1423" s="363"/>
      <c r="P1423" s="216">
        <v>0</v>
      </c>
      <c r="Q1423" s="216">
        <v>246</v>
      </c>
      <c r="R1423" s="68" t="s">
        <v>638</v>
      </c>
      <c r="S1423" s="365"/>
      <c r="T1423" s="278"/>
    </row>
    <row r="1424" spans="1:20" ht="63.75">
      <c r="A1424" s="192">
        <v>46</v>
      </c>
      <c r="B1424" s="68"/>
      <c r="C1424" s="214" t="s">
        <v>1380</v>
      </c>
      <c r="D1424" s="215">
        <v>45029</v>
      </c>
      <c r="E1424" s="192" t="s">
        <v>3910</v>
      </c>
      <c r="F1424" s="192" t="s">
        <v>3</v>
      </c>
      <c r="G1424" s="192">
        <v>2106421</v>
      </c>
      <c r="H1424" s="68"/>
      <c r="I1424" s="198" t="s">
        <v>5021</v>
      </c>
      <c r="J1424" s="68"/>
      <c r="K1424" s="68"/>
      <c r="L1424" s="68"/>
      <c r="M1424" s="68"/>
      <c r="N1424" s="363"/>
      <c r="O1424" s="363"/>
      <c r="P1424" s="216">
        <v>0</v>
      </c>
      <c r="Q1424" s="216">
        <v>840</v>
      </c>
      <c r="R1424" s="68" t="s">
        <v>638</v>
      </c>
      <c r="S1424" s="365"/>
      <c r="T1424" s="278"/>
    </row>
    <row r="1425" spans="1:20" ht="51">
      <c r="A1425" s="192">
        <v>46</v>
      </c>
      <c r="B1425" s="68"/>
      <c r="C1425" s="214" t="s">
        <v>1380</v>
      </c>
      <c r="D1425" s="215">
        <v>45029</v>
      </c>
      <c r="E1425" s="192" t="s">
        <v>3911</v>
      </c>
      <c r="F1425" s="192" t="s">
        <v>3</v>
      </c>
      <c r="G1425" s="192">
        <v>2106422</v>
      </c>
      <c r="H1425" s="68"/>
      <c r="I1425" s="198" t="s">
        <v>5022</v>
      </c>
      <c r="J1425" s="68"/>
      <c r="K1425" s="68"/>
      <c r="L1425" s="68"/>
      <c r="M1425" s="68"/>
      <c r="N1425" s="363"/>
      <c r="O1425" s="363"/>
      <c r="P1425" s="216">
        <v>0</v>
      </c>
      <c r="Q1425" s="216">
        <v>1006.67</v>
      </c>
      <c r="R1425" s="68" t="s">
        <v>638</v>
      </c>
      <c r="S1425" s="365"/>
      <c r="T1425" s="278"/>
    </row>
    <row r="1426" spans="1:20" ht="51">
      <c r="A1426" s="192">
        <v>548</v>
      </c>
      <c r="B1426" s="68"/>
      <c r="C1426" s="214" t="s">
        <v>1286</v>
      </c>
      <c r="D1426" s="215">
        <v>45029</v>
      </c>
      <c r="E1426" s="192" t="s">
        <v>3912</v>
      </c>
      <c r="F1426" s="192" t="s">
        <v>3</v>
      </c>
      <c r="G1426" s="192">
        <v>2106447</v>
      </c>
      <c r="H1426" s="68"/>
      <c r="I1426" s="198" t="s">
        <v>5023</v>
      </c>
      <c r="J1426" s="68"/>
      <c r="K1426" s="68"/>
      <c r="L1426" s="68"/>
      <c r="M1426" s="68"/>
      <c r="N1426" s="363"/>
      <c r="O1426" s="363"/>
      <c r="P1426" s="216">
        <v>0</v>
      </c>
      <c r="Q1426" s="216">
        <v>83.5</v>
      </c>
      <c r="R1426" s="68" t="s">
        <v>638</v>
      </c>
      <c r="S1426" s="365"/>
      <c r="T1426" s="278"/>
    </row>
    <row r="1427" spans="1:20" ht="51">
      <c r="A1427" s="192">
        <v>548</v>
      </c>
      <c r="B1427" s="68"/>
      <c r="C1427" s="214" t="s">
        <v>1286</v>
      </c>
      <c r="D1427" s="215">
        <v>45029</v>
      </c>
      <c r="E1427" s="192" t="s">
        <v>3913</v>
      </c>
      <c r="F1427" s="192" t="s">
        <v>3</v>
      </c>
      <c r="G1427" s="192">
        <v>2106449</v>
      </c>
      <c r="H1427" s="68"/>
      <c r="I1427" s="198" t="s">
        <v>5024</v>
      </c>
      <c r="J1427" s="68"/>
      <c r="K1427" s="68"/>
      <c r="L1427" s="68"/>
      <c r="M1427" s="68"/>
      <c r="N1427" s="363"/>
      <c r="O1427" s="363"/>
      <c r="P1427" s="216">
        <v>0</v>
      </c>
      <c r="Q1427" s="216">
        <v>85</v>
      </c>
      <c r="R1427" s="68" t="s">
        <v>638</v>
      </c>
      <c r="S1427" s="365"/>
      <c r="T1427" s="278"/>
    </row>
    <row r="1428" spans="1:20" ht="51">
      <c r="A1428" s="192">
        <v>35</v>
      </c>
      <c r="B1428" s="68"/>
      <c r="C1428" s="214" t="s">
        <v>43</v>
      </c>
      <c r="D1428" s="215">
        <v>45029</v>
      </c>
      <c r="E1428" s="192" t="s">
        <v>3914</v>
      </c>
      <c r="F1428" s="192" t="s">
        <v>3</v>
      </c>
      <c r="G1428" s="192">
        <v>2106477</v>
      </c>
      <c r="H1428" s="68"/>
      <c r="I1428" s="198" t="s">
        <v>5025</v>
      </c>
      <c r="J1428" s="68"/>
      <c r="K1428" s="68"/>
      <c r="L1428" s="68"/>
      <c r="M1428" s="68"/>
      <c r="N1428" s="363"/>
      <c r="O1428" s="363"/>
      <c r="P1428" s="216">
        <v>0</v>
      </c>
      <c r="Q1428" s="216">
        <v>50</v>
      </c>
      <c r="R1428" s="68" t="s">
        <v>638</v>
      </c>
      <c r="S1428" s="365"/>
      <c r="T1428" s="278"/>
    </row>
    <row r="1429" spans="1:20" ht="51">
      <c r="A1429" s="192" t="s">
        <v>541</v>
      </c>
      <c r="B1429" s="68"/>
      <c r="C1429" s="214" t="s">
        <v>590</v>
      </c>
      <c r="D1429" s="215">
        <v>45029</v>
      </c>
      <c r="E1429" s="192" t="s">
        <v>3915</v>
      </c>
      <c r="F1429" s="192" t="s">
        <v>3</v>
      </c>
      <c r="G1429" s="192">
        <v>2106478</v>
      </c>
      <c r="H1429" s="68"/>
      <c r="I1429" s="198" t="s">
        <v>5026</v>
      </c>
      <c r="J1429" s="68"/>
      <c r="K1429" s="68"/>
      <c r="L1429" s="68"/>
      <c r="M1429" s="68"/>
      <c r="N1429" s="363"/>
      <c r="O1429" s="363"/>
      <c r="P1429" s="216">
        <v>0</v>
      </c>
      <c r="Q1429" s="216">
        <v>1310</v>
      </c>
      <c r="R1429" s="68" t="s">
        <v>638</v>
      </c>
      <c r="S1429" s="365"/>
      <c r="T1429" s="278"/>
    </row>
    <row r="1430" spans="1:20" ht="51">
      <c r="A1430" s="192">
        <v>266</v>
      </c>
      <c r="B1430" s="68"/>
      <c r="C1430" s="214" t="s">
        <v>1269</v>
      </c>
      <c r="D1430" s="215">
        <v>45029</v>
      </c>
      <c r="E1430" s="192" t="s">
        <v>3916</v>
      </c>
      <c r="F1430" s="192" t="s">
        <v>3</v>
      </c>
      <c r="G1430" s="192">
        <v>2106501</v>
      </c>
      <c r="H1430" s="68"/>
      <c r="I1430" s="198" t="s">
        <v>5027</v>
      </c>
      <c r="J1430" s="68"/>
      <c r="K1430" s="68"/>
      <c r="L1430" s="68"/>
      <c r="M1430" s="68"/>
      <c r="N1430" s="363"/>
      <c r="O1430" s="363"/>
      <c r="P1430" s="216">
        <v>0</v>
      </c>
      <c r="Q1430" s="216">
        <v>4757</v>
      </c>
      <c r="R1430" s="68" t="s">
        <v>638</v>
      </c>
      <c r="S1430" s="365"/>
      <c r="T1430" s="278"/>
    </row>
    <row r="1431" spans="1:20" ht="38.25">
      <c r="A1431" s="192">
        <v>283</v>
      </c>
      <c r="B1431" s="68"/>
      <c r="C1431" s="214" t="s">
        <v>115</v>
      </c>
      <c r="D1431" s="215">
        <v>45029</v>
      </c>
      <c r="E1431" s="192" t="s">
        <v>3917</v>
      </c>
      <c r="F1431" s="192" t="s">
        <v>6</v>
      </c>
      <c r="G1431" s="192">
        <v>1795410</v>
      </c>
      <c r="H1431" s="68"/>
      <c r="I1431" s="198" t="s">
        <v>3357</v>
      </c>
      <c r="J1431" s="68"/>
      <c r="K1431" s="68"/>
      <c r="L1431" s="68"/>
      <c r="M1431" s="68"/>
      <c r="N1431" s="363"/>
      <c r="O1431" s="363"/>
      <c r="P1431" s="216">
        <v>0</v>
      </c>
      <c r="Q1431" s="216">
        <v>2757813.57</v>
      </c>
      <c r="R1431" s="68" t="s">
        <v>638</v>
      </c>
      <c r="S1431" s="365"/>
      <c r="T1431" s="278"/>
    </row>
    <row r="1432" spans="1:20" ht="38.25">
      <c r="A1432" s="192">
        <v>283</v>
      </c>
      <c r="B1432" s="68"/>
      <c r="C1432" s="214" t="s">
        <v>115</v>
      </c>
      <c r="D1432" s="215">
        <v>45029</v>
      </c>
      <c r="E1432" s="192" t="s">
        <v>3918</v>
      </c>
      <c r="F1432" s="192" t="s">
        <v>6</v>
      </c>
      <c r="G1432" s="192">
        <v>1795411</v>
      </c>
      <c r="H1432" s="68"/>
      <c r="I1432" s="198" t="s">
        <v>1907</v>
      </c>
      <c r="J1432" s="68"/>
      <c r="K1432" s="68"/>
      <c r="L1432" s="68"/>
      <c r="M1432" s="68"/>
      <c r="N1432" s="363"/>
      <c r="O1432" s="363"/>
      <c r="P1432" s="216">
        <v>0</v>
      </c>
      <c r="Q1432" s="216">
        <v>557345.12</v>
      </c>
      <c r="R1432" s="68" t="s">
        <v>638</v>
      </c>
      <c r="S1432" s="365"/>
      <c r="T1432" s="278"/>
    </row>
    <row r="1433" spans="1:20" ht="51">
      <c r="A1433" s="192">
        <v>47</v>
      </c>
      <c r="B1433" s="68"/>
      <c r="C1433" s="214" t="s">
        <v>45</v>
      </c>
      <c r="D1433" s="215">
        <v>45029</v>
      </c>
      <c r="E1433" s="192" t="s">
        <v>3919</v>
      </c>
      <c r="F1433" s="192" t="s">
        <v>3</v>
      </c>
      <c r="G1433" s="192">
        <v>2106529</v>
      </c>
      <c r="H1433" s="68"/>
      <c r="I1433" s="198" t="s">
        <v>5028</v>
      </c>
      <c r="J1433" s="68"/>
      <c r="K1433" s="68"/>
      <c r="L1433" s="68"/>
      <c r="M1433" s="68"/>
      <c r="N1433" s="363"/>
      <c r="O1433" s="363"/>
      <c r="P1433" s="216">
        <v>0</v>
      </c>
      <c r="Q1433" s="216">
        <v>181</v>
      </c>
      <c r="R1433" s="68" t="s">
        <v>638</v>
      </c>
      <c r="S1433" s="365"/>
      <c r="T1433" s="278"/>
    </row>
    <row r="1434" spans="1:20" ht="51">
      <c r="A1434" s="192">
        <v>81</v>
      </c>
      <c r="B1434" s="68"/>
      <c r="C1434" s="214" t="s">
        <v>49</v>
      </c>
      <c r="D1434" s="215">
        <v>45029</v>
      </c>
      <c r="E1434" s="192" t="s">
        <v>3920</v>
      </c>
      <c r="F1434" s="192" t="s">
        <v>3</v>
      </c>
      <c r="G1434" s="192">
        <v>2106534</v>
      </c>
      <c r="H1434" s="68"/>
      <c r="I1434" s="198" t="s">
        <v>5029</v>
      </c>
      <c r="J1434" s="68"/>
      <c r="K1434" s="68"/>
      <c r="L1434" s="68"/>
      <c r="M1434" s="68"/>
      <c r="N1434" s="363"/>
      <c r="O1434" s="363"/>
      <c r="P1434" s="216">
        <v>0</v>
      </c>
      <c r="Q1434" s="216">
        <v>25</v>
      </c>
      <c r="R1434" s="68" t="s">
        <v>638</v>
      </c>
      <c r="S1434" s="365"/>
      <c r="T1434" s="278"/>
    </row>
    <row r="1435" spans="1:20" ht="63.75">
      <c r="A1435" s="192">
        <v>291</v>
      </c>
      <c r="B1435" s="68"/>
      <c r="C1435" s="214" t="s">
        <v>119</v>
      </c>
      <c r="D1435" s="215">
        <v>45029</v>
      </c>
      <c r="E1435" s="192" t="s">
        <v>3921</v>
      </c>
      <c r="F1435" s="192" t="s">
        <v>10</v>
      </c>
      <c r="G1435" s="192">
        <v>2235737</v>
      </c>
      <c r="H1435" s="68"/>
      <c r="I1435" s="198" t="s">
        <v>5030</v>
      </c>
      <c r="J1435" s="68"/>
      <c r="K1435" s="68"/>
      <c r="L1435" s="68"/>
      <c r="M1435" s="68"/>
      <c r="N1435" s="363"/>
      <c r="O1435" s="363"/>
      <c r="P1435" s="216">
        <v>50</v>
      </c>
      <c r="Q1435" s="216">
        <v>0</v>
      </c>
      <c r="R1435" s="68" t="s">
        <v>638</v>
      </c>
      <c r="S1435" s="365"/>
      <c r="T1435" s="278"/>
    </row>
    <row r="1436" spans="1:20" ht="76.5">
      <c r="A1436" s="192">
        <v>10</v>
      </c>
      <c r="B1436" s="68"/>
      <c r="C1436" s="214" t="s">
        <v>38</v>
      </c>
      <c r="D1436" s="215">
        <v>45029</v>
      </c>
      <c r="E1436" s="192" t="s">
        <v>3922</v>
      </c>
      <c r="F1436" s="192" t="s">
        <v>14</v>
      </c>
      <c r="G1436" s="192">
        <v>2235870</v>
      </c>
      <c r="H1436" s="68"/>
      <c r="I1436" s="198" t="s">
        <v>5031</v>
      </c>
      <c r="J1436" s="68"/>
      <c r="K1436" s="68"/>
      <c r="L1436" s="68"/>
      <c r="M1436" s="68"/>
      <c r="N1436" s="363"/>
      <c r="O1436" s="363"/>
      <c r="P1436" s="216">
        <v>50</v>
      </c>
      <c r="Q1436" s="216">
        <v>0</v>
      </c>
      <c r="R1436" s="68" t="s">
        <v>638</v>
      </c>
      <c r="S1436" s="365"/>
      <c r="T1436" s="278"/>
    </row>
    <row r="1437" spans="1:20" ht="76.5">
      <c r="A1437" s="192">
        <v>10</v>
      </c>
      <c r="B1437" s="68"/>
      <c r="C1437" s="214" t="s">
        <v>38</v>
      </c>
      <c r="D1437" s="215">
        <v>45029</v>
      </c>
      <c r="E1437" s="192" t="s">
        <v>3923</v>
      </c>
      <c r="F1437" s="192" t="s">
        <v>14</v>
      </c>
      <c r="G1437" s="192">
        <v>2235872</v>
      </c>
      <c r="H1437" s="68"/>
      <c r="I1437" s="198" t="s">
        <v>5032</v>
      </c>
      <c r="J1437" s="68"/>
      <c r="K1437" s="68"/>
      <c r="L1437" s="68"/>
      <c r="M1437" s="68"/>
      <c r="N1437" s="363"/>
      <c r="O1437" s="363"/>
      <c r="P1437" s="216">
        <v>50</v>
      </c>
      <c r="Q1437" s="216">
        <v>0</v>
      </c>
      <c r="R1437" s="68" t="s">
        <v>638</v>
      </c>
      <c r="S1437" s="365"/>
      <c r="T1437" s="278"/>
    </row>
    <row r="1438" spans="1:20" ht="76.5">
      <c r="A1438" s="192">
        <v>10</v>
      </c>
      <c r="B1438" s="68"/>
      <c r="C1438" s="214" t="s">
        <v>38</v>
      </c>
      <c r="D1438" s="215">
        <v>45029</v>
      </c>
      <c r="E1438" s="192" t="s">
        <v>3924</v>
      </c>
      <c r="F1438" s="192" t="s">
        <v>14</v>
      </c>
      <c r="G1438" s="192">
        <v>2235874</v>
      </c>
      <c r="H1438" s="68"/>
      <c r="I1438" s="198" t="s">
        <v>5033</v>
      </c>
      <c r="J1438" s="68"/>
      <c r="K1438" s="68"/>
      <c r="L1438" s="68"/>
      <c r="M1438" s="68"/>
      <c r="N1438" s="363"/>
      <c r="O1438" s="363"/>
      <c r="P1438" s="216">
        <v>50</v>
      </c>
      <c r="Q1438" s="216">
        <v>0</v>
      </c>
      <c r="R1438" s="68" t="s">
        <v>638</v>
      </c>
      <c r="S1438" s="365"/>
      <c r="T1438" s="278"/>
    </row>
    <row r="1439" spans="1:20" ht="76.5">
      <c r="A1439" s="192">
        <v>10</v>
      </c>
      <c r="B1439" s="68"/>
      <c r="C1439" s="214" t="s">
        <v>38</v>
      </c>
      <c r="D1439" s="215">
        <v>45029</v>
      </c>
      <c r="E1439" s="192" t="s">
        <v>3925</v>
      </c>
      <c r="F1439" s="192" t="s">
        <v>14</v>
      </c>
      <c r="G1439" s="192">
        <v>2235882</v>
      </c>
      <c r="H1439" s="68"/>
      <c r="I1439" s="198" t="s">
        <v>5034</v>
      </c>
      <c r="J1439" s="68"/>
      <c r="K1439" s="68"/>
      <c r="L1439" s="68"/>
      <c r="M1439" s="68"/>
      <c r="N1439" s="363"/>
      <c r="O1439" s="363"/>
      <c r="P1439" s="216">
        <v>50</v>
      </c>
      <c r="Q1439" s="216">
        <v>0</v>
      </c>
      <c r="R1439" s="68" t="s">
        <v>638</v>
      </c>
      <c r="S1439" s="365"/>
      <c r="T1439" s="278"/>
    </row>
    <row r="1440" spans="1:20" ht="76.5">
      <c r="A1440" s="192">
        <v>10</v>
      </c>
      <c r="B1440" s="68"/>
      <c r="C1440" s="214" t="s">
        <v>38</v>
      </c>
      <c r="D1440" s="215">
        <v>45029</v>
      </c>
      <c r="E1440" s="192" t="s">
        <v>3926</v>
      </c>
      <c r="F1440" s="192" t="s">
        <v>14</v>
      </c>
      <c r="G1440" s="192">
        <v>2235876</v>
      </c>
      <c r="H1440" s="68"/>
      <c r="I1440" s="198" t="s">
        <v>5035</v>
      </c>
      <c r="J1440" s="68"/>
      <c r="K1440" s="68"/>
      <c r="L1440" s="68"/>
      <c r="M1440" s="68"/>
      <c r="N1440" s="363"/>
      <c r="O1440" s="363"/>
      <c r="P1440" s="216">
        <v>50</v>
      </c>
      <c r="Q1440" s="216">
        <v>0</v>
      </c>
      <c r="R1440" s="68" t="s">
        <v>638</v>
      </c>
      <c r="S1440" s="365"/>
      <c r="T1440" s="278"/>
    </row>
    <row r="1441" spans="1:20" ht="76.5">
      <c r="A1441" s="192">
        <v>10</v>
      </c>
      <c r="B1441" s="68"/>
      <c r="C1441" s="214" t="s">
        <v>38</v>
      </c>
      <c r="D1441" s="215">
        <v>45029</v>
      </c>
      <c r="E1441" s="192" t="s">
        <v>3927</v>
      </c>
      <c r="F1441" s="192" t="s">
        <v>14</v>
      </c>
      <c r="G1441" s="192">
        <v>2235878</v>
      </c>
      <c r="H1441" s="68"/>
      <c r="I1441" s="198" t="s">
        <v>5036</v>
      </c>
      <c r="J1441" s="68"/>
      <c r="K1441" s="68"/>
      <c r="L1441" s="68"/>
      <c r="M1441" s="68"/>
      <c r="N1441" s="363"/>
      <c r="O1441" s="363"/>
      <c r="P1441" s="216">
        <v>50</v>
      </c>
      <c r="Q1441" s="216">
        <v>0</v>
      </c>
      <c r="R1441" s="68" t="s">
        <v>638</v>
      </c>
      <c r="S1441" s="365"/>
      <c r="T1441" s="278"/>
    </row>
    <row r="1442" spans="1:20" ht="76.5">
      <c r="A1442" s="192">
        <v>10</v>
      </c>
      <c r="B1442" s="68"/>
      <c r="C1442" s="214" t="s">
        <v>38</v>
      </c>
      <c r="D1442" s="215">
        <v>45029</v>
      </c>
      <c r="E1442" s="192" t="s">
        <v>3928</v>
      </c>
      <c r="F1442" s="192" t="s">
        <v>14</v>
      </c>
      <c r="G1442" s="192">
        <v>2235880</v>
      </c>
      <c r="H1442" s="68"/>
      <c r="I1442" s="198" t="s">
        <v>5037</v>
      </c>
      <c r="J1442" s="68"/>
      <c r="K1442" s="68"/>
      <c r="L1442" s="68"/>
      <c r="M1442" s="68"/>
      <c r="N1442" s="363"/>
      <c r="O1442" s="363"/>
      <c r="P1442" s="216">
        <v>50</v>
      </c>
      <c r="Q1442" s="216">
        <v>0</v>
      </c>
      <c r="R1442" s="68" t="s">
        <v>638</v>
      </c>
      <c r="S1442" s="365"/>
      <c r="T1442" s="278"/>
    </row>
    <row r="1443" spans="1:20" ht="63.75">
      <c r="A1443" s="192">
        <v>10</v>
      </c>
      <c r="B1443" s="68"/>
      <c r="C1443" s="214" t="s">
        <v>38</v>
      </c>
      <c r="D1443" s="215">
        <v>45029</v>
      </c>
      <c r="E1443" s="192" t="s">
        <v>3929</v>
      </c>
      <c r="F1443" s="192" t="s">
        <v>14</v>
      </c>
      <c r="G1443" s="192">
        <v>2236030</v>
      </c>
      <c r="H1443" s="68"/>
      <c r="I1443" s="198" t="s">
        <v>5038</v>
      </c>
      <c r="J1443" s="68"/>
      <c r="K1443" s="68"/>
      <c r="L1443" s="68"/>
      <c r="M1443" s="68"/>
      <c r="N1443" s="363"/>
      <c r="O1443" s="363"/>
      <c r="P1443" s="216">
        <v>50</v>
      </c>
      <c r="Q1443" s="216">
        <v>0</v>
      </c>
      <c r="R1443" s="68" t="s">
        <v>638</v>
      </c>
      <c r="S1443" s="365"/>
      <c r="T1443" s="278"/>
    </row>
    <row r="1444" spans="1:20" ht="63.75">
      <c r="A1444" s="192">
        <v>10</v>
      </c>
      <c r="B1444" s="68"/>
      <c r="C1444" s="214" t="s">
        <v>38</v>
      </c>
      <c r="D1444" s="215">
        <v>45029</v>
      </c>
      <c r="E1444" s="192" t="s">
        <v>3930</v>
      </c>
      <c r="F1444" s="192" t="s">
        <v>14</v>
      </c>
      <c r="G1444" s="192">
        <v>2236032</v>
      </c>
      <c r="H1444" s="68"/>
      <c r="I1444" s="198" t="s">
        <v>5038</v>
      </c>
      <c r="J1444" s="68"/>
      <c r="K1444" s="68"/>
      <c r="L1444" s="68"/>
      <c r="M1444" s="68"/>
      <c r="N1444" s="363"/>
      <c r="O1444" s="363"/>
      <c r="P1444" s="216">
        <v>50</v>
      </c>
      <c r="Q1444" s="216">
        <v>0</v>
      </c>
      <c r="R1444" s="68" t="s">
        <v>638</v>
      </c>
      <c r="S1444" s="365"/>
      <c r="T1444" s="278"/>
    </row>
    <row r="1445" spans="1:20" ht="89.25">
      <c r="A1445" s="192">
        <v>283</v>
      </c>
      <c r="B1445" s="68"/>
      <c r="C1445" s="214" t="s">
        <v>115</v>
      </c>
      <c r="D1445" s="215">
        <v>45029</v>
      </c>
      <c r="E1445" s="192" t="s">
        <v>3931</v>
      </c>
      <c r="F1445" s="192" t="s">
        <v>3</v>
      </c>
      <c r="G1445" s="192">
        <v>2106457</v>
      </c>
      <c r="H1445" s="68"/>
      <c r="I1445" s="198" t="s">
        <v>5039</v>
      </c>
      <c r="J1445" s="68"/>
      <c r="K1445" s="68"/>
      <c r="L1445" s="68"/>
      <c r="M1445" s="68"/>
      <c r="N1445" s="363"/>
      <c r="O1445" s="363"/>
      <c r="P1445" s="216">
        <v>0</v>
      </c>
      <c r="Q1445" s="216">
        <v>13579.86</v>
      </c>
      <c r="R1445" s="68" t="s">
        <v>638</v>
      </c>
      <c r="S1445" s="365"/>
      <c r="T1445" s="278"/>
    </row>
    <row r="1446" spans="1:20" ht="89.25">
      <c r="A1446" s="192">
        <v>681</v>
      </c>
      <c r="B1446" s="68"/>
      <c r="C1446" s="214" t="s">
        <v>180</v>
      </c>
      <c r="D1446" s="215">
        <v>45029</v>
      </c>
      <c r="E1446" s="192" t="s">
        <v>3931</v>
      </c>
      <c r="F1446" s="192" t="s">
        <v>3</v>
      </c>
      <c r="G1446" s="192">
        <v>2106457</v>
      </c>
      <c r="H1446" s="68"/>
      <c r="I1446" s="198" t="s">
        <v>5039</v>
      </c>
      <c r="J1446" s="68"/>
      <c r="K1446" s="68"/>
      <c r="L1446" s="68"/>
      <c r="M1446" s="68"/>
      <c r="N1446" s="363"/>
      <c r="O1446" s="363"/>
      <c r="P1446" s="216">
        <v>0</v>
      </c>
      <c r="Q1446" s="216">
        <v>27552.21</v>
      </c>
      <c r="R1446" s="68" t="s">
        <v>638</v>
      </c>
      <c r="S1446" s="365"/>
      <c r="T1446" s="278"/>
    </row>
    <row r="1447" spans="1:20" ht="89.25">
      <c r="A1447" s="192">
        <v>30</v>
      </c>
      <c r="B1447" s="68"/>
      <c r="C1447" s="214" t="s">
        <v>642</v>
      </c>
      <c r="D1447" s="215">
        <v>45029</v>
      </c>
      <c r="E1447" s="192" t="s">
        <v>3931</v>
      </c>
      <c r="F1447" s="192" t="s">
        <v>3</v>
      </c>
      <c r="G1447" s="192">
        <v>2106457</v>
      </c>
      <c r="H1447" s="68"/>
      <c r="I1447" s="198" t="s">
        <v>5039</v>
      </c>
      <c r="J1447" s="68"/>
      <c r="K1447" s="68"/>
      <c r="L1447" s="68"/>
      <c r="M1447" s="68"/>
      <c r="N1447" s="363"/>
      <c r="O1447" s="363"/>
      <c r="P1447" s="216">
        <v>0</v>
      </c>
      <c r="Q1447" s="216">
        <v>29376.32</v>
      </c>
      <c r="R1447" s="68" t="s">
        <v>638</v>
      </c>
      <c r="S1447" s="365"/>
      <c r="T1447" s="278"/>
    </row>
    <row r="1448" spans="1:20" ht="89.25">
      <c r="A1448" s="192">
        <v>580</v>
      </c>
      <c r="B1448" s="68"/>
      <c r="C1448" s="214" t="s">
        <v>169</v>
      </c>
      <c r="D1448" s="215">
        <v>45029</v>
      </c>
      <c r="E1448" s="192" t="s">
        <v>3931</v>
      </c>
      <c r="F1448" s="192" t="s">
        <v>3</v>
      </c>
      <c r="G1448" s="192">
        <v>2106457</v>
      </c>
      <c r="H1448" s="68"/>
      <c r="I1448" s="198" t="s">
        <v>5039</v>
      </c>
      <c r="J1448" s="68"/>
      <c r="K1448" s="68"/>
      <c r="L1448" s="68"/>
      <c r="M1448" s="68"/>
      <c r="N1448" s="363"/>
      <c r="O1448" s="363"/>
      <c r="P1448" s="216">
        <v>0</v>
      </c>
      <c r="Q1448" s="216">
        <v>841.44</v>
      </c>
      <c r="R1448" s="68" t="s">
        <v>638</v>
      </c>
      <c r="S1448" s="365"/>
      <c r="T1448" s="278"/>
    </row>
    <row r="1449" spans="1:20" ht="89.25">
      <c r="A1449" s="192">
        <v>129</v>
      </c>
      <c r="B1449" s="68"/>
      <c r="C1449" s="214" t="s">
        <v>57</v>
      </c>
      <c r="D1449" s="215">
        <v>45029</v>
      </c>
      <c r="E1449" s="192" t="s">
        <v>3931</v>
      </c>
      <c r="F1449" s="192" t="s">
        <v>3</v>
      </c>
      <c r="G1449" s="192">
        <v>2106457</v>
      </c>
      <c r="H1449" s="68"/>
      <c r="I1449" s="198" t="s">
        <v>5039</v>
      </c>
      <c r="J1449" s="68"/>
      <c r="K1449" s="68"/>
      <c r="L1449" s="68"/>
      <c r="M1449" s="68"/>
      <c r="N1449" s="363"/>
      <c r="O1449" s="363"/>
      <c r="P1449" s="216">
        <v>0</v>
      </c>
      <c r="Q1449" s="216">
        <v>721.06</v>
      </c>
      <c r="R1449" s="68" t="s">
        <v>638</v>
      </c>
      <c r="S1449" s="365"/>
      <c r="T1449" s="278"/>
    </row>
    <row r="1450" spans="1:20" ht="89.25">
      <c r="A1450" s="192">
        <v>682</v>
      </c>
      <c r="B1450" s="68"/>
      <c r="C1450" s="214" t="s">
        <v>1250</v>
      </c>
      <c r="D1450" s="215">
        <v>45029</v>
      </c>
      <c r="E1450" s="192" t="s">
        <v>3931</v>
      </c>
      <c r="F1450" s="192" t="s">
        <v>3</v>
      </c>
      <c r="G1450" s="192">
        <v>2106457</v>
      </c>
      <c r="H1450" s="68"/>
      <c r="I1450" s="198" t="s">
        <v>5039</v>
      </c>
      <c r="J1450" s="68"/>
      <c r="K1450" s="68"/>
      <c r="L1450" s="68"/>
      <c r="M1450" s="68"/>
      <c r="N1450" s="363"/>
      <c r="O1450" s="363"/>
      <c r="P1450" s="216">
        <v>0</v>
      </c>
      <c r="Q1450" s="216">
        <v>6749</v>
      </c>
      <c r="R1450" s="68" t="s">
        <v>638</v>
      </c>
      <c r="S1450" s="365"/>
      <c r="T1450" s="278"/>
    </row>
    <row r="1451" spans="1:20" ht="89.25">
      <c r="A1451" s="192">
        <v>681</v>
      </c>
      <c r="B1451" s="68"/>
      <c r="C1451" s="214" t="s">
        <v>180</v>
      </c>
      <c r="D1451" s="215">
        <v>45029</v>
      </c>
      <c r="E1451" s="192" t="s">
        <v>3931</v>
      </c>
      <c r="F1451" s="192" t="s">
        <v>3</v>
      </c>
      <c r="G1451" s="192">
        <v>2106457</v>
      </c>
      <c r="H1451" s="68"/>
      <c r="I1451" s="198" t="s">
        <v>5039</v>
      </c>
      <c r="J1451" s="68"/>
      <c r="K1451" s="68"/>
      <c r="L1451" s="68"/>
      <c r="M1451" s="68"/>
      <c r="N1451" s="363"/>
      <c r="O1451" s="363"/>
      <c r="P1451" s="216">
        <v>0</v>
      </c>
      <c r="Q1451" s="216">
        <v>4380.8599999999997</v>
      </c>
      <c r="R1451" s="68" t="s">
        <v>638</v>
      </c>
      <c r="S1451" s="365"/>
      <c r="T1451" s="278"/>
    </row>
    <row r="1452" spans="1:20" ht="89.25">
      <c r="A1452" s="192">
        <v>30</v>
      </c>
      <c r="B1452" s="68"/>
      <c r="C1452" s="214" t="s">
        <v>642</v>
      </c>
      <c r="D1452" s="215">
        <v>45029</v>
      </c>
      <c r="E1452" s="192" t="s">
        <v>3931</v>
      </c>
      <c r="F1452" s="192" t="s">
        <v>3</v>
      </c>
      <c r="G1452" s="192">
        <v>2106457</v>
      </c>
      <c r="H1452" s="68"/>
      <c r="I1452" s="198" t="s">
        <v>5039</v>
      </c>
      <c r="J1452" s="68"/>
      <c r="K1452" s="68"/>
      <c r="L1452" s="68"/>
      <c r="M1452" s="68"/>
      <c r="N1452" s="363"/>
      <c r="O1452" s="363"/>
      <c r="P1452" s="216">
        <v>0</v>
      </c>
      <c r="Q1452" s="216">
        <v>11979.82</v>
      </c>
      <c r="R1452" s="68" t="s">
        <v>638</v>
      </c>
      <c r="S1452" s="365"/>
      <c r="T1452" s="278"/>
    </row>
    <row r="1453" spans="1:20" ht="89.25">
      <c r="A1453" s="192">
        <v>76</v>
      </c>
      <c r="B1453" s="68"/>
      <c r="C1453" s="214" t="s">
        <v>48</v>
      </c>
      <c r="D1453" s="215">
        <v>45029</v>
      </c>
      <c r="E1453" s="192" t="s">
        <v>3931</v>
      </c>
      <c r="F1453" s="192" t="s">
        <v>3</v>
      </c>
      <c r="G1453" s="192">
        <v>2106457</v>
      </c>
      <c r="H1453" s="68"/>
      <c r="I1453" s="198" t="s">
        <v>5039</v>
      </c>
      <c r="J1453" s="68"/>
      <c r="K1453" s="68"/>
      <c r="L1453" s="68"/>
      <c r="M1453" s="68"/>
      <c r="N1453" s="363"/>
      <c r="O1453" s="363"/>
      <c r="P1453" s="216">
        <v>0</v>
      </c>
      <c r="Q1453" s="216">
        <v>6528.33</v>
      </c>
      <c r="R1453" s="68" t="s">
        <v>638</v>
      </c>
      <c r="S1453" s="365"/>
      <c r="T1453" s="278"/>
    </row>
    <row r="1454" spans="1:20" ht="89.25">
      <c r="A1454" s="192">
        <v>266</v>
      </c>
      <c r="B1454" s="68"/>
      <c r="C1454" s="214" t="s">
        <v>1269</v>
      </c>
      <c r="D1454" s="215">
        <v>45029</v>
      </c>
      <c r="E1454" s="192" t="s">
        <v>3931</v>
      </c>
      <c r="F1454" s="192" t="s">
        <v>3</v>
      </c>
      <c r="G1454" s="192">
        <v>2106457</v>
      </c>
      <c r="H1454" s="68"/>
      <c r="I1454" s="198" t="s">
        <v>5039</v>
      </c>
      <c r="J1454" s="68"/>
      <c r="K1454" s="68"/>
      <c r="L1454" s="68"/>
      <c r="M1454" s="68"/>
      <c r="N1454" s="363"/>
      <c r="O1454" s="363"/>
      <c r="P1454" s="216">
        <v>0</v>
      </c>
      <c r="Q1454" s="216">
        <v>339177.22</v>
      </c>
      <c r="R1454" s="68" t="s">
        <v>638</v>
      </c>
      <c r="S1454" s="365"/>
      <c r="T1454" s="278"/>
    </row>
    <row r="1455" spans="1:20" ht="89.25">
      <c r="A1455" s="192">
        <v>670</v>
      </c>
      <c r="B1455" s="68"/>
      <c r="C1455" s="214" t="s">
        <v>178</v>
      </c>
      <c r="D1455" s="215">
        <v>45029</v>
      </c>
      <c r="E1455" s="192" t="s">
        <v>3931</v>
      </c>
      <c r="F1455" s="192" t="s">
        <v>3</v>
      </c>
      <c r="G1455" s="192">
        <v>2106457</v>
      </c>
      <c r="H1455" s="68"/>
      <c r="I1455" s="198" t="s">
        <v>5039</v>
      </c>
      <c r="J1455" s="68"/>
      <c r="K1455" s="68"/>
      <c r="L1455" s="68"/>
      <c r="M1455" s="68"/>
      <c r="N1455" s="363"/>
      <c r="O1455" s="363"/>
      <c r="P1455" s="216">
        <v>0</v>
      </c>
      <c r="Q1455" s="216">
        <v>8181.82</v>
      </c>
      <c r="R1455" s="68" t="s">
        <v>638</v>
      </c>
      <c r="S1455" s="365"/>
      <c r="T1455" s="278"/>
    </row>
    <row r="1456" spans="1:20" ht="89.25">
      <c r="A1456" s="192">
        <v>156</v>
      </c>
      <c r="B1456" s="68"/>
      <c r="C1456" s="214" t="s">
        <v>76</v>
      </c>
      <c r="D1456" s="215">
        <v>45029</v>
      </c>
      <c r="E1456" s="192" t="s">
        <v>3931</v>
      </c>
      <c r="F1456" s="192" t="s">
        <v>3</v>
      </c>
      <c r="G1456" s="192">
        <v>2106457</v>
      </c>
      <c r="H1456" s="68"/>
      <c r="I1456" s="198" t="s">
        <v>5039</v>
      </c>
      <c r="J1456" s="68"/>
      <c r="K1456" s="68"/>
      <c r="L1456" s="68"/>
      <c r="M1456" s="68"/>
      <c r="N1456" s="363"/>
      <c r="O1456" s="363"/>
      <c r="P1456" s="216">
        <v>0</v>
      </c>
      <c r="Q1456" s="216">
        <v>15335.25</v>
      </c>
      <c r="R1456" s="68" t="s">
        <v>638</v>
      </c>
      <c r="S1456" s="365"/>
      <c r="T1456" s="278"/>
    </row>
    <row r="1457" spans="1:20" ht="89.25">
      <c r="A1457" s="192">
        <v>156</v>
      </c>
      <c r="B1457" s="68"/>
      <c r="C1457" s="214" t="s">
        <v>76</v>
      </c>
      <c r="D1457" s="215">
        <v>45029</v>
      </c>
      <c r="E1457" s="192" t="s">
        <v>3931</v>
      </c>
      <c r="F1457" s="192" t="s">
        <v>3</v>
      </c>
      <c r="G1457" s="192">
        <v>2106457</v>
      </c>
      <c r="H1457" s="68"/>
      <c r="I1457" s="198" t="s">
        <v>5039</v>
      </c>
      <c r="J1457" s="68"/>
      <c r="K1457" s="68"/>
      <c r="L1457" s="68"/>
      <c r="M1457" s="68"/>
      <c r="N1457" s="363"/>
      <c r="O1457" s="363"/>
      <c r="P1457" s="216">
        <v>0</v>
      </c>
      <c r="Q1457" s="216">
        <v>230.95</v>
      </c>
      <c r="R1457" s="68" t="s">
        <v>638</v>
      </c>
      <c r="S1457" s="365"/>
      <c r="T1457" s="278"/>
    </row>
    <row r="1458" spans="1:20" ht="89.25">
      <c r="A1458" s="192">
        <v>670</v>
      </c>
      <c r="B1458" s="68"/>
      <c r="C1458" s="214" t="s">
        <v>178</v>
      </c>
      <c r="D1458" s="215">
        <v>45029</v>
      </c>
      <c r="E1458" s="192" t="s">
        <v>3932</v>
      </c>
      <c r="F1458" s="192" t="s">
        <v>3</v>
      </c>
      <c r="G1458" s="192">
        <v>2106458</v>
      </c>
      <c r="H1458" s="68"/>
      <c r="I1458" s="198" t="s">
        <v>5040</v>
      </c>
      <c r="J1458" s="68"/>
      <c r="K1458" s="68"/>
      <c r="L1458" s="68"/>
      <c r="M1458" s="68"/>
      <c r="N1458" s="363"/>
      <c r="O1458" s="363"/>
      <c r="P1458" s="216">
        <v>0</v>
      </c>
      <c r="Q1458" s="216">
        <v>41121.89</v>
      </c>
      <c r="R1458" s="68" t="s">
        <v>638</v>
      </c>
      <c r="S1458" s="365"/>
      <c r="T1458" s="278"/>
    </row>
    <row r="1459" spans="1:20" ht="89.25">
      <c r="A1459" s="192">
        <v>10</v>
      </c>
      <c r="B1459" s="68"/>
      <c r="C1459" s="214" t="s">
        <v>38</v>
      </c>
      <c r="D1459" s="215">
        <v>45029</v>
      </c>
      <c r="E1459" s="192" t="s">
        <v>3932</v>
      </c>
      <c r="F1459" s="192" t="s">
        <v>3</v>
      </c>
      <c r="G1459" s="192">
        <v>2106458</v>
      </c>
      <c r="H1459" s="68"/>
      <c r="I1459" s="198" t="s">
        <v>5040</v>
      </c>
      <c r="J1459" s="68"/>
      <c r="K1459" s="68"/>
      <c r="L1459" s="68"/>
      <c r="M1459" s="68"/>
      <c r="N1459" s="363"/>
      <c r="O1459" s="363"/>
      <c r="P1459" s="216">
        <v>0</v>
      </c>
      <c r="Q1459" s="216">
        <v>10868.72</v>
      </c>
      <c r="R1459" s="68" t="s">
        <v>638</v>
      </c>
      <c r="S1459" s="365"/>
      <c r="T1459" s="278"/>
    </row>
    <row r="1460" spans="1:20" ht="89.25">
      <c r="A1460" s="192">
        <v>266</v>
      </c>
      <c r="B1460" s="68"/>
      <c r="C1460" s="214" t="s">
        <v>1269</v>
      </c>
      <c r="D1460" s="215">
        <v>45029</v>
      </c>
      <c r="E1460" s="192" t="s">
        <v>3932</v>
      </c>
      <c r="F1460" s="192" t="s">
        <v>3</v>
      </c>
      <c r="G1460" s="192">
        <v>2106458</v>
      </c>
      <c r="H1460" s="68"/>
      <c r="I1460" s="198" t="s">
        <v>5040</v>
      </c>
      <c r="J1460" s="68"/>
      <c r="K1460" s="68"/>
      <c r="L1460" s="68"/>
      <c r="M1460" s="68"/>
      <c r="N1460" s="363"/>
      <c r="O1460" s="363"/>
      <c r="P1460" s="216">
        <v>0</v>
      </c>
      <c r="Q1460" s="216">
        <v>474118.5</v>
      </c>
      <c r="R1460" s="68" t="s">
        <v>638</v>
      </c>
      <c r="S1460" s="365"/>
      <c r="T1460" s="278"/>
    </row>
    <row r="1461" spans="1:20" ht="89.25">
      <c r="A1461" s="192">
        <v>266</v>
      </c>
      <c r="B1461" s="68"/>
      <c r="C1461" s="214" t="s">
        <v>1269</v>
      </c>
      <c r="D1461" s="215">
        <v>45029</v>
      </c>
      <c r="E1461" s="192" t="s">
        <v>3932</v>
      </c>
      <c r="F1461" s="192" t="s">
        <v>3</v>
      </c>
      <c r="G1461" s="192">
        <v>2106458</v>
      </c>
      <c r="H1461" s="68"/>
      <c r="I1461" s="198" t="s">
        <v>5040</v>
      </c>
      <c r="J1461" s="68"/>
      <c r="K1461" s="68"/>
      <c r="L1461" s="68"/>
      <c r="M1461" s="68"/>
      <c r="N1461" s="363"/>
      <c r="O1461" s="363"/>
      <c r="P1461" s="216">
        <v>0</v>
      </c>
      <c r="Q1461" s="216">
        <v>455417.18</v>
      </c>
      <c r="R1461" s="68" t="s">
        <v>638</v>
      </c>
      <c r="S1461" s="365"/>
      <c r="T1461" s="278"/>
    </row>
    <row r="1462" spans="1:20" ht="89.25">
      <c r="A1462" s="192">
        <v>266</v>
      </c>
      <c r="B1462" s="68"/>
      <c r="C1462" s="214" t="s">
        <v>1269</v>
      </c>
      <c r="D1462" s="215">
        <v>45029</v>
      </c>
      <c r="E1462" s="192" t="s">
        <v>3932</v>
      </c>
      <c r="F1462" s="192" t="s">
        <v>3</v>
      </c>
      <c r="G1462" s="192">
        <v>2106458</v>
      </c>
      <c r="H1462" s="68"/>
      <c r="I1462" s="198" t="s">
        <v>5040</v>
      </c>
      <c r="J1462" s="68"/>
      <c r="K1462" s="68"/>
      <c r="L1462" s="68"/>
      <c r="M1462" s="68"/>
      <c r="N1462" s="363"/>
      <c r="O1462" s="363"/>
      <c r="P1462" s="216">
        <v>0</v>
      </c>
      <c r="Q1462" s="216">
        <v>323016.86</v>
      </c>
      <c r="R1462" s="68" t="s">
        <v>638</v>
      </c>
      <c r="S1462" s="365"/>
      <c r="T1462" s="278"/>
    </row>
    <row r="1463" spans="1:20" ht="89.25">
      <c r="A1463" s="192">
        <v>266</v>
      </c>
      <c r="B1463" s="68"/>
      <c r="C1463" s="214" t="s">
        <v>1269</v>
      </c>
      <c r="D1463" s="215">
        <v>45029</v>
      </c>
      <c r="E1463" s="192" t="s">
        <v>3932</v>
      </c>
      <c r="F1463" s="192" t="s">
        <v>3</v>
      </c>
      <c r="G1463" s="192">
        <v>2106458</v>
      </c>
      <c r="H1463" s="68"/>
      <c r="I1463" s="198" t="s">
        <v>5040</v>
      </c>
      <c r="J1463" s="68"/>
      <c r="K1463" s="68"/>
      <c r="L1463" s="68"/>
      <c r="M1463" s="68"/>
      <c r="N1463" s="363"/>
      <c r="O1463" s="363"/>
      <c r="P1463" s="216">
        <v>0</v>
      </c>
      <c r="Q1463" s="216">
        <v>388189.63</v>
      </c>
      <c r="R1463" s="68" t="s">
        <v>638</v>
      </c>
      <c r="S1463" s="365"/>
      <c r="T1463" s="278"/>
    </row>
    <row r="1464" spans="1:20" ht="89.25">
      <c r="A1464" s="192">
        <v>266</v>
      </c>
      <c r="B1464" s="68"/>
      <c r="C1464" s="214" t="s">
        <v>1269</v>
      </c>
      <c r="D1464" s="215">
        <v>45029</v>
      </c>
      <c r="E1464" s="192" t="s">
        <v>3932</v>
      </c>
      <c r="F1464" s="192" t="s">
        <v>3</v>
      </c>
      <c r="G1464" s="192">
        <v>2106458</v>
      </c>
      <c r="H1464" s="68"/>
      <c r="I1464" s="198" t="s">
        <v>5040</v>
      </c>
      <c r="J1464" s="68"/>
      <c r="K1464" s="68"/>
      <c r="L1464" s="68"/>
      <c r="M1464" s="68"/>
      <c r="N1464" s="363"/>
      <c r="O1464" s="363"/>
      <c r="P1464" s="216">
        <v>0</v>
      </c>
      <c r="Q1464" s="216">
        <v>351026.05</v>
      </c>
      <c r="R1464" s="68" t="s">
        <v>638</v>
      </c>
      <c r="S1464" s="365"/>
      <c r="T1464" s="278"/>
    </row>
    <row r="1465" spans="1:20" ht="76.5">
      <c r="A1465" s="192">
        <v>132</v>
      </c>
      <c r="B1465" s="68"/>
      <c r="C1465" s="214" t="s">
        <v>59</v>
      </c>
      <c r="D1465" s="215">
        <v>45029</v>
      </c>
      <c r="E1465" s="192" t="s">
        <v>3933</v>
      </c>
      <c r="F1465" s="192" t="s">
        <v>10</v>
      </c>
      <c r="G1465" s="192">
        <v>1058167</v>
      </c>
      <c r="H1465" s="68"/>
      <c r="I1465" s="198" t="s">
        <v>5041</v>
      </c>
      <c r="J1465" s="68"/>
      <c r="K1465" s="68"/>
      <c r="L1465" s="68"/>
      <c r="M1465" s="68"/>
      <c r="N1465" s="363"/>
      <c r="O1465" s="363"/>
      <c r="P1465" s="216">
        <v>50</v>
      </c>
      <c r="Q1465" s="216">
        <v>0</v>
      </c>
      <c r="R1465" s="68" t="s">
        <v>638</v>
      </c>
      <c r="S1465" s="365"/>
      <c r="T1465" s="278"/>
    </row>
    <row r="1466" spans="1:20" ht="89.25">
      <c r="A1466" s="192">
        <v>132</v>
      </c>
      <c r="B1466" s="68"/>
      <c r="C1466" s="214" t="s">
        <v>59</v>
      </c>
      <c r="D1466" s="215">
        <v>45029</v>
      </c>
      <c r="E1466" s="192" t="s">
        <v>3934</v>
      </c>
      <c r="F1466" s="192" t="s">
        <v>12</v>
      </c>
      <c r="G1466" s="192">
        <v>1058167</v>
      </c>
      <c r="H1466" s="68"/>
      <c r="I1466" s="198" t="s">
        <v>5042</v>
      </c>
      <c r="J1466" s="68"/>
      <c r="K1466" s="68"/>
      <c r="L1466" s="68"/>
      <c r="M1466" s="68"/>
      <c r="N1466" s="363"/>
      <c r="O1466" s="363"/>
      <c r="P1466" s="216">
        <v>4836.71</v>
      </c>
      <c r="Q1466" s="216">
        <v>0</v>
      </c>
      <c r="R1466" s="68" t="s">
        <v>638</v>
      </c>
      <c r="S1466" s="365"/>
      <c r="T1466" s="278"/>
    </row>
    <row r="1467" spans="1:20" ht="76.5">
      <c r="A1467" s="192">
        <v>117</v>
      </c>
      <c r="B1467" s="68"/>
      <c r="C1467" s="214" t="s">
        <v>54</v>
      </c>
      <c r="D1467" s="215">
        <v>45029</v>
      </c>
      <c r="E1467" s="192" t="s">
        <v>3935</v>
      </c>
      <c r="F1467" s="192" t="s">
        <v>10</v>
      </c>
      <c r="G1467" s="192">
        <v>1058166</v>
      </c>
      <c r="H1467" s="68"/>
      <c r="I1467" s="198" t="s">
        <v>5043</v>
      </c>
      <c r="J1467" s="68"/>
      <c r="K1467" s="68"/>
      <c r="L1467" s="68"/>
      <c r="M1467" s="68"/>
      <c r="N1467" s="363"/>
      <c r="O1467" s="363"/>
      <c r="P1467" s="216">
        <v>50</v>
      </c>
      <c r="Q1467" s="216">
        <v>0</v>
      </c>
      <c r="R1467" s="68" t="s">
        <v>638</v>
      </c>
      <c r="S1467" s="365"/>
      <c r="T1467" s="278"/>
    </row>
    <row r="1468" spans="1:20" ht="89.25">
      <c r="A1468" s="192">
        <v>86</v>
      </c>
      <c r="B1468" s="68"/>
      <c r="C1468" s="214" t="s">
        <v>50</v>
      </c>
      <c r="D1468" s="215">
        <v>45029</v>
      </c>
      <c r="E1468" s="192" t="s">
        <v>3936</v>
      </c>
      <c r="F1468" s="192" t="s">
        <v>6</v>
      </c>
      <c r="G1468" s="192">
        <v>1058178</v>
      </c>
      <c r="H1468" s="68"/>
      <c r="I1468" s="198" t="s">
        <v>5044</v>
      </c>
      <c r="J1468" s="68"/>
      <c r="K1468" s="68"/>
      <c r="L1468" s="68"/>
      <c r="M1468" s="68"/>
      <c r="N1468" s="363"/>
      <c r="O1468" s="363"/>
      <c r="P1468" s="216">
        <v>0</v>
      </c>
      <c r="Q1468" s="216">
        <v>277006.8</v>
      </c>
      <c r="R1468" s="68" t="s">
        <v>638</v>
      </c>
      <c r="S1468" s="365"/>
      <c r="T1468" s="278"/>
    </row>
    <row r="1469" spans="1:20" ht="51">
      <c r="A1469" s="192">
        <v>15</v>
      </c>
      <c r="B1469" s="68"/>
      <c r="C1469" s="214" t="s">
        <v>39</v>
      </c>
      <c r="D1469" s="215">
        <v>45029</v>
      </c>
      <c r="E1469" s="192" t="s">
        <v>3937</v>
      </c>
      <c r="F1469" s="192" t="s">
        <v>3</v>
      </c>
      <c r="G1469" s="192">
        <v>2106454</v>
      </c>
      <c r="H1469" s="68"/>
      <c r="I1469" s="198" t="s">
        <v>5045</v>
      </c>
      <c r="J1469" s="68"/>
      <c r="K1469" s="68"/>
      <c r="L1469" s="68"/>
      <c r="M1469" s="68"/>
      <c r="N1469" s="363"/>
      <c r="O1469" s="363"/>
      <c r="P1469" s="216">
        <v>0</v>
      </c>
      <c r="Q1469" s="216">
        <v>463.41</v>
      </c>
      <c r="R1469" s="68" t="s">
        <v>1480</v>
      </c>
      <c r="S1469" s="365"/>
      <c r="T1469" s="278"/>
    </row>
    <row r="1470" spans="1:20" ht="51">
      <c r="A1470" s="192">
        <v>86</v>
      </c>
      <c r="B1470" s="68"/>
      <c r="C1470" s="214" t="s">
        <v>50</v>
      </c>
      <c r="D1470" s="215">
        <v>45030</v>
      </c>
      <c r="E1470" s="192" t="s">
        <v>3938</v>
      </c>
      <c r="F1470" s="192" t="s">
        <v>3</v>
      </c>
      <c r="G1470" s="192">
        <v>2106690</v>
      </c>
      <c r="H1470" s="68"/>
      <c r="I1470" s="198" t="s">
        <v>5046</v>
      </c>
      <c r="J1470" s="68"/>
      <c r="K1470" s="68"/>
      <c r="L1470" s="68"/>
      <c r="M1470" s="68"/>
      <c r="N1470" s="363"/>
      <c r="O1470" s="363"/>
      <c r="P1470" s="216">
        <v>0</v>
      </c>
      <c r="Q1470" s="216">
        <v>600</v>
      </c>
      <c r="R1470" s="68" t="s">
        <v>638</v>
      </c>
      <c r="S1470" s="365"/>
      <c r="T1470" s="278"/>
    </row>
    <row r="1471" spans="1:20" ht="51">
      <c r="A1471" s="192">
        <v>86</v>
      </c>
      <c r="B1471" s="68"/>
      <c r="C1471" s="214" t="s">
        <v>50</v>
      </c>
      <c r="D1471" s="215">
        <v>45030</v>
      </c>
      <c r="E1471" s="192" t="s">
        <v>3939</v>
      </c>
      <c r="F1471" s="192" t="s">
        <v>3</v>
      </c>
      <c r="G1471" s="192">
        <v>2106711</v>
      </c>
      <c r="H1471" s="68"/>
      <c r="I1471" s="198" t="s">
        <v>5047</v>
      </c>
      <c r="J1471" s="68"/>
      <c r="K1471" s="68"/>
      <c r="L1471" s="68"/>
      <c r="M1471" s="68"/>
      <c r="N1471" s="363"/>
      <c r="O1471" s="363"/>
      <c r="P1471" s="216">
        <v>0</v>
      </c>
      <c r="Q1471" s="216">
        <v>700</v>
      </c>
      <c r="R1471" s="68" t="s">
        <v>638</v>
      </c>
      <c r="S1471" s="365"/>
      <c r="T1471" s="278"/>
    </row>
    <row r="1472" spans="1:20" ht="63.75">
      <c r="A1472" s="192">
        <v>46</v>
      </c>
      <c r="B1472" s="68"/>
      <c r="C1472" s="214" t="s">
        <v>1380</v>
      </c>
      <c r="D1472" s="215">
        <v>45030</v>
      </c>
      <c r="E1472" s="192" t="s">
        <v>3940</v>
      </c>
      <c r="F1472" s="192" t="s">
        <v>3</v>
      </c>
      <c r="G1472" s="192">
        <v>2106716</v>
      </c>
      <c r="H1472" s="68"/>
      <c r="I1472" s="198" t="s">
        <v>5048</v>
      </c>
      <c r="J1472" s="68"/>
      <c r="K1472" s="68"/>
      <c r="L1472" s="68"/>
      <c r="M1472" s="68"/>
      <c r="N1472" s="363"/>
      <c r="O1472" s="363"/>
      <c r="P1472" s="216">
        <v>0</v>
      </c>
      <c r="Q1472" s="216">
        <v>2500</v>
      </c>
      <c r="R1472" s="68" t="s">
        <v>638</v>
      </c>
      <c r="S1472" s="365"/>
      <c r="T1472" s="278"/>
    </row>
    <row r="1473" spans="1:20" ht="51">
      <c r="A1473" s="192">
        <v>650</v>
      </c>
      <c r="B1473" s="68"/>
      <c r="C1473" s="214" t="s">
        <v>175</v>
      </c>
      <c r="D1473" s="215">
        <v>45030</v>
      </c>
      <c r="E1473" s="192" t="s">
        <v>3941</v>
      </c>
      <c r="F1473" s="192" t="s">
        <v>3</v>
      </c>
      <c r="G1473" s="192">
        <v>2106717</v>
      </c>
      <c r="H1473" s="68"/>
      <c r="I1473" s="198" t="s">
        <v>5049</v>
      </c>
      <c r="J1473" s="68"/>
      <c r="K1473" s="68"/>
      <c r="L1473" s="68"/>
      <c r="M1473" s="68"/>
      <c r="N1473" s="363"/>
      <c r="O1473" s="363"/>
      <c r="P1473" s="216">
        <v>0</v>
      </c>
      <c r="Q1473" s="216">
        <v>475</v>
      </c>
      <c r="R1473" s="68" t="s">
        <v>638</v>
      </c>
      <c r="S1473" s="365"/>
      <c r="T1473" s="278"/>
    </row>
    <row r="1474" spans="1:20" ht="51">
      <c r="A1474" s="192">
        <v>650</v>
      </c>
      <c r="B1474" s="68"/>
      <c r="C1474" s="214" t="s">
        <v>175</v>
      </c>
      <c r="D1474" s="215">
        <v>45030</v>
      </c>
      <c r="E1474" s="192" t="s">
        <v>3942</v>
      </c>
      <c r="F1474" s="192" t="s">
        <v>3</v>
      </c>
      <c r="G1474" s="192">
        <v>2106719</v>
      </c>
      <c r="H1474" s="68"/>
      <c r="I1474" s="198" t="s">
        <v>5050</v>
      </c>
      <c r="J1474" s="68"/>
      <c r="K1474" s="68"/>
      <c r="L1474" s="68"/>
      <c r="M1474" s="68"/>
      <c r="N1474" s="363"/>
      <c r="O1474" s="363"/>
      <c r="P1474" s="216">
        <v>0</v>
      </c>
      <c r="Q1474" s="216">
        <v>120</v>
      </c>
      <c r="R1474" s="68" t="s">
        <v>638</v>
      </c>
      <c r="S1474" s="365"/>
      <c r="T1474" s="278"/>
    </row>
    <row r="1475" spans="1:20" ht="51">
      <c r="A1475" s="192">
        <v>266</v>
      </c>
      <c r="B1475" s="68"/>
      <c r="C1475" s="214" t="s">
        <v>1269</v>
      </c>
      <c r="D1475" s="215">
        <v>45030</v>
      </c>
      <c r="E1475" s="192" t="s">
        <v>3943</v>
      </c>
      <c r="F1475" s="192" t="s">
        <v>3</v>
      </c>
      <c r="G1475" s="192">
        <v>2106722</v>
      </c>
      <c r="H1475" s="68"/>
      <c r="I1475" s="198" t="s">
        <v>5051</v>
      </c>
      <c r="J1475" s="68"/>
      <c r="K1475" s="68"/>
      <c r="L1475" s="68"/>
      <c r="M1475" s="68"/>
      <c r="N1475" s="363"/>
      <c r="O1475" s="363"/>
      <c r="P1475" s="216">
        <v>0</v>
      </c>
      <c r="Q1475" s="216">
        <v>598.98</v>
      </c>
      <c r="R1475" s="68" t="s">
        <v>638</v>
      </c>
      <c r="S1475" s="365"/>
      <c r="T1475" s="278"/>
    </row>
    <row r="1476" spans="1:20" ht="51">
      <c r="A1476" s="192" t="s">
        <v>541</v>
      </c>
      <c r="B1476" s="68"/>
      <c r="C1476" s="214" t="s">
        <v>590</v>
      </c>
      <c r="D1476" s="215">
        <v>45030</v>
      </c>
      <c r="E1476" s="192" t="s">
        <v>3944</v>
      </c>
      <c r="F1476" s="192" t="s">
        <v>3</v>
      </c>
      <c r="G1476" s="192">
        <v>2106726</v>
      </c>
      <c r="H1476" s="68"/>
      <c r="I1476" s="198" t="s">
        <v>5052</v>
      </c>
      <c r="J1476" s="68"/>
      <c r="K1476" s="68"/>
      <c r="L1476" s="68"/>
      <c r="M1476" s="68"/>
      <c r="N1476" s="363"/>
      <c r="O1476" s="363"/>
      <c r="P1476" s="216">
        <v>0</v>
      </c>
      <c r="Q1476" s="216">
        <v>2000</v>
      </c>
      <c r="R1476" s="68" t="s">
        <v>638</v>
      </c>
      <c r="S1476" s="365"/>
      <c r="T1476" s="278"/>
    </row>
    <row r="1477" spans="1:20" ht="51">
      <c r="A1477" s="192">
        <v>46</v>
      </c>
      <c r="B1477" s="68"/>
      <c r="C1477" s="214" t="s">
        <v>1380</v>
      </c>
      <c r="D1477" s="215">
        <v>45030</v>
      </c>
      <c r="E1477" s="192" t="s">
        <v>3945</v>
      </c>
      <c r="F1477" s="192" t="s">
        <v>3</v>
      </c>
      <c r="G1477" s="192">
        <v>2106732</v>
      </c>
      <c r="H1477" s="68"/>
      <c r="I1477" s="198" t="s">
        <v>5053</v>
      </c>
      <c r="J1477" s="68"/>
      <c r="K1477" s="68"/>
      <c r="L1477" s="68"/>
      <c r="M1477" s="68"/>
      <c r="N1477" s="363"/>
      <c r="O1477" s="363"/>
      <c r="P1477" s="216">
        <v>0</v>
      </c>
      <c r="Q1477" s="216">
        <v>2500</v>
      </c>
      <c r="R1477" s="68" t="s">
        <v>638</v>
      </c>
      <c r="S1477" s="365"/>
      <c r="T1477" s="278"/>
    </row>
    <row r="1478" spans="1:20" ht="51">
      <c r="A1478" s="192">
        <v>70</v>
      </c>
      <c r="B1478" s="68"/>
      <c r="C1478" s="214" t="s">
        <v>47</v>
      </c>
      <c r="D1478" s="215">
        <v>45030</v>
      </c>
      <c r="E1478" s="192" t="s">
        <v>3946</v>
      </c>
      <c r="F1478" s="192" t="s">
        <v>3</v>
      </c>
      <c r="G1478" s="192">
        <v>2106738</v>
      </c>
      <c r="H1478" s="68"/>
      <c r="I1478" s="198" t="s">
        <v>5054</v>
      </c>
      <c r="J1478" s="68"/>
      <c r="K1478" s="68"/>
      <c r="L1478" s="68"/>
      <c r="M1478" s="68"/>
      <c r="N1478" s="363"/>
      <c r="O1478" s="363"/>
      <c r="P1478" s="216">
        <v>0</v>
      </c>
      <c r="Q1478" s="216">
        <v>372.5</v>
      </c>
      <c r="R1478" s="68" t="s">
        <v>638</v>
      </c>
      <c r="S1478" s="365"/>
      <c r="T1478" s="278"/>
    </row>
    <row r="1479" spans="1:20" ht="51">
      <c r="A1479" s="192" t="s">
        <v>541</v>
      </c>
      <c r="B1479" s="68"/>
      <c r="C1479" s="214" t="s">
        <v>590</v>
      </c>
      <c r="D1479" s="215">
        <v>45030</v>
      </c>
      <c r="E1479" s="192" t="s">
        <v>3947</v>
      </c>
      <c r="F1479" s="192" t="s">
        <v>3</v>
      </c>
      <c r="G1479" s="192">
        <v>2106744</v>
      </c>
      <c r="H1479" s="68"/>
      <c r="I1479" s="198" t="s">
        <v>5055</v>
      </c>
      <c r="J1479" s="68"/>
      <c r="K1479" s="68"/>
      <c r="L1479" s="68"/>
      <c r="M1479" s="68"/>
      <c r="N1479" s="363"/>
      <c r="O1479" s="363"/>
      <c r="P1479" s="216">
        <v>0</v>
      </c>
      <c r="Q1479" s="216">
        <v>4439</v>
      </c>
      <c r="R1479" s="68" t="s">
        <v>638</v>
      </c>
      <c r="S1479" s="365"/>
      <c r="T1479" s="278"/>
    </row>
    <row r="1480" spans="1:20" ht="51">
      <c r="A1480" s="192">
        <v>86</v>
      </c>
      <c r="B1480" s="68"/>
      <c r="C1480" s="214" t="s">
        <v>50</v>
      </c>
      <c r="D1480" s="215">
        <v>45030</v>
      </c>
      <c r="E1480" s="192" t="s">
        <v>3948</v>
      </c>
      <c r="F1480" s="192" t="s">
        <v>3</v>
      </c>
      <c r="G1480" s="192">
        <v>2106757</v>
      </c>
      <c r="H1480" s="68"/>
      <c r="I1480" s="198" t="s">
        <v>5056</v>
      </c>
      <c r="J1480" s="68"/>
      <c r="K1480" s="68"/>
      <c r="L1480" s="68"/>
      <c r="M1480" s="68"/>
      <c r="N1480" s="363"/>
      <c r="O1480" s="363"/>
      <c r="P1480" s="216">
        <v>0</v>
      </c>
      <c r="Q1480" s="216">
        <v>30</v>
      </c>
      <c r="R1480" s="68" t="s">
        <v>638</v>
      </c>
      <c r="S1480" s="365"/>
      <c r="T1480" s="278"/>
    </row>
    <row r="1481" spans="1:20" ht="51">
      <c r="A1481" s="192">
        <v>46</v>
      </c>
      <c r="B1481" s="68"/>
      <c r="C1481" s="214" t="s">
        <v>1380</v>
      </c>
      <c r="D1481" s="215">
        <v>45030</v>
      </c>
      <c r="E1481" s="192" t="s">
        <v>3949</v>
      </c>
      <c r="F1481" s="192" t="s">
        <v>3</v>
      </c>
      <c r="G1481" s="192">
        <v>2106758</v>
      </c>
      <c r="H1481" s="68"/>
      <c r="I1481" s="198" t="s">
        <v>5057</v>
      </c>
      <c r="J1481" s="68"/>
      <c r="K1481" s="68"/>
      <c r="L1481" s="68"/>
      <c r="M1481" s="68"/>
      <c r="N1481" s="363"/>
      <c r="O1481" s="363"/>
      <c r="P1481" s="216">
        <v>0</v>
      </c>
      <c r="Q1481" s="216">
        <v>1670</v>
      </c>
      <c r="R1481" s="68" t="s">
        <v>638</v>
      </c>
      <c r="S1481" s="365"/>
      <c r="T1481" s="278"/>
    </row>
    <row r="1482" spans="1:20" ht="38.25">
      <c r="A1482" s="192">
        <v>86</v>
      </c>
      <c r="B1482" s="68"/>
      <c r="C1482" s="214" t="s">
        <v>50</v>
      </c>
      <c r="D1482" s="215">
        <v>45030</v>
      </c>
      <c r="E1482" s="192" t="s">
        <v>3950</v>
      </c>
      <c r="F1482" s="192" t="s">
        <v>3</v>
      </c>
      <c r="G1482" s="192">
        <v>2106759</v>
      </c>
      <c r="H1482" s="68"/>
      <c r="I1482" s="198" t="s">
        <v>5058</v>
      </c>
      <c r="J1482" s="68"/>
      <c r="K1482" s="68"/>
      <c r="L1482" s="68"/>
      <c r="M1482" s="68"/>
      <c r="N1482" s="363"/>
      <c r="O1482" s="363"/>
      <c r="P1482" s="216">
        <v>0</v>
      </c>
      <c r="Q1482" s="216">
        <v>95.9</v>
      </c>
      <c r="R1482" s="68" t="s">
        <v>638</v>
      </c>
      <c r="S1482" s="365"/>
      <c r="T1482" s="278"/>
    </row>
    <row r="1483" spans="1:20" ht="51">
      <c r="A1483" s="192" t="s">
        <v>541</v>
      </c>
      <c r="B1483" s="68"/>
      <c r="C1483" s="214" t="s">
        <v>590</v>
      </c>
      <c r="D1483" s="215">
        <v>45030</v>
      </c>
      <c r="E1483" s="192" t="s">
        <v>3951</v>
      </c>
      <c r="F1483" s="192" t="s">
        <v>3</v>
      </c>
      <c r="G1483" s="192">
        <v>2106764</v>
      </c>
      <c r="H1483" s="68"/>
      <c r="I1483" s="198" t="s">
        <v>5059</v>
      </c>
      <c r="J1483" s="68"/>
      <c r="K1483" s="68"/>
      <c r="L1483" s="68"/>
      <c r="M1483" s="68"/>
      <c r="N1483" s="363"/>
      <c r="O1483" s="363"/>
      <c r="P1483" s="216">
        <v>0</v>
      </c>
      <c r="Q1483" s="216">
        <v>1008</v>
      </c>
      <c r="R1483" s="68" t="s">
        <v>638</v>
      </c>
      <c r="S1483" s="365"/>
      <c r="T1483" s="278"/>
    </row>
    <row r="1484" spans="1:20" ht="63.75">
      <c r="A1484" s="192">
        <v>190</v>
      </c>
      <c r="B1484" s="68"/>
      <c r="C1484" s="214" t="s">
        <v>82</v>
      </c>
      <c r="D1484" s="215">
        <v>45030</v>
      </c>
      <c r="E1484" s="192" t="s">
        <v>3952</v>
      </c>
      <c r="F1484" s="192" t="s">
        <v>3</v>
      </c>
      <c r="G1484" s="192">
        <v>2106765</v>
      </c>
      <c r="H1484" s="68"/>
      <c r="I1484" s="198" t="s">
        <v>5060</v>
      </c>
      <c r="J1484" s="68"/>
      <c r="K1484" s="68"/>
      <c r="L1484" s="68"/>
      <c r="M1484" s="68"/>
      <c r="N1484" s="363"/>
      <c r="O1484" s="363"/>
      <c r="P1484" s="216">
        <v>0</v>
      </c>
      <c r="Q1484" s="216">
        <v>273.7</v>
      </c>
      <c r="R1484" s="68" t="s">
        <v>638</v>
      </c>
      <c r="S1484" s="365"/>
      <c r="T1484" s="278"/>
    </row>
    <row r="1485" spans="1:20" ht="51">
      <c r="A1485" s="192">
        <v>190</v>
      </c>
      <c r="B1485" s="68"/>
      <c r="C1485" s="214" t="s">
        <v>82</v>
      </c>
      <c r="D1485" s="215">
        <v>45030</v>
      </c>
      <c r="E1485" s="192" t="s">
        <v>3953</v>
      </c>
      <c r="F1485" s="192" t="s">
        <v>3</v>
      </c>
      <c r="G1485" s="192">
        <v>2106767</v>
      </c>
      <c r="H1485" s="68"/>
      <c r="I1485" s="198" t="s">
        <v>5061</v>
      </c>
      <c r="J1485" s="68"/>
      <c r="K1485" s="68"/>
      <c r="L1485" s="68"/>
      <c r="M1485" s="68"/>
      <c r="N1485" s="363"/>
      <c r="O1485" s="363"/>
      <c r="P1485" s="216">
        <v>0</v>
      </c>
      <c r="Q1485" s="216">
        <v>155</v>
      </c>
      <c r="R1485" s="68" t="s">
        <v>638</v>
      </c>
      <c r="S1485" s="365"/>
      <c r="T1485" s="278"/>
    </row>
    <row r="1486" spans="1:20" ht="51">
      <c r="A1486" s="192">
        <v>190</v>
      </c>
      <c r="B1486" s="68"/>
      <c r="C1486" s="214" t="s">
        <v>82</v>
      </c>
      <c r="D1486" s="215">
        <v>45030</v>
      </c>
      <c r="E1486" s="192" t="s">
        <v>3954</v>
      </c>
      <c r="F1486" s="192" t="s">
        <v>3</v>
      </c>
      <c r="G1486" s="192">
        <v>2106768</v>
      </c>
      <c r="H1486" s="68"/>
      <c r="I1486" s="198" t="s">
        <v>5062</v>
      </c>
      <c r="J1486" s="68"/>
      <c r="K1486" s="68"/>
      <c r="L1486" s="68"/>
      <c r="M1486" s="68"/>
      <c r="N1486" s="363"/>
      <c r="O1486" s="363"/>
      <c r="P1486" s="216">
        <v>0</v>
      </c>
      <c r="Q1486" s="216">
        <v>155</v>
      </c>
      <c r="R1486" s="68" t="s">
        <v>638</v>
      </c>
      <c r="S1486" s="365"/>
      <c r="T1486" s="278"/>
    </row>
    <row r="1487" spans="1:20" ht="51">
      <c r="A1487" s="192">
        <v>650</v>
      </c>
      <c r="B1487" s="68"/>
      <c r="C1487" s="214" t="s">
        <v>175</v>
      </c>
      <c r="D1487" s="215">
        <v>45030</v>
      </c>
      <c r="E1487" s="192" t="s">
        <v>3955</v>
      </c>
      <c r="F1487" s="192" t="s">
        <v>3</v>
      </c>
      <c r="G1487" s="192">
        <v>2106770</v>
      </c>
      <c r="H1487" s="68"/>
      <c r="I1487" s="198" t="s">
        <v>5063</v>
      </c>
      <c r="J1487" s="68"/>
      <c r="K1487" s="68"/>
      <c r="L1487" s="68"/>
      <c r="M1487" s="68"/>
      <c r="N1487" s="363"/>
      <c r="O1487" s="363"/>
      <c r="P1487" s="216">
        <v>0</v>
      </c>
      <c r="Q1487" s="216">
        <v>1500</v>
      </c>
      <c r="R1487" s="68" t="s">
        <v>638</v>
      </c>
      <c r="S1487" s="365"/>
      <c r="T1487" s="278"/>
    </row>
    <row r="1488" spans="1:20" ht="76.5">
      <c r="A1488" s="192" t="s">
        <v>544</v>
      </c>
      <c r="B1488" s="68"/>
      <c r="C1488" s="214" t="s">
        <v>683</v>
      </c>
      <c r="D1488" s="215">
        <v>45030</v>
      </c>
      <c r="E1488" s="192" t="s">
        <v>3956</v>
      </c>
      <c r="F1488" s="192" t="s">
        <v>6</v>
      </c>
      <c r="G1488" s="192">
        <v>1796044</v>
      </c>
      <c r="H1488" s="68"/>
      <c r="I1488" s="198" t="s">
        <v>5064</v>
      </c>
      <c r="J1488" s="68"/>
      <c r="K1488" s="68"/>
      <c r="L1488" s="68"/>
      <c r="M1488" s="68"/>
      <c r="N1488" s="363"/>
      <c r="O1488" s="363"/>
      <c r="P1488" s="216">
        <v>0</v>
      </c>
      <c r="Q1488" s="216">
        <v>625</v>
      </c>
      <c r="R1488" s="68" t="s">
        <v>638</v>
      </c>
      <c r="S1488" s="365"/>
      <c r="T1488" s="278"/>
    </row>
    <row r="1489" spans="1:20" ht="63.75">
      <c r="A1489" s="192">
        <v>514</v>
      </c>
      <c r="B1489" s="68"/>
      <c r="C1489" s="214" t="s">
        <v>161</v>
      </c>
      <c r="D1489" s="215">
        <v>45030</v>
      </c>
      <c r="E1489" s="192" t="s">
        <v>3957</v>
      </c>
      <c r="F1489" s="192" t="s">
        <v>6</v>
      </c>
      <c r="G1489" s="192">
        <v>2237332</v>
      </c>
      <c r="H1489" s="68"/>
      <c r="I1489" s="198" t="s">
        <v>5065</v>
      </c>
      <c r="J1489" s="68"/>
      <c r="K1489" s="68"/>
      <c r="L1489" s="68"/>
      <c r="M1489" s="68"/>
      <c r="N1489" s="363"/>
      <c r="O1489" s="363"/>
      <c r="P1489" s="216">
        <v>0</v>
      </c>
      <c r="Q1489" s="216">
        <v>5021869.04</v>
      </c>
      <c r="R1489" s="68" t="s">
        <v>638</v>
      </c>
      <c r="S1489" s="365"/>
      <c r="T1489" s="278"/>
    </row>
    <row r="1490" spans="1:20" ht="51">
      <c r="A1490" s="192">
        <v>46</v>
      </c>
      <c r="B1490" s="68"/>
      <c r="C1490" s="214" t="s">
        <v>1380</v>
      </c>
      <c r="D1490" s="215">
        <v>45030</v>
      </c>
      <c r="E1490" s="192" t="s">
        <v>3958</v>
      </c>
      <c r="F1490" s="192" t="s">
        <v>3</v>
      </c>
      <c r="G1490" s="192">
        <v>2106805</v>
      </c>
      <c r="H1490" s="68"/>
      <c r="I1490" s="198" t="s">
        <v>5066</v>
      </c>
      <c r="J1490" s="68"/>
      <c r="K1490" s="68"/>
      <c r="L1490" s="68"/>
      <c r="M1490" s="68"/>
      <c r="N1490" s="363"/>
      <c r="O1490" s="363"/>
      <c r="P1490" s="216">
        <v>0</v>
      </c>
      <c r="Q1490" s="216">
        <v>288.95999999999998</v>
      </c>
      <c r="R1490" s="68" t="s">
        <v>638</v>
      </c>
      <c r="S1490" s="365"/>
      <c r="T1490" s="278"/>
    </row>
    <row r="1491" spans="1:20" ht="51">
      <c r="A1491" s="192">
        <v>514</v>
      </c>
      <c r="B1491" s="68"/>
      <c r="C1491" s="214" t="s">
        <v>161</v>
      </c>
      <c r="D1491" s="215">
        <v>45030</v>
      </c>
      <c r="E1491" s="192" t="s">
        <v>3959</v>
      </c>
      <c r="F1491" s="192" t="s">
        <v>14</v>
      </c>
      <c r="G1491" s="192">
        <v>2237333</v>
      </c>
      <c r="H1491" s="68"/>
      <c r="I1491" s="198" t="s">
        <v>5067</v>
      </c>
      <c r="J1491" s="68"/>
      <c r="K1491" s="68"/>
      <c r="L1491" s="68"/>
      <c r="M1491" s="68"/>
      <c r="N1491" s="363"/>
      <c r="O1491" s="363"/>
      <c r="P1491" s="216">
        <v>50</v>
      </c>
      <c r="Q1491" s="216">
        <v>0</v>
      </c>
      <c r="R1491" s="68" t="s">
        <v>638</v>
      </c>
      <c r="S1491" s="365"/>
      <c r="T1491" s="278"/>
    </row>
    <row r="1492" spans="1:20" ht="76.5">
      <c r="A1492" s="192">
        <v>597</v>
      </c>
      <c r="B1492" s="68"/>
      <c r="C1492" s="214" t="s">
        <v>677</v>
      </c>
      <c r="D1492" s="215">
        <v>45030</v>
      </c>
      <c r="E1492" s="192" t="s">
        <v>3960</v>
      </c>
      <c r="F1492" s="192" t="s">
        <v>6</v>
      </c>
      <c r="G1492" s="192">
        <v>2237335</v>
      </c>
      <c r="H1492" s="68"/>
      <c r="I1492" s="198" t="s">
        <v>5068</v>
      </c>
      <c r="J1492" s="68"/>
      <c r="K1492" s="68"/>
      <c r="L1492" s="68"/>
      <c r="M1492" s="68"/>
      <c r="N1492" s="363"/>
      <c r="O1492" s="363"/>
      <c r="P1492" s="216">
        <v>0</v>
      </c>
      <c r="Q1492" s="216">
        <v>55511.12</v>
      </c>
      <c r="R1492" s="68" t="s">
        <v>638</v>
      </c>
      <c r="S1492" s="365"/>
      <c r="T1492" s="278"/>
    </row>
    <row r="1493" spans="1:20" ht="51">
      <c r="A1493" s="192">
        <v>10</v>
      </c>
      <c r="B1493" s="68"/>
      <c r="C1493" s="214" t="s">
        <v>38</v>
      </c>
      <c r="D1493" s="215">
        <v>45030</v>
      </c>
      <c r="E1493" s="192" t="s">
        <v>3961</v>
      </c>
      <c r="F1493" s="192" t="s">
        <v>3</v>
      </c>
      <c r="G1493" s="192">
        <v>2106843</v>
      </c>
      <c r="H1493" s="68"/>
      <c r="I1493" s="198" t="s">
        <v>5069</v>
      </c>
      <c r="J1493" s="68"/>
      <c r="K1493" s="68"/>
      <c r="L1493" s="68"/>
      <c r="M1493" s="68"/>
      <c r="N1493" s="363"/>
      <c r="O1493" s="363"/>
      <c r="P1493" s="216">
        <v>0</v>
      </c>
      <c r="Q1493" s="216">
        <v>9660</v>
      </c>
      <c r="R1493" s="68" t="s">
        <v>638</v>
      </c>
      <c r="S1493" s="365"/>
      <c r="T1493" s="278"/>
    </row>
    <row r="1494" spans="1:20" ht="51">
      <c r="A1494" s="192">
        <v>25</v>
      </c>
      <c r="B1494" s="68"/>
      <c r="C1494" s="214" t="s">
        <v>42</v>
      </c>
      <c r="D1494" s="215">
        <v>45030</v>
      </c>
      <c r="E1494" s="192" t="s">
        <v>3962</v>
      </c>
      <c r="F1494" s="192" t="s">
        <v>3</v>
      </c>
      <c r="G1494" s="192">
        <v>2106846</v>
      </c>
      <c r="H1494" s="68"/>
      <c r="I1494" s="198" t="s">
        <v>5070</v>
      </c>
      <c r="J1494" s="68"/>
      <c r="K1494" s="68"/>
      <c r="L1494" s="68"/>
      <c r="M1494" s="68"/>
      <c r="N1494" s="363"/>
      <c r="O1494" s="363"/>
      <c r="P1494" s="216">
        <v>0</v>
      </c>
      <c r="Q1494" s="216">
        <v>140.52000000000001</v>
      </c>
      <c r="R1494" s="68" t="s">
        <v>638</v>
      </c>
      <c r="S1494" s="365"/>
      <c r="T1494" s="278"/>
    </row>
    <row r="1495" spans="1:20" ht="76.5">
      <c r="A1495" s="192">
        <v>10</v>
      </c>
      <c r="B1495" s="68"/>
      <c r="C1495" s="214" t="s">
        <v>38</v>
      </c>
      <c r="D1495" s="215">
        <v>45030</v>
      </c>
      <c r="E1495" s="192" t="s">
        <v>3963</v>
      </c>
      <c r="F1495" s="192" t="s">
        <v>14</v>
      </c>
      <c r="G1495" s="192">
        <v>2237340</v>
      </c>
      <c r="H1495" s="68"/>
      <c r="I1495" s="198" t="s">
        <v>5071</v>
      </c>
      <c r="J1495" s="68"/>
      <c r="K1495" s="68"/>
      <c r="L1495" s="68"/>
      <c r="M1495" s="68"/>
      <c r="N1495" s="363"/>
      <c r="O1495" s="363"/>
      <c r="P1495" s="216">
        <v>50</v>
      </c>
      <c r="Q1495" s="216">
        <v>0</v>
      </c>
      <c r="R1495" s="68" t="s">
        <v>638</v>
      </c>
      <c r="S1495" s="365"/>
      <c r="T1495" s="278"/>
    </row>
    <row r="1496" spans="1:20" ht="76.5">
      <c r="A1496" s="192">
        <v>10</v>
      </c>
      <c r="B1496" s="68"/>
      <c r="C1496" s="214" t="s">
        <v>38</v>
      </c>
      <c r="D1496" s="215">
        <v>45030</v>
      </c>
      <c r="E1496" s="192" t="s">
        <v>3964</v>
      </c>
      <c r="F1496" s="192" t="s">
        <v>14</v>
      </c>
      <c r="G1496" s="192">
        <v>2237344</v>
      </c>
      <c r="H1496" s="68"/>
      <c r="I1496" s="198" t="s">
        <v>5072</v>
      </c>
      <c r="J1496" s="68"/>
      <c r="K1496" s="68"/>
      <c r="L1496" s="68"/>
      <c r="M1496" s="68"/>
      <c r="N1496" s="363"/>
      <c r="O1496" s="363"/>
      <c r="P1496" s="216">
        <v>50</v>
      </c>
      <c r="Q1496" s="216">
        <v>0</v>
      </c>
      <c r="R1496" s="68" t="s">
        <v>638</v>
      </c>
      <c r="S1496" s="365"/>
      <c r="T1496" s="278"/>
    </row>
    <row r="1497" spans="1:20" ht="76.5">
      <c r="A1497" s="192">
        <v>10</v>
      </c>
      <c r="B1497" s="68"/>
      <c r="C1497" s="214" t="s">
        <v>38</v>
      </c>
      <c r="D1497" s="215">
        <v>45030</v>
      </c>
      <c r="E1497" s="192" t="s">
        <v>3965</v>
      </c>
      <c r="F1497" s="192" t="s">
        <v>14</v>
      </c>
      <c r="G1497" s="192">
        <v>2237338</v>
      </c>
      <c r="H1497" s="68"/>
      <c r="I1497" s="198" t="s">
        <v>5073</v>
      </c>
      <c r="J1497" s="68"/>
      <c r="K1497" s="68"/>
      <c r="L1497" s="68"/>
      <c r="M1497" s="68"/>
      <c r="N1497" s="363"/>
      <c r="O1497" s="363"/>
      <c r="P1497" s="216">
        <v>50</v>
      </c>
      <c r="Q1497" s="216">
        <v>0</v>
      </c>
      <c r="R1497" s="68" t="s">
        <v>638</v>
      </c>
      <c r="S1497" s="365"/>
      <c r="T1497" s="278"/>
    </row>
    <row r="1498" spans="1:20" ht="76.5">
      <c r="A1498" s="192">
        <v>10</v>
      </c>
      <c r="B1498" s="68"/>
      <c r="C1498" s="214" t="s">
        <v>38</v>
      </c>
      <c r="D1498" s="215">
        <v>45030</v>
      </c>
      <c r="E1498" s="192" t="s">
        <v>3966</v>
      </c>
      <c r="F1498" s="192" t="s">
        <v>14</v>
      </c>
      <c r="G1498" s="192">
        <v>2237342</v>
      </c>
      <c r="H1498" s="68"/>
      <c r="I1498" s="198" t="s">
        <v>5074</v>
      </c>
      <c r="J1498" s="68"/>
      <c r="K1498" s="68"/>
      <c r="L1498" s="68"/>
      <c r="M1498" s="68"/>
      <c r="N1498" s="363"/>
      <c r="O1498" s="363"/>
      <c r="P1498" s="216">
        <v>50</v>
      </c>
      <c r="Q1498" s="216">
        <v>0</v>
      </c>
      <c r="R1498" s="68" t="s">
        <v>638</v>
      </c>
      <c r="S1498" s="365"/>
      <c r="T1498" s="278"/>
    </row>
    <row r="1499" spans="1:20" ht="63.75">
      <c r="A1499" s="192">
        <v>597</v>
      </c>
      <c r="B1499" s="68"/>
      <c r="C1499" s="214" t="s">
        <v>677</v>
      </c>
      <c r="D1499" s="215">
        <v>45030</v>
      </c>
      <c r="E1499" s="192" t="s">
        <v>3967</v>
      </c>
      <c r="F1499" s="192" t="s">
        <v>14</v>
      </c>
      <c r="G1499" s="192">
        <v>2237336</v>
      </c>
      <c r="H1499" s="68"/>
      <c r="I1499" s="198" t="s">
        <v>5075</v>
      </c>
      <c r="J1499" s="68"/>
      <c r="K1499" s="68"/>
      <c r="L1499" s="68"/>
      <c r="M1499" s="68"/>
      <c r="N1499" s="363"/>
      <c r="O1499" s="363"/>
      <c r="P1499" s="216">
        <v>50</v>
      </c>
      <c r="Q1499" s="216">
        <v>0</v>
      </c>
      <c r="R1499" s="68" t="s">
        <v>638</v>
      </c>
      <c r="S1499" s="365"/>
      <c r="T1499" s="278"/>
    </row>
    <row r="1500" spans="1:20" ht="63.75">
      <c r="A1500" s="192">
        <v>16</v>
      </c>
      <c r="B1500" s="68"/>
      <c r="C1500" s="214" t="s">
        <v>40</v>
      </c>
      <c r="D1500" s="215">
        <v>45030</v>
      </c>
      <c r="E1500" s="192" t="s">
        <v>3968</v>
      </c>
      <c r="F1500" s="192" t="s">
        <v>3</v>
      </c>
      <c r="G1500" s="192">
        <v>2106848</v>
      </c>
      <c r="H1500" s="68"/>
      <c r="I1500" s="198" t="s">
        <v>4777</v>
      </c>
      <c r="J1500" s="68"/>
      <c r="K1500" s="68"/>
      <c r="L1500" s="68"/>
      <c r="M1500" s="68"/>
      <c r="N1500" s="363"/>
      <c r="O1500" s="363"/>
      <c r="P1500" s="216">
        <v>0</v>
      </c>
      <c r="Q1500" s="216">
        <v>95</v>
      </c>
      <c r="R1500" s="68" t="s">
        <v>638</v>
      </c>
      <c r="S1500" s="365"/>
      <c r="T1500" s="278"/>
    </row>
    <row r="1501" spans="1:20" ht="51">
      <c r="A1501" s="192">
        <v>572</v>
      </c>
      <c r="B1501" s="68"/>
      <c r="C1501" s="214" t="s">
        <v>166</v>
      </c>
      <c r="D1501" s="215">
        <v>45030</v>
      </c>
      <c r="E1501" s="192" t="s">
        <v>3970</v>
      </c>
      <c r="F1501" s="192" t="s">
        <v>3</v>
      </c>
      <c r="G1501" s="192">
        <v>2106691</v>
      </c>
      <c r="H1501" s="68"/>
      <c r="I1501" s="198" t="s">
        <v>5077</v>
      </c>
      <c r="J1501" s="68"/>
      <c r="K1501" s="68"/>
      <c r="L1501" s="68"/>
      <c r="M1501" s="68"/>
      <c r="N1501" s="363"/>
      <c r="O1501" s="363"/>
      <c r="P1501" s="216">
        <v>0</v>
      </c>
      <c r="Q1501" s="216">
        <v>1815.7</v>
      </c>
      <c r="R1501" s="68" t="s">
        <v>638</v>
      </c>
      <c r="S1501" s="365"/>
      <c r="T1501" s="278"/>
    </row>
    <row r="1502" spans="1:20" ht="51">
      <c r="A1502" s="192">
        <v>201</v>
      </c>
      <c r="B1502" s="68"/>
      <c r="C1502" s="214" t="s">
        <v>85</v>
      </c>
      <c r="D1502" s="215">
        <v>45030</v>
      </c>
      <c r="E1502" s="192" t="s">
        <v>3971</v>
      </c>
      <c r="F1502" s="192" t="s">
        <v>3</v>
      </c>
      <c r="G1502" s="192">
        <v>2106703</v>
      </c>
      <c r="H1502" s="68"/>
      <c r="I1502" s="198" t="s">
        <v>5078</v>
      </c>
      <c r="J1502" s="68"/>
      <c r="K1502" s="68"/>
      <c r="L1502" s="68"/>
      <c r="M1502" s="68"/>
      <c r="N1502" s="363"/>
      <c r="O1502" s="363"/>
      <c r="P1502" s="216">
        <v>0</v>
      </c>
      <c r="Q1502" s="216">
        <v>108</v>
      </c>
      <c r="R1502" s="68" t="s">
        <v>638</v>
      </c>
      <c r="S1502" s="365"/>
      <c r="T1502" s="278"/>
    </row>
    <row r="1503" spans="1:20" ht="51">
      <c r="A1503" s="192">
        <v>224</v>
      </c>
      <c r="B1503" s="68"/>
      <c r="C1503" s="214" t="s">
        <v>95</v>
      </c>
      <c r="D1503" s="215">
        <v>45030</v>
      </c>
      <c r="E1503" s="192" t="s">
        <v>3972</v>
      </c>
      <c r="F1503" s="192" t="s">
        <v>3</v>
      </c>
      <c r="G1503" s="192">
        <v>2106705</v>
      </c>
      <c r="H1503" s="68"/>
      <c r="I1503" s="198" t="s">
        <v>5079</v>
      </c>
      <c r="J1503" s="68"/>
      <c r="K1503" s="68"/>
      <c r="L1503" s="68"/>
      <c r="M1503" s="68"/>
      <c r="N1503" s="363"/>
      <c r="O1503" s="363"/>
      <c r="P1503" s="216">
        <v>0</v>
      </c>
      <c r="Q1503" s="216">
        <v>2000000</v>
      </c>
      <c r="R1503" s="68" t="s">
        <v>638</v>
      </c>
      <c r="S1503" s="365"/>
      <c r="T1503" s="278"/>
    </row>
    <row r="1504" spans="1:20" ht="51">
      <c r="A1504" s="192">
        <v>389</v>
      </c>
      <c r="B1504" s="68"/>
      <c r="C1504" s="214" t="s">
        <v>1424</v>
      </c>
      <c r="D1504" s="215">
        <v>45030</v>
      </c>
      <c r="E1504" s="192" t="s">
        <v>3973</v>
      </c>
      <c r="F1504" s="192" t="s">
        <v>3</v>
      </c>
      <c r="G1504" s="192">
        <v>2106727</v>
      </c>
      <c r="H1504" s="68"/>
      <c r="I1504" s="198" t="s">
        <v>5080</v>
      </c>
      <c r="J1504" s="68"/>
      <c r="K1504" s="68"/>
      <c r="L1504" s="68"/>
      <c r="M1504" s="68"/>
      <c r="N1504" s="363"/>
      <c r="O1504" s="363"/>
      <c r="P1504" s="216">
        <v>0</v>
      </c>
      <c r="Q1504" s="216">
        <v>8107.94</v>
      </c>
      <c r="R1504" s="68" t="s">
        <v>638</v>
      </c>
      <c r="S1504" s="365"/>
      <c r="T1504" s="278"/>
    </row>
    <row r="1505" spans="1:20" ht="63.75">
      <c r="A1505" s="192">
        <v>224</v>
      </c>
      <c r="B1505" s="68"/>
      <c r="C1505" s="214" t="s">
        <v>95</v>
      </c>
      <c r="D1505" s="215">
        <v>45030</v>
      </c>
      <c r="E1505" s="192" t="s">
        <v>3974</v>
      </c>
      <c r="F1505" s="192" t="s">
        <v>3</v>
      </c>
      <c r="G1505" s="192">
        <v>2106706</v>
      </c>
      <c r="H1505" s="68"/>
      <c r="I1505" s="198" t="s">
        <v>5081</v>
      </c>
      <c r="J1505" s="68"/>
      <c r="K1505" s="68"/>
      <c r="L1505" s="68"/>
      <c r="M1505" s="68"/>
      <c r="N1505" s="363"/>
      <c r="O1505" s="363"/>
      <c r="P1505" s="216">
        <v>0</v>
      </c>
      <c r="Q1505" s="216">
        <v>500000</v>
      </c>
      <c r="R1505" s="68" t="s">
        <v>638</v>
      </c>
      <c r="S1505" s="365"/>
      <c r="T1505" s="278"/>
    </row>
    <row r="1506" spans="1:20" ht="51">
      <c r="A1506" s="192" t="s">
        <v>541</v>
      </c>
      <c r="B1506" s="68"/>
      <c r="C1506" s="214" t="s">
        <v>590</v>
      </c>
      <c r="D1506" s="215">
        <v>45030</v>
      </c>
      <c r="E1506" s="192" t="s">
        <v>3975</v>
      </c>
      <c r="F1506" s="192" t="s">
        <v>3</v>
      </c>
      <c r="G1506" s="192">
        <v>2106724</v>
      </c>
      <c r="H1506" s="68"/>
      <c r="I1506" s="198" t="s">
        <v>5082</v>
      </c>
      <c r="J1506" s="68"/>
      <c r="K1506" s="68"/>
      <c r="L1506" s="68"/>
      <c r="M1506" s="68"/>
      <c r="N1506" s="363"/>
      <c r="O1506" s="363"/>
      <c r="P1506" s="216">
        <v>0</v>
      </c>
      <c r="Q1506" s="216">
        <v>545</v>
      </c>
      <c r="R1506" s="68" t="s">
        <v>638</v>
      </c>
      <c r="S1506" s="365"/>
      <c r="T1506" s="278"/>
    </row>
    <row r="1507" spans="1:20" ht="51">
      <c r="A1507" s="192" t="s">
        <v>541</v>
      </c>
      <c r="B1507" s="68"/>
      <c r="C1507" s="214" t="s">
        <v>590</v>
      </c>
      <c r="D1507" s="215">
        <v>45030</v>
      </c>
      <c r="E1507" s="192" t="s">
        <v>3976</v>
      </c>
      <c r="F1507" s="192" t="s">
        <v>3</v>
      </c>
      <c r="G1507" s="192">
        <v>2106725</v>
      </c>
      <c r="H1507" s="68"/>
      <c r="I1507" s="198" t="s">
        <v>5083</v>
      </c>
      <c r="J1507" s="68"/>
      <c r="K1507" s="68"/>
      <c r="L1507" s="68"/>
      <c r="M1507" s="68"/>
      <c r="N1507" s="363"/>
      <c r="O1507" s="363"/>
      <c r="P1507" s="216">
        <v>0</v>
      </c>
      <c r="Q1507" s="216">
        <v>6749.81</v>
      </c>
      <c r="R1507" s="68" t="s">
        <v>638</v>
      </c>
      <c r="S1507" s="365"/>
      <c r="T1507" s="278"/>
    </row>
    <row r="1508" spans="1:20" ht="51">
      <c r="A1508" s="192">
        <v>389</v>
      </c>
      <c r="B1508" s="68"/>
      <c r="C1508" s="214" t="s">
        <v>1424</v>
      </c>
      <c r="D1508" s="215">
        <v>45030</v>
      </c>
      <c r="E1508" s="192" t="s">
        <v>3977</v>
      </c>
      <c r="F1508" s="192" t="s">
        <v>3</v>
      </c>
      <c r="G1508" s="192">
        <v>2106728</v>
      </c>
      <c r="H1508" s="68"/>
      <c r="I1508" s="198" t="s">
        <v>5084</v>
      </c>
      <c r="J1508" s="68"/>
      <c r="K1508" s="68"/>
      <c r="L1508" s="68"/>
      <c r="M1508" s="68"/>
      <c r="N1508" s="363"/>
      <c r="O1508" s="363"/>
      <c r="P1508" s="216">
        <v>0</v>
      </c>
      <c r="Q1508" s="216">
        <v>7467.9</v>
      </c>
      <c r="R1508" s="68" t="s">
        <v>638</v>
      </c>
      <c r="S1508" s="365"/>
      <c r="T1508" s="278"/>
    </row>
    <row r="1509" spans="1:20" ht="76.5">
      <c r="A1509" s="192">
        <v>10</v>
      </c>
      <c r="B1509" s="68"/>
      <c r="C1509" s="214" t="s">
        <v>38</v>
      </c>
      <c r="D1509" s="215">
        <v>45030</v>
      </c>
      <c r="E1509" s="192" t="s">
        <v>3978</v>
      </c>
      <c r="F1509" s="192" t="s">
        <v>14</v>
      </c>
      <c r="G1509" s="192">
        <v>2237846</v>
      </c>
      <c r="H1509" s="68"/>
      <c r="I1509" s="198" t="s">
        <v>5085</v>
      </c>
      <c r="J1509" s="68"/>
      <c r="K1509" s="68"/>
      <c r="L1509" s="68"/>
      <c r="M1509" s="68"/>
      <c r="N1509" s="363"/>
      <c r="O1509" s="363"/>
      <c r="P1509" s="216">
        <v>50</v>
      </c>
      <c r="Q1509" s="216">
        <v>0</v>
      </c>
      <c r="R1509" s="68" t="s">
        <v>638</v>
      </c>
      <c r="S1509" s="365"/>
      <c r="T1509" s="278"/>
    </row>
    <row r="1510" spans="1:20" ht="76.5">
      <c r="A1510" s="192">
        <v>10</v>
      </c>
      <c r="B1510" s="68"/>
      <c r="C1510" s="214" t="s">
        <v>38</v>
      </c>
      <c r="D1510" s="215">
        <v>45030</v>
      </c>
      <c r="E1510" s="192" t="s">
        <v>3979</v>
      </c>
      <c r="F1510" s="192" t="s">
        <v>14</v>
      </c>
      <c r="G1510" s="192">
        <v>2237707</v>
      </c>
      <c r="H1510" s="68"/>
      <c r="I1510" s="198" t="s">
        <v>5086</v>
      </c>
      <c r="J1510" s="68"/>
      <c r="K1510" s="68"/>
      <c r="L1510" s="68"/>
      <c r="M1510" s="68"/>
      <c r="N1510" s="363"/>
      <c r="O1510" s="363"/>
      <c r="P1510" s="216">
        <v>50</v>
      </c>
      <c r="Q1510" s="216">
        <v>0</v>
      </c>
      <c r="R1510" s="68" t="s">
        <v>638</v>
      </c>
      <c r="S1510" s="365"/>
      <c r="T1510" s="278"/>
    </row>
    <row r="1511" spans="1:20" ht="76.5">
      <c r="A1511" s="192">
        <v>513</v>
      </c>
      <c r="B1511" s="68"/>
      <c r="C1511" s="214" t="s">
        <v>160</v>
      </c>
      <c r="D1511" s="215">
        <v>45030</v>
      </c>
      <c r="E1511" s="192" t="s">
        <v>3980</v>
      </c>
      <c r="F1511" s="192" t="s">
        <v>10</v>
      </c>
      <c r="G1511" s="192">
        <v>1058197</v>
      </c>
      <c r="H1511" s="68"/>
      <c r="I1511" s="198" t="s">
        <v>5087</v>
      </c>
      <c r="J1511" s="68"/>
      <c r="K1511" s="68"/>
      <c r="L1511" s="68"/>
      <c r="M1511" s="68"/>
      <c r="N1511" s="363"/>
      <c r="O1511" s="363"/>
      <c r="P1511" s="216">
        <v>50</v>
      </c>
      <c r="Q1511" s="216">
        <v>0</v>
      </c>
      <c r="R1511" s="68" t="s">
        <v>638</v>
      </c>
      <c r="S1511" s="365"/>
      <c r="T1511" s="278"/>
    </row>
    <row r="1512" spans="1:20" ht="38.25">
      <c r="A1512" s="192">
        <v>206</v>
      </c>
      <c r="B1512" s="68"/>
      <c r="C1512" s="214" t="s">
        <v>87</v>
      </c>
      <c r="D1512" s="215">
        <v>45030</v>
      </c>
      <c r="E1512" s="192" t="s">
        <v>3981</v>
      </c>
      <c r="F1512" s="192" t="s">
        <v>3</v>
      </c>
      <c r="G1512" s="192">
        <v>2106801</v>
      </c>
      <c r="H1512" s="68"/>
      <c r="I1512" s="198" t="s">
        <v>5088</v>
      </c>
      <c r="J1512" s="68"/>
      <c r="K1512" s="68"/>
      <c r="L1512" s="68"/>
      <c r="M1512" s="68"/>
      <c r="N1512" s="363"/>
      <c r="O1512" s="363"/>
      <c r="P1512" s="216">
        <v>0</v>
      </c>
      <c r="Q1512" s="216">
        <v>48</v>
      </c>
      <c r="R1512" s="68" t="s">
        <v>1480</v>
      </c>
      <c r="S1512" s="365"/>
      <c r="T1512" s="278"/>
    </row>
    <row r="1513" spans="1:20" ht="51">
      <c r="A1513" s="192" t="s">
        <v>541</v>
      </c>
      <c r="B1513" s="68"/>
      <c r="C1513" s="214" t="s">
        <v>590</v>
      </c>
      <c r="D1513" s="215">
        <v>45033</v>
      </c>
      <c r="E1513" s="192" t="s">
        <v>3982</v>
      </c>
      <c r="F1513" s="192" t="s">
        <v>3</v>
      </c>
      <c r="G1513" s="192">
        <v>2107122</v>
      </c>
      <c r="H1513" s="68"/>
      <c r="I1513" s="198" t="s">
        <v>5089</v>
      </c>
      <c r="J1513" s="68"/>
      <c r="K1513" s="68"/>
      <c r="L1513" s="68"/>
      <c r="M1513" s="68"/>
      <c r="N1513" s="363"/>
      <c r="O1513" s="363"/>
      <c r="P1513" s="216">
        <v>0</v>
      </c>
      <c r="Q1513" s="216">
        <v>502.86</v>
      </c>
      <c r="R1513" s="68" t="s">
        <v>638</v>
      </c>
      <c r="S1513" s="365"/>
      <c r="T1513" s="278"/>
    </row>
    <row r="1514" spans="1:20" ht="51">
      <c r="A1514" s="192" t="s">
        <v>542</v>
      </c>
      <c r="B1514" s="68"/>
      <c r="C1514" s="214" t="s">
        <v>691</v>
      </c>
      <c r="D1514" s="215">
        <v>45033</v>
      </c>
      <c r="E1514" s="192" t="s">
        <v>3983</v>
      </c>
      <c r="F1514" s="192" t="s">
        <v>10</v>
      </c>
      <c r="G1514" s="192">
        <v>17249</v>
      </c>
      <c r="H1514" s="68"/>
      <c r="I1514" s="198" t="s">
        <v>5090</v>
      </c>
      <c r="J1514" s="68"/>
      <c r="K1514" s="68"/>
      <c r="L1514" s="68"/>
      <c r="M1514" s="68"/>
      <c r="N1514" s="363"/>
      <c r="O1514" s="363"/>
      <c r="P1514" s="216">
        <v>1825.64</v>
      </c>
      <c r="Q1514" s="216">
        <v>0</v>
      </c>
      <c r="R1514" s="68" t="s">
        <v>638</v>
      </c>
      <c r="S1514" s="365"/>
      <c r="T1514" s="278"/>
    </row>
    <row r="1515" spans="1:20" ht="51">
      <c r="A1515" s="192" t="s">
        <v>542</v>
      </c>
      <c r="B1515" s="68"/>
      <c r="C1515" s="214" t="s">
        <v>691</v>
      </c>
      <c r="D1515" s="215">
        <v>45033</v>
      </c>
      <c r="E1515" s="192" t="s">
        <v>3984</v>
      </c>
      <c r="F1515" s="192" t="s">
        <v>10</v>
      </c>
      <c r="G1515" s="192">
        <v>17228</v>
      </c>
      <c r="H1515" s="68"/>
      <c r="I1515" s="198" t="s">
        <v>5091</v>
      </c>
      <c r="J1515" s="68"/>
      <c r="K1515" s="68"/>
      <c r="L1515" s="68"/>
      <c r="M1515" s="68"/>
      <c r="N1515" s="363"/>
      <c r="O1515" s="363"/>
      <c r="P1515" s="216">
        <v>270.07</v>
      </c>
      <c r="Q1515" s="216">
        <v>0</v>
      </c>
      <c r="R1515" s="68" t="s">
        <v>638</v>
      </c>
      <c r="S1515" s="365"/>
      <c r="T1515" s="278"/>
    </row>
    <row r="1516" spans="1:20" ht="63.75">
      <c r="A1516" s="192" t="s">
        <v>542</v>
      </c>
      <c r="B1516" s="68"/>
      <c r="C1516" s="214" t="s">
        <v>691</v>
      </c>
      <c r="D1516" s="215">
        <v>45033</v>
      </c>
      <c r="E1516" s="192" t="s">
        <v>3985</v>
      </c>
      <c r="F1516" s="192" t="s">
        <v>10</v>
      </c>
      <c r="G1516" s="192">
        <v>17248</v>
      </c>
      <c r="H1516" s="68"/>
      <c r="I1516" s="198" t="s">
        <v>5092</v>
      </c>
      <c r="J1516" s="68"/>
      <c r="K1516" s="68"/>
      <c r="L1516" s="68"/>
      <c r="M1516" s="68"/>
      <c r="N1516" s="363"/>
      <c r="O1516" s="363"/>
      <c r="P1516" s="216">
        <v>401.03</v>
      </c>
      <c r="Q1516" s="216">
        <v>0</v>
      </c>
      <c r="R1516" s="68" t="s">
        <v>638</v>
      </c>
      <c r="S1516" s="365"/>
      <c r="T1516" s="278"/>
    </row>
    <row r="1517" spans="1:20" ht="51">
      <c r="A1517" s="192">
        <v>41</v>
      </c>
      <c r="B1517" s="68"/>
      <c r="C1517" s="214" t="s">
        <v>44</v>
      </c>
      <c r="D1517" s="215">
        <v>45033</v>
      </c>
      <c r="E1517" s="192" t="s">
        <v>3986</v>
      </c>
      <c r="F1517" s="192" t="s">
        <v>3</v>
      </c>
      <c r="G1517" s="192">
        <v>2107164</v>
      </c>
      <c r="H1517" s="68"/>
      <c r="I1517" s="198" t="s">
        <v>5093</v>
      </c>
      <c r="J1517" s="68"/>
      <c r="K1517" s="68"/>
      <c r="L1517" s="68"/>
      <c r="M1517" s="68"/>
      <c r="N1517" s="363"/>
      <c r="O1517" s="363"/>
      <c r="P1517" s="216">
        <v>0</v>
      </c>
      <c r="Q1517" s="216">
        <v>160</v>
      </c>
      <c r="R1517" s="68" t="s">
        <v>638</v>
      </c>
      <c r="S1517" s="365"/>
      <c r="T1517" s="278"/>
    </row>
    <row r="1518" spans="1:20" ht="38.25">
      <c r="A1518" s="192">
        <v>46</v>
      </c>
      <c r="B1518" s="68"/>
      <c r="C1518" s="214" t="s">
        <v>1380</v>
      </c>
      <c r="D1518" s="215">
        <v>45033</v>
      </c>
      <c r="E1518" s="192" t="s">
        <v>3987</v>
      </c>
      <c r="F1518" s="192" t="s">
        <v>3</v>
      </c>
      <c r="G1518" s="192">
        <v>2107171</v>
      </c>
      <c r="H1518" s="68"/>
      <c r="I1518" s="198" t="s">
        <v>5094</v>
      </c>
      <c r="J1518" s="68"/>
      <c r="K1518" s="68"/>
      <c r="L1518" s="68"/>
      <c r="M1518" s="68"/>
      <c r="N1518" s="363"/>
      <c r="O1518" s="363"/>
      <c r="P1518" s="216">
        <v>0</v>
      </c>
      <c r="Q1518" s="216">
        <v>467</v>
      </c>
      <c r="R1518" s="68" t="s">
        <v>638</v>
      </c>
      <c r="S1518" s="365"/>
      <c r="T1518" s="278"/>
    </row>
    <row r="1519" spans="1:20" ht="51">
      <c r="A1519" s="192" t="s">
        <v>542</v>
      </c>
      <c r="B1519" s="68"/>
      <c r="C1519" s="214" t="s">
        <v>691</v>
      </c>
      <c r="D1519" s="215">
        <v>45033</v>
      </c>
      <c r="E1519" s="192" t="s">
        <v>3988</v>
      </c>
      <c r="F1519" s="192" t="s">
        <v>10</v>
      </c>
      <c r="G1519" s="192">
        <v>17227</v>
      </c>
      <c r="H1519" s="68"/>
      <c r="I1519" s="198" t="s">
        <v>5095</v>
      </c>
      <c r="J1519" s="68"/>
      <c r="K1519" s="68"/>
      <c r="L1519" s="68"/>
      <c r="M1519" s="68"/>
      <c r="N1519" s="363"/>
      <c r="O1519" s="363"/>
      <c r="P1519" s="216">
        <v>282.20999999999998</v>
      </c>
      <c r="Q1519" s="216">
        <v>0</v>
      </c>
      <c r="R1519" s="68" t="s">
        <v>638</v>
      </c>
      <c r="S1519" s="365"/>
      <c r="T1519" s="278"/>
    </row>
    <row r="1520" spans="1:20" ht="63.75">
      <c r="A1520" s="192" t="s">
        <v>542</v>
      </c>
      <c r="B1520" s="68"/>
      <c r="C1520" s="214" t="s">
        <v>691</v>
      </c>
      <c r="D1520" s="215">
        <v>45033</v>
      </c>
      <c r="E1520" s="192" t="s">
        <v>3989</v>
      </c>
      <c r="F1520" s="192" t="s">
        <v>10</v>
      </c>
      <c r="G1520" s="192">
        <v>17234</v>
      </c>
      <c r="H1520" s="68"/>
      <c r="I1520" s="198" t="s">
        <v>5096</v>
      </c>
      <c r="J1520" s="68"/>
      <c r="K1520" s="68"/>
      <c r="L1520" s="68"/>
      <c r="M1520" s="68"/>
      <c r="N1520" s="363"/>
      <c r="O1520" s="363"/>
      <c r="P1520" s="216">
        <v>5349.01</v>
      </c>
      <c r="Q1520" s="216">
        <v>0</v>
      </c>
      <c r="R1520" s="68" t="s">
        <v>638</v>
      </c>
      <c r="S1520" s="365"/>
      <c r="T1520" s="278"/>
    </row>
    <row r="1521" spans="1:20" ht="51">
      <c r="A1521" s="192" t="s">
        <v>542</v>
      </c>
      <c r="B1521" s="68"/>
      <c r="C1521" s="214" t="s">
        <v>691</v>
      </c>
      <c r="D1521" s="215">
        <v>45033</v>
      </c>
      <c r="E1521" s="192" t="s">
        <v>3990</v>
      </c>
      <c r="F1521" s="192" t="s">
        <v>10</v>
      </c>
      <c r="G1521" s="192">
        <v>17236</v>
      </c>
      <c r="H1521" s="68"/>
      <c r="I1521" s="198" t="s">
        <v>5097</v>
      </c>
      <c r="J1521" s="68"/>
      <c r="K1521" s="68"/>
      <c r="L1521" s="68"/>
      <c r="M1521" s="68"/>
      <c r="N1521" s="363"/>
      <c r="O1521" s="363"/>
      <c r="P1521" s="216">
        <v>275.69</v>
      </c>
      <c r="Q1521" s="216">
        <v>0</v>
      </c>
      <c r="R1521" s="68" t="s">
        <v>638</v>
      </c>
      <c r="S1521" s="365"/>
      <c r="T1521" s="278"/>
    </row>
    <row r="1522" spans="1:20" ht="63.75">
      <c r="A1522" s="192" t="s">
        <v>542</v>
      </c>
      <c r="B1522" s="68"/>
      <c r="C1522" s="214" t="s">
        <v>691</v>
      </c>
      <c r="D1522" s="215">
        <v>45033</v>
      </c>
      <c r="E1522" s="192" t="s">
        <v>3991</v>
      </c>
      <c r="F1522" s="192" t="s">
        <v>10</v>
      </c>
      <c r="G1522" s="192">
        <v>17233</v>
      </c>
      <c r="H1522" s="68"/>
      <c r="I1522" s="198" t="s">
        <v>5098</v>
      </c>
      <c r="J1522" s="68"/>
      <c r="K1522" s="68"/>
      <c r="L1522" s="68"/>
      <c r="M1522" s="68"/>
      <c r="N1522" s="363"/>
      <c r="O1522" s="363"/>
      <c r="P1522" s="216">
        <v>786.35</v>
      </c>
      <c r="Q1522" s="216">
        <v>0</v>
      </c>
      <c r="R1522" s="68" t="s">
        <v>638</v>
      </c>
      <c r="S1522" s="365"/>
      <c r="T1522" s="278"/>
    </row>
    <row r="1523" spans="1:20" ht="51">
      <c r="A1523" s="192" t="s">
        <v>542</v>
      </c>
      <c r="B1523" s="68"/>
      <c r="C1523" s="214" t="s">
        <v>691</v>
      </c>
      <c r="D1523" s="215">
        <v>45033</v>
      </c>
      <c r="E1523" s="192" t="s">
        <v>3992</v>
      </c>
      <c r="F1523" s="192" t="s">
        <v>6</v>
      </c>
      <c r="G1523" s="192">
        <v>2239042</v>
      </c>
      <c r="H1523" s="68"/>
      <c r="I1523" s="198" t="s">
        <v>5099</v>
      </c>
      <c r="J1523" s="68"/>
      <c r="K1523" s="68"/>
      <c r="L1523" s="68"/>
      <c r="M1523" s="68"/>
      <c r="N1523" s="363"/>
      <c r="O1523" s="363"/>
      <c r="P1523" s="216">
        <v>0</v>
      </c>
      <c r="Q1523" s="216">
        <v>2720180.07</v>
      </c>
      <c r="R1523" s="68" t="s">
        <v>638</v>
      </c>
      <c r="S1523" s="365"/>
      <c r="T1523" s="278"/>
    </row>
    <row r="1524" spans="1:20" ht="51">
      <c r="A1524" s="192">
        <v>16</v>
      </c>
      <c r="B1524" s="68"/>
      <c r="C1524" s="214" t="s">
        <v>40</v>
      </c>
      <c r="D1524" s="215">
        <v>45033</v>
      </c>
      <c r="E1524" s="192" t="s">
        <v>3993</v>
      </c>
      <c r="F1524" s="192" t="s">
        <v>3</v>
      </c>
      <c r="G1524" s="192">
        <v>2107186</v>
      </c>
      <c r="H1524" s="68"/>
      <c r="I1524" s="198" t="s">
        <v>5100</v>
      </c>
      <c r="J1524" s="68"/>
      <c r="K1524" s="68"/>
      <c r="L1524" s="68"/>
      <c r="M1524" s="68"/>
      <c r="N1524" s="363"/>
      <c r="O1524" s="363"/>
      <c r="P1524" s="216">
        <v>0</v>
      </c>
      <c r="Q1524" s="216">
        <v>597.1</v>
      </c>
      <c r="R1524" s="68" t="s">
        <v>638</v>
      </c>
      <c r="S1524" s="365"/>
      <c r="T1524" s="278"/>
    </row>
    <row r="1525" spans="1:20" ht="51">
      <c r="A1525" s="192">
        <v>203</v>
      </c>
      <c r="B1525" s="68"/>
      <c r="C1525" s="214" t="s">
        <v>86</v>
      </c>
      <c r="D1525" s="215">
        <v>45033</v>
      </c>
      <c r="E1525" s="192" t="s">
        <v>3994</v>
      </c>
      <c r="F1525" s="192" t="s">
        <v>3</v>
      </c>
      <c r="G1525" s="192">
        <v>2107190</v>
      </c>
      <c r="H1525" s="68"/>
      <c r="I1525" s="198" t="s">
        <v>5101</v>
      </c>
      <c r="J1525" s="68"/>
      <c r="K1525" s="68"/>
      <c r="L1525" s="68"/>
      <c r="M1525" s="68"/>
      <c r="N1525" s="363"/>
      <c r="O1525" s="363"/>
      <c r="P1525" s="216">
        <v>0</v>
      </c>
      <c r="Q1525" s="216">
        <v>371</v>
      </c>
      <c r="R1525" s="68" t="s">
        <v>638</v>
      </c>
      <c r="S1525" s="365"/>
      <c r="T1525" s="278"/>
    </row>
    <row r="1526" spans="1:20" ht="51">
      <c r="A1526" s="192" t="s">
        <v>541</v>
      </c>
      <c r="B1526" s="68"/>
      <c r="C1526" s="214" t="s">
        <v>590</v>
      </c>
      <c r="D1526" s="215">
        <v>45033</v>
      </c>
      <c r="E1526" s="192" t="s">
        <v>3995</v>
      </c>
      <c r="F1526" s="192" t="s">
        <v>3</v>
      </c>
      <c r="G1526" s="192">
        <v>2107192</v>
      </c>
      <c r="H1526" s="68"/>
      <c r="I1526" s="198" t="s">
        <v>5102</v>
      </c>
      <c r="J1526" s="68"/>
      <c r="K1526" s="68"/>
      <c r="L1526" s="68"/>
      <c r="M1526" s="68"/>
      <c r="N1526" s="363"/>
      <c r="O1526" s="363"/>
      <c r="P1526" s="216">
        <v>0</v>
      </c>
      <c r="Q1526" s="216">
        <v>4490</v>
      </c>
      <c r="R1526" s="68" t="s">
        <v>638</v>
      </c>
      <c r="S1526" s="365"/>
      <c r="T1526" s="278"/>
    </row>
    <row r="1527" spans="1:20" ht="51">
      <c r="A1527" s="192" t="s">
        <v>542</v>
      </c>
      <c r="B1527" s="68"/>
      <c r="C1527" s="214" t="s">
        <v>691</v>
      </c>
      <c r="D1527" s="215">
        <v>45033</v>
      </c>
      <c r="E1527" s="192" t="s">
        <v>3996</v>
      </c>
      <c r="F1527" s="192" t="s">
        <v>10</v>
      </c>
      <c r="G1527" s="192">
        <v>17237</v>
      </c>
      <c r="H1527" s="68"/>
      <c r="I1527" s="198" t="s">
        <v>5103</v>
      </c>
      <c r="J1527" s="68"/>
      <c r="K1527" s="68"/>
      <c r="L1527" s="68"/>
      <c r="M1527" s="68"/>
      <c r="N1527" s="363"/>
      <c r="O1527" s="363"/>
      <c r="P1527" s="216">
        <v>327.69</v>
      </c>
      <c r="Q1527" s="216">
        <v>0</v>
      </c>
      <c r="R1527" s="68" t="s">
        <v>638</v>
      </c>
      <c r="S1527" s="365"/>
      <c r="T1527" s="278"/>
    </row>
    <row r="1528" spans="1:20" ht="51">
      <c r="A1528" s="192">
        <v>862</v>
      </c>
      <c r="B1528" s="68"/>
      <c r="C1528" s="214" t="s">
        <v>187</v>
      </c>
      <c r="D1528" s="215">
        <v>45033</v>
      </c>
      <c r="E1528" s="192" t="s">
        <v>3997</v>
      </c>
      <c r="F1528" s="192" t="s">
        <v>12</v>
      </c>
      <c r="G1528" s="192">
        <v>17268</v>
      </c>
      <c r="H1528" s="68"/>
      <c r="I1528" s="198" t="s">
        <v>5104</v>
      </c>
      <c r="J1528" s="68"/>
      <c r="K1528" s="68"/>
      <c r="L1528" s="68"/>
      <c r="M1528" s="68"/>
      <c r="N1528" s="363"/>
      <c r="O1528" s="363"/>
      <c r="P1528" s="216">
        <v>2512868.4</v>
      </c>
      <c r="Q1528" s="216">
        <v>0</v>
      </c>
      <c r="R1528" s="68" t="s">
        <v>638</v>
      </c>
      <c r="S1528" s="365"/>
      <c r="T1528" s="278"/>
    </row>
    <row r="1529" spans="1:20" ht="51">
      <c r="A1529" s="192">
        <v>862</v>
      </c>
      <c r="B1529" s="68"/>
      <c r="C1529" s="214" t="s">
        <v>187</v>
      </c>
      <c r="D1529" s="215">
        <v>45033</v>
      </c>
      <c r="E1529" s="192" t="s">
        <v>3998</v>
      </c>
      <c r="F1529" s="192" t="s">
        <v>12</v>
      </c>
      <c r="G1529" s="192">
        <v>17268</v>
      </c>
      <c r="H1529" s="68"/>
      <c r="I1529" s="198" t="s">
        <v>5105</v>
      </c>
      <c r="J1529" s="68"/>
      <c r="K1529" s="68"/>
      <c r="L1529" s="68"/>
      <c r="M1529" s="68"/>
      <c r="N1529" s="363"/>
      <c r="O1529" s="363"/>
      <c r="P1529" s="216">
        <v>207311.67</v>
      </c>
      <c r="Q1529" s="216">
        <v>0</v>
      </c>
      <c r="R1529" s="68" t="s">
        <v>638</v>
      </c>
      <c r="S1529" s="365"/>
      <c r="T1529" s="278"/>
    </row>
    <row r="1530" spans="1:20" ht="51">
      <c r="A1530" s="192">
        <v>862</v>
      </c>
      <c r="B1530" s="68"/>
      <c r="C1530" s="214" t="s">
        <v>187</v>
      </c>
      <c r="D1530" s="215">
        <v>45033</v>
      </c>
      <c r="E1530" s="192" t="s">
        <v>3999</v>
      </c>
      <c r="F1530" s="192" t="s">
        <v>10</v>
      </c>
      <c r="G1530" s="192">
        <v>17268</v>
      </c>
      <c r="H1530" s="68"/>
      <c r="I1530" s="198" t="s">
        <v>5106</v>
      </c>
      <c r="J1530" s="68"/>
      <c r="K1530" s="68"/>
      <c r="L1530" s="68"/>
      <c r="M1530" s="68"/>
      <c r="N1530" s="363"/>
      <c r="O1530" s="363"/>
      <c r="P1530" s="216">
        <v>1926.76</v>
      </c>
      <c r="Q1530" s="216">
        <v>0</v>
      </c>
      <c r="R1530" s="68" t="s">
        <v>638</v>
      </c>
      <c r="S1530" s="365"/>
      <c r="T1530" s="278"/>
    </row>
    <row r="1531" spans="1:20" ht="51">
      <c r="A1531" s="192">
        <v>86</v>
      </c>
      <c r="B1531" s="68"/>
      <c r="C1531" s="214" t="s">
        <v>50</v>
      </c>
      <c r="D1531" s="215">
        <v>45033</v>
      </c>
      <c r="E1531" s="192" t="s">
        <v>4000</v>
      </c>
      <c r="F1531" s="192" t="s">
        <v>3</v>
      </c>
      <c r="G1531" s="192">
        <v>2107199</v>
      </c>
      <c r="H1531" s="68"/>
      <c r="I1531" s="198" t="s">
        <v>5107</v>
      </c>
      <c r="J1531" s="68"/>
      <c r="K1531" s="68"/>
      <c r="L1531" s="68"/>
      <c r="M1531" s="68"/>
      <c r="N1531" s="363"/>
      <c r="O1531" s="363"/>
      <c r="P1531" s="216">
        <v>0</v>
      </c>
      <c r="Q1531" s="216">
        <v>50028</v>
      </c>
      <c r="R1531" s="68" t="s">
        <v>638</v>
      </c>
      <c r="S1531" s="365"/>
      <c r="T1531" s="278"/>
    </row>
    <row r="1532" spans="1:20" ht="76.5">
      <c r="A1532" s="192">
        <v>340</v>
      </c>
      <c r="B1532" s="68"/>
      <c r="C1532" s="214" t="s">
        <v>136</v>
      </c>
      <c r="D1532" s="215">
        <v>45033</v>
      </c>
      <c r="E1532" s="192" t="s">
        <v>4001</v>
      </c>
      <c r="F1532" s="192" t="s">
        <v>6</v>
      </c>
      <c r="G1532" s="192">
        <v>2239048</v>
      </c>
      <c r="H1532" s="68"/>
      <c r="I1532" s="198" t="s">
        <v>5108</v>
      </c>
      <c r="J1532" s="68"/>
      <c r="K1532" s="68"/>
      <c r="L1532" s="68"/>
      <c r="M1532" s="68"/>
      <c r="N1532" s="363"/>
      <c r="O1532" s="363"/>
      <c r="P1532" s="216">
        <v>0</v>
      </c>
      <c r="Q1532" s="216">
        <v>20374.2</v>
      </c>
      <c r="R1532" s="68" t="s">
        <v>638</v>
      </c>
      <c r="S1532" s="365"/>
      <c r="T1532" s="278"/>
    </row>
    <row r="1533" spans="1:20" ht="76.5">
      <c r="A1533" s="192">
        <v>340</v>
      </c>
      <c r="B1533" s="68"/>
      <c r="C1533" s="214" t="s">
        <v>136</v>
      </c>
      <c r="D1533" s="215">
        <v>45033</v>
      </c>
      <c r="E1533" s="192" t="s">
        <v>4002</v>
      </c>
      <c r="F1533" s="192" t="s">
        <v>6</v>
      </c>
      <c r="G1533" s="192">
        <v>2239051</v>
      </c>
      <c r="H1533" s="68"/>
      <c r="I1533" s="198" t="s">
        <v>5109</v>
      </c>
      <c r="J1533" s="68"/>
      <c r="K1533" s="68"/>
      <c r="L1533" s="68"/>
      <c r="M1533" s="68"/>
      <c r="N1533" s="363"/>
      <c r="O1533" s="363"/>
      <c r="P1533" s="216">
        <v>0</v>
      </c>
      <c r="Q1533" s="216">
        <v>58906.82</v>
      </c>
      <c r="R1533" s="68" t="s">
        <v>638</v>
      </c>
      <c r="S1533" s="365"/>
      <c r="T1533" s="278"/>
    </row>
    <row r="1534" spans="1:20" ht="76.5">
      <c r="A1534" s="192">
        <v>513</v>
      </c>
      <c r="B1534" s="68"/>
      <c r="C1534" s="214" t="s">
        <v>160</v>
      </c>
      <c r="D1534" s="215">
        <v>45033</v>
      </c>
      <c r="E1534" s="192" t="s">
        <v>4003</v>
      </c>
      <c r="F1534" s="192" t="s">
        <v>14</v>
      </c>
      <c r="G1534" s="192">
        <v>2239047</v>
      </c>
      <c r="H1534" s="68"/>
      <c r="I1534" s="198" t="s">
        <v>5110</v>
      </c>
      <c r="J1534" s="68"/>
      <c r="K1534" s="68"/>
      <c r="L1534" s="68"/>
      <c r="M1534" s="68"/>
      <c r="N1534" s="363"/>
      <c r="O1534" s="363"/>
      <c r="P1534" s="216">
        <v>50</v>
      </c>
      <c r="Q1534" s="216">
        <v>0</v>
      </c>
      <c r="R1534" s="68" t="s">
        <v>638</v>
      </c>
      <c r="S1534" s="365"/>
      <c r="T1534" s="278"/>
    </row>
    <row r="1535" spans="1:20" ht="63.75">
      <c r="A1535" s="192">
        <v>340</v>
      </c>
      <c r="B1535" s="68"/>
      <c r="C1535" s="214" t="s">
        <v>136</v>
      </c>
      <c r="D1535" s="215">
        <v>45033</v>
      </c>
      <c r="E1535" s="192" t="s">
        <v>4004</v>
      </c>
      <c r="F1535" s="192" t="s">
        <v>14</v>
      </c>
      <c r="G1535" s="192">
        <v>2239049</v>
      </c>
      <c r="H1535" s="68"/>
      <c r="I1535" s="198" t="s">
        <v>5111</v>
      </c>
      <c r="J1535" s="68"/>
      <c r="K1535" s="68"/>
      <c r="L1535" s="68"/>
      <c r="M1535" s="68"/>
      <c r="N1535" s="363"/>
      <c r="O1535" s="363"/>
      <c r="P1535" s="216">
        <v>50</v>
      </c>
      <c r="Q1535" s="216">
        <v>0</v>
      </c>
      <c r="R1535" s="68" t="s">
        <v>638</v>
      </c>
      <c r="S1535" s="365"/>
      <c r="T1535" s="278"/>
    </row>
    <row r="1536" spans="1:20" ht="63.75">
      <c r="A1536" s="192">
        <v>340</v>
      </c>
      <c r="B1536" s="68"/>
      <c r="C1536" s="214" t="s">
        <v>136</v>
      </c>
      <c r="D1536" s="215">
        <v>45033</v>
      </c>
      <c r="E1536" s="192" t="s">
        <v>4005</v>
      </c>
      <c r="F1536" s="192" t="s">
        <v>14</v>
      </c>
      <c r="G1536" s="192">
        <v>2239052</v>
      </c>
      <c r="H1536" s="68"/>
      <c r="I1536" s="198" t="s">
        <v>5112</v>
      </c>
      <c r="J1536" s="68"/>
      <c r="K1536" s="68"/>
      <c r="L1536" s="68"/>
      <c r="M1536" s="68"/>
      <c r="N1536" s="363"/>
      <c r="O1536" s="363"/>
      <c r="P1536" s="216">
        <v>50</v>
      </c>
      <c r="Q1536" s="216">
        <v>0</v>
      </c>
      <c r="R1536" s="68" t="s">
        <v>638</v>
      </c>
      <c r="S1536" s="365"/>
      <c r="T1536" s="278"/>
    </row>
    <row r="1537" spans="1:20" ht="63.75">
      <c r="A1537" s="192">
        <v>10</v>
      </c>
      <c r="B1537" s="68"/>
      <c r="C1537" s="214" t="s">
        <v>38</v>
      </c>
      <c r="D1537" s="215">
        <v>45033</v>
      </c>
      <c r="E1537" s="192" t="s">
        <v>4006</v>
      </c>
      <c r="F1537" s="192" t="s">
        <v>14</v>
      </c>
      <c r="G1537" s="192">
        <v>2239054</v>
      </c>
      <c r="H1537" s="68"/>
      <c r="I1537" s="198" t="s">
        <v>5113</v>
      </c>
      <c r="J1537" s="68"/>
      <c r="K1537" s="68"/>
      <c r="L1537" s="68"/>
      <c r="M1537" s="68"/>
      <c r="N1537" s="363"/>
      <c r="O1537" s="363"/>
      <c r="P1537" s="216">
        <v>50</v>
      </c>
      <c r="Q1537" s="216">
        <v>0</v>
      </c>
      <c r="R1537" s="68" t="s">
        <v>638</v>
      </c>
      <c r="S1537" s="365"/>
      <c r="T1537" s="278"/>
    </row>
    <row r="1538" spans="1:20" ht="63.75">
      <c r="A1538" s="192" t="s">
        <v>542</v>
      </c>
      <c r="B1538" s="68"/>
      <c r="C1538" s="214" t="s">
        <v>691</v>
      </c>
      <c r="D1538" s="215">
        <v>45033</v>
      </c>
      <c r="E1538" s="192" t="s">
        <v>4007</v>
      </c>
      <c r="F1538" s="192" t="s">
        <v>10</v>
      </c>
      <c r="G1538" s="192">
        <v>17253</v>
      </c>
      <c r="H1538" s="68"/>
      <c r="I1538" s="198" t="s">
        <v>5114</v>
      </c>
      <c r="J1538" s="68"/>
      <c r="K1538" s="68"/>
      <c r="L1538" s="68"/>
      <c r="M1538" s="68"/>
      <c r="N1538" s="363"/>
      <c r="O1538" s="363"/>
      <c r="P1538" s="216">
        <v>919.44</v>
      </c>
      <c r="Q1538" s="216">
        <v>0</v>
      </c>
      <c r="R1538" s="68" t="s">
        <v>638</v>
      </c>
      <c r="S1538" s="365"/>
      <c r="T1538" s="278"/>
    </row>
    <row r="1539" spans="1:20" ht="76.5">
      <c r="A1539" s="192">
        <v>10</v>
      </c>
      <c r="B1539" s="68"/>
      <c r="C1539" s="214" t="s">
        <v>38</v>
      </c>
      <c r="D1539" s="215">
        <v>45033</v>
      </c>
      <c r="E1539" s="192" t="s">
        <v>4008</v>
      </c>
      <c r="F1539" s="192" t="s">
        <v>14</v>
      </c>
      <c r="G1539" s="192">
        <v>2239057</v>
      </c>
      <c r="H1539" s="68"/>
      <c r="I1539" s="198" t="s">
        <v>3449</v>
      </c>
      <c r="J1539" s="68"/>
      <c r="K1539" s="68"/>
      <c r="L1539" s="68"/>
      <c r="M1539" s="68"/>
      <c r="N1539" s="363"/>
      <c r="O1539" s="363"/>
      <c r="P1539" s="216">
        <v>50</v>
      </c>
      <c r="Q1539" s="216">
        <v>0</v>
      </c>
      <c r="R1539" s="68" t="s">
        <v>638</v>
      </c>
      <c r="S1539" s="365"/>
      <c r="T1539" s="278"/>
    </row>
    <row r="1540" spans="1:20" ht="76.5">
      <c r="A1540" s="192">
        <v>10</v>
      </c>
      <c r="B1540" s="68"/>
      <c r="C1540" s="214" t="s">
        <v>38</v>
      </c>
      <c r="D1540" s="215">
        <v>45033</v>
      </c>
      <c r="E1540" s="192" t="s">
        <v>4009</v>
      </c>
      <c r="F1540" s="192" t="s">
        <v>14</v>
      </c>
      <c r="G1540" s="192">
        <v>2239059</v>
      </c>
      <c r="H1540" s="68"/>
      <c r="I1540" s="198" t="s">
        <v>5115</v>
      </c>
      <c r="J1540" s="68"/>
      <c r="K1540" s="68"/>
      <c r="L1540" s="68"/>
      <c r="M1540" s="68"/>
      <c r="N1540" s="363"/>
      <c r="O1540" s="363"/>
      <c r="P1540" s="216">
        <v>50</v>
      </c>
      <c r="Q1540" s="216">
        <v>0</v>
      </c>
      <c r="R1540" s="68" t="s">
        <v>638</v>
      </c>
      <c r="S1540" s="365"/>
      <c r="T1540" s="278"/>
    </row>
    <row r="1541" spans="1:20" ht="76.5">
      <c r="A1541" s="192">
        <v>10</v>
      </c>
      <c r="B1541" s="68"/>
      <c r="C1541" s="214" t="s">
        <v>38</v>
      </c>
      <c r="D1541" s="215">
        <v>45033</v>
      </c>
      <c r="E1541" s="192" t="s">
        <v>4010</v>
      </c>
      <c r="F1541" s="192" t="s">
        <v>14</v>
      </c>
      <c r="G1541" s="192">
        <v>2239061</v>
      </c>
      <c r="H1541" s="68"/>
      <c r="I1541" s="198" t="s">
        <v>5116</v>
      </c>
      <c r="J1541" s="68"/>
      <c r="K1541" s="68"/>
      <c r="L1541" s="68"/>
      <c r="M1541" s="68"/>
      <c r="N1541" s="363"/>
      <c r="O1541" s="363"/>
      <c r="P1541" s="216">
        <v>50</v>
      </c>
      <c r="Q1541" s="216">
        <v>0</v>
      </c>
      <c r="R1541" s="68" t="s">
        <v>638</v>
      </c>
      <c r="S1541" s="365"/>
      <c r="T1541" s="278"/>
    </row>
    <row r="1542" spans="1:20" ht="76.5">
      <c r="A1542" s="192">
        <v>10</v>
      </c>
      <c r="B1542" s="68"/>
      <c r="C1542" s="214" t="s">
        <v>38</v>
      </c>
      <c r="D1542" s="215">
        <v>45033</v>
      </c>
      <c r="E1542" s="192" t="s">
        <v>4011</v>
      </c>
      <c r="F1542" s="192" t="s">
        <v>14</v>
      </c>
      <c r="G1542" s="192">
        <v>2239064</v>
      </c>
      <c r="H1542" s="68"/>
      <c r="I1542" s="198" t="s">
        <v>5116</v>
      </c>
      <c r="J1542" s="68"/>
      <c r="K1542" s="68"/>
      <c r="L1542" s="68"/>
      <c r="M1542" s="68"/>
      <c r="N1542" s="363"/>
      <c r="O1542" s="363"/>
      <c r="P1542" s="216">
        <v>50</v>
      </c>
      <c r="Q1542" s="216">
        <v>0</v>
      </c>
      <c r="R1542" s="68" t="s">
        <v>638</v>
      </c>
      <c r="S1542" s="365"/>
      <c r="T1542" s="278"/>
    </row>
    <row r="1543" spans="1:20" ht="76.5">
      <c r="A1543" s="192">
        <v>10</v>
      </c>
      <c r="B1543" s="68"/>
      <c r="C1543" s="214" t="s">
        <v>38</v>
      </c>
      <c r="D1543" s="215">
        <v>45033</v>
      </c>
      <c r="E1543" s="192" t="s">
        <v>4012</v>
      </c>
      <c r="F1543" s="192" t="s">
        <v>14</v>
      </c>
      <c r="G1543" s="192">
        <v>2239067</v>
      </c>
      <c r="H1543" s="68"/>
      <c r="I1543" s="198" t="s">
        <v>5117</v>
      </c>
      <c r="J1543" s="68"/>
      <c r="K1543" s="68"/>
      <c r="L1543" s="68"/>
      <c r="M1543" s="68"/>
      <c r="N1543" s="363"/>
      <c r="O1543" s="363"/>
      <c r="P1543" s="216">
        <v>50</v>
      </c>
      <c r="Q1543" s="216">
        <v>0</v>
      </c>
      <c r="R1543" s="68" t="s">
        <v>638</v>
      </c>
      <c r="S1543" s="365"/>
      <c r="T1543" s="278"/>
    </row>
    <row r="1544" spans="1:20" ht="38.25">
      <c r="A1544" s="192">
        <v>46</v>
      </c>
      <c r="B1544" s="68"/>
      <c r="C1544" s="214" t="s">
        <v>1380</v>
      </c>
      <c r="D1544" s="215">
        <v>45033</v>
      </c>
      <c r="E1544" s="192" t="s">
        <v>4013</v>
      </c>
      <c r="F1544" s="192" t="s">
        <v>3</v>
      </c>
      <c r="G1544" s="192">
        <v>2107224</v>
      </c>
      <c r="H1544" s="68"/>
      <c r="I1544" s="198" t="s">
        <v>5118</v>
      </c>
      <c r="J1544" s="68"/>
      <c r="K1544" s="68"/>
      <c r="L1544" s="68"/>
      <c r="M1544" s="68"/>
      <c r="N1544" s="363"/>
      <c r="O1544" s="363"/>
      <c r="P1544" s="216">
        <v>0</v>
      </c>
      <c r="Q1544" s="216">
        <v>1660</v>
      </c>
      <c r="R1544" s="68" t="s">
        <v>638</v>
      </c>
      <c r="S1544" s="365"/>
      <c r="T1544" s="278"/>
    </row>
    <row r="1545" spans="1:20" ht="51">
      <c r="A1545" s="192" t="s">
        <v>541</v>
      </c>
      <c r="B1545" s="68"/>
      <c r="C1545" s="214" t="s">
        <v>590</v>
      </c>
      <c r="D1545" s="215">
        <v>45033</v>
      </c>
      <c r="E1545" s="192" t="s">
        <v>4014</v>
      </c>
      <c r="F1545" s="192" t="s">
        <v>3</v>
      </c>
      <c r="G1545" s="192">
        <v>2107230</v>
      </c>
      <c r="H1545" s="68"/>
      <c r="I1545" s="198" t="s">
        <v>5119</v>
      </c>
      <c r="J1545" s="68"/>
      <c r="K1545" s="68"/>
      <c r="L1545" s="68"/>
      <c r="M1545" s="68"/>
      <c r="N1545" s="363"/>
      <c r="O1545" s="363"/>
      <c r="P1545" s="216">
        <v>0</v>
      </c>
      <c r="Q1545" s="216">
        <v>480.8</v>
      </c>
      <c r="R1545" s="68" t="s">
        <v>638</v>
      </c>
      <c r="S1545" s="365"/>
      <c r="T1545" s="278"/>
    </row>
    <row r="1546" spans="1:20" ht="51">
      <c r="A1546" s="192" t="s">
        <v>541</v>
      </c>
      <c r="B1546" s="68"/>
      <c r="C1546" s="214" t="s">
        <v>590</v>
      </c>
      <c r="D1546" s="215">
        <v>45033</v>
      </c>
      <c r="E1546" s="192" t="s">
        <v>4015</v>
      </c>
      <c r="F1546" s="192" t="s">
        <v>3</v>
      </c>
      <c r="G1546" s="192">
        <v>2107241</v>
      </c>
      <c r="H1546" s="68"/>
      <c r="I1546" s="198" t="s">
        <v>5120</v>
      </c>
      <c r="J1546" s="68"/>
      <c r="K1546" s="68"/>
      <c r="L1546" s="68"/>
      <c r="M1546" s="68"/>
      <c r="N1546" s="363"/>
      <c r="O1546" s="363"/>
      <c r="P1546" s="216">
        <v>0</v>
      </c>
      <c r="Q1546" s="216">
        <v>1930.41</v>
      </c>
      <c r="R1546" s="68" t="s">
        <v>638</v>
      </c>
      <c r="S1546" s="365"/>
      <c r="T1546" s="278"/>
    </row>
    <row r="1547" spans="1:20" ht="63.75">
      <c r="A1547" s="192" t="s">
        <v>541</v>
      </c>
      <c r="B1547" s="68"/>
      <c r="C1547" s="214" t="s">
        <v>590</v>
      </c>
      <c r="D1547" s="215">
        <v>45033</v>
      </c>
      <c r="E1547" s="192" t="s">
        <v>4016</v>
      </c>
      <c r="F1547" s="192" t="s">
        <v>3</v>
      </c>
      <c r="G1547" s="192">
        <v>2107243</v>
      </c>
      <c r="H1547" s="68"/>
      <c r="I1547" s="198" t="s">
        <v>5121</v>
      </c>
      <c r="J1547" s="68"/>
      <c r="K1547" s="68"/>
      <c r="L1547" s="68"/>
      <c r="M1547" s="68"/>
      <c r="N1547" s="363"/>
      <c r="O1547" s="363"/>
      <c r="P1547" s="216">
        <v>0</v>
      </c>
      <c r="Q1547" s="216">
        <v>44000</v>
      </c>
      <c r="R1547" s="68" t="s">
        <v>638</v>
      </c>
      <c r="S1547" s="365"/>
      <c r="T1547" s="278"/>
    </row>
    <row r="1548" spans="1:20" ht="51">
      <c r="A1548" s="192" t="s">
        <v>544</v>
      </c>
      <c r="B1548" s="68"/>
      <c r="C1548" s="214" t="s">
        <v>683</v>
      </c>
      <c r="D1548" s="215">
        <v>45033</v>
      </c>
      <c r="E1548" s="192" t="s">
        <v>4017</v>
      </c>
      <c r="F1548" s="192" t="s">
        <v>600</v>
      </c>
      <c r="G1548" s="192">
        <v>5478538</v>
      </c>
      <c r="H1548" s="68"/>
      <c r="I1548" s="198" t="s">
        <v>5122</v>
      </c>
      <c r="J1548" s="68"/>
      <c r="K1548" s="68"/>
      <c r="L1548" s="68"/>
      <c r="M1548" s="68"/>
      <c r="N1548" s="363"/>
      <c r="O1548" s="363"/>
      <c r="P1548" s="216">
        <v>0</v>
      </c>
      <c r="Q1548" s="216">
        <v>4064376.98</v>
      </c>
      <c r="R1548" s="68" t="s">
        <v>638</v>
      </c>
      <c r="S1548" s="365"/>
      <c r="T1548" s="278"/>
    </row>
    <row r="1549" spans="1:20" ht="51">
      <c r="A1549" s="192">
        <v>132</v>
      </c>
      <c r="B1549" s="68"/>
      <c r="C1549" s="214" t="s">
        <v>59</v>
      </c>
      <c r="D1549" s="215">
        <v>45033</v>
      </c>
      <c r="E1549" s="192" t="s">
        <v>4018</v>
      </c>
      <c r="F1549" s="192" t="s">
        <v>3</v>
      </c>
      <c r="G1549" s="192">
        <v>2107139</v>
      </c>
      <c r="H1549" s="68"/>
      <c r="I1549" s="198" t="s">
        <v>5123</v>
      </c>
      <c r="J1549" s="68"/>
      <c r="K1549" s="68"/>
      <c r="L1549" s="68"/>
      <c r="M1549" s="68"/>
      <c r="N1549" s="363"/>
      <c r="O1549" s="363"/>
      <c r="P1549" s="216">
        <v>0</v>
      </c>
      <c r="Q1549" s="216">
        <v>1200</v>
      </c>
      <c r="R1549" s="68" t="s">
        <v>638</v>
      </c>
      <c r="S1549" s="365"/>
      <c r="T1549" s="278"/>
    </row>
    <row r="1550" spans="1:20" ht="63.75">
      <c r="A1550" s="192">
        <v>660</v>
      </c>
      <c r="B1550" s="68"/>
      <c r="C1550" s="214" t="s">
        <v>176</v>
      </c>
      <c r="D1550" s="215">
        <v>45033</v>
      </c>
      <c r="E1550" s="192" t="s">
        <v>4019</v>
      </c>
      <c r="F1550" s="192" t="s">
        <v>3</v>
      </c>
      <c r="G1550" s="192">
        <v>2107157</v>
      </c>
      <c r="H1550" s="68"/>
      <c r="I1550" s="198" t="s">
        <v>5124</v>
      </c>
      <c r="J1550" s="68"/>
      <c r="K1550" s="68"/>
      <c r="L1550" s="68"/>
      <c r="M1550" s="68"/>
      <c r="N1550" s="363"/>
      <c r="O1550" s="363"/>
      <c r="P1550" s="216">
        <v>0</v>
      </c>
      <c r="Q1550" s="216">
        <v>0.54</v>
      </c>
      <c r="R1550" s="68" t="s">
        <v>638</v>
      </c>
      <c r="S1550" s="365"/>
      <c r="T1550" s="278"/>
    </row>
    <row r="1551" spans="1:20" ht="51">
      <c r="A1551" s="192" t="s">
        <v>541</v>
      </c>
      <c r="B1551" s="68"/>
      <c r="C1551" s="214" t="s">
        <v>590</v>
      </c>
      <c r="D1551" s="215">
        <v>45033</v>
      </c>
      <c r="E1551" s="192" t="s">
        <v>4020</v>
      </c>
      <c r="F1551" s="192" t="s">
        <v>3</v>
      </c>
      <c r="G1551" s="192">
        <v>2107169</v>
      </c>
      <c r="H1551" s="68"/>
      <c r="I1551" s="198" t="s">
        <v>5125</v>
      </c>
      <c r="J1551" s="68"/>
      <c r="K1551" s="68"/>
      <c r="L1551" s="68"/>
      <c r="M1551" s="68"/>
      <c r="N1551" s="363"/>
      <c r="O1551" s="363"/>
      <c r="P1551" s="216">
        <v>0</v>
      </c>
      <c r="Q1551" s="216">
        <v>1857.43</v>
      </c>
      <c r="R1551" s="68" t="s">
        <v>638</v>
      </c>
      <c r="S1551" s="365"/>
      <c r="T1551" s="278"/>
    </row>
    <row r="1552" spans="1:20" ht="51">
      <c r="A1552" s="192">
        <v>585</v>
      </c>
      <c r="B1552" s="68"/>
      <c r="C1552" s="214" t="s">
        <v>171</v>
      </c>
      <c r="D1552" s="215">
        <v>45033</v>
      </c>
      <c r="E1552" s="192" t="s">
        <v>4021</v>
      </c>
      <c r="F1552" s="192" t="s">
        <v>3</v>
      </c>
      <c r="G1552" s="192">
        <v>2107174</v>
      </c>
      <c r="H1552" s="68"/>
      <c r="I1552" s="198" t="s">
        <v>5126</v>
      </c>
      <c r="J1552" s="68"/>
      <c r="K1552" s="68"/>
      <c r="L1552" s="68"/>
      <c r="M1552" s="68"/>
      <c r="N1552" s="363"/>
      <c r="O1552" s="363"/>
      <c r="P1552" s="216">
        <v>0</v>
      </c>
      <c r="Q1552" s="216">
        <v>7866.76</v>
      </c>
      <c r="R1552" s="68" t="s">
        <v>638</v>
      </c>
      <c r="S1552" s="365"/>
      <c r="T1552" s="278"/>
    </row>
    <row r="1553" spans="1:20" ht="89.25">
      <c r="A1553" s="192">
        <v>293</v>
      </c>
      <c r="B1553" s="68"/>
      <c r="C1553" s="214" t="s">
        <v>121</v>
      </c>
      <c r="D1553" s="215">
        <v>45033</v>
      </c>
      <c r="E1553" s="192" t="s">
        <v>4022</v>
      </c>
      <c r="F1553" s="192" t="s">
        <v>6</v>
      </c>
      <c r="G1553" s="192">
        <v>1058290</v>
      </c>
      <c r="H1553" s="68"/>
      <c r="I1553" s="198" t="s">
        <v>5127</v>
      </c>
      <c r="J1553" s="68"/>
      <c r="K1553" s="68"/>
      <c r="L1553" s="68"/>
      <c r="M1553" s="68"/>
      <c r="N1553" s="363"/>
      <c r="O1553" s="363"/>
      <c r="P1553" s="216">
        <v>0</v>
      </c>
      <c r="Q1553" s="216">
        <v>19376755</v>
      </c>
      <c r="R1553" s="68" t="s">
        <v>638</v>
      </c>
      <c r="S1553" s="365"/>
      <c r="T1553" s="278"/>
    </row>
    <row r="1554" spans="1:20" ht="76.5">
      <c r="A1554" s="192">
        <v>117</v>
      </c>
      <c r="B1554" s="68"/>
      <c r="C1554" s="214" t="s">
        <v>54</v>
      </c>
      <c r="D1554" s="215">
        <v>45033</v>
      </c>
      <c r="E1554" s="192" t="s">
        <v>4023</v>
      </c>
      <c r="F1554" s="192" t="s">
        <v>10</v>
      </c>
      <c r="G1554" s="192">
        <v>1058248</v>
      </c>
      <c r="H1554" s="68"/>
      <c r="I1554" s="198" t="s">
        <v>5128</v>
      </c>
      <c r="J1554" s="68"/>
      <c r="K1554" s="68"/>
      <c r="L1554" s="68"/>
      <c r="M1554" s="68"/>
      <c r="N1554" s="363"/>
      <c r="O1554" s="363"/>
      <c r="P1554" s="216">
        <v>50</v>
      </c>
      <c r="Q1554" s="216">
        <v>0</v>
      </c>
      <c r="R1554" s="68" t="s">
        <v>638</v>
      </c>
      <c r="S1554" s="365"/>
      <c r="T1554" s="278"/>
    </row>
    <row r="1555" spans="1:20" ht="63.75">
      <c r="A1555" s="192">
        <v>513</v>
      </c>
      <c r="B1555" s="68"/>
      <c r="C1555" s="214" t="s">
        <v>160</v>
      </c>
      <c r="D1555" s="215">
        <v>45033</v>
      </c>
      <c r="E1555" s="192" t="s">
        <v>4024</v>
      </c>
      <c r="F1555" s="192" t="s">
        <v>10</v>
      </c>
      <c r="G1555" s="192">
        <v>1058272</v>
      </c>
      <c r="H1555" s="68"/>
      <c r="I1555" s="198" t="s">
        <v>5129</v>
      </c>
      <c r="J1555" s="68"/>
      <c r="K1555" s="68"/>
      <c r="L1555" s="68"/>
      <c r="M1555" s="68"/>
      <c r="N1555" s="363"/>
      <c r="O1555" s="363"/>
      <c r="P1555" s="216">
        <v>50</v>
      </c>
      <c r="Q1555" s="216">
        <v>0</v>
      </c>
      <c r="R1555" s="68" t="s">
        <v>638</v>
      </c>
      <c r="S1555" s="365"/>
      <c r="T1555" s="278"/>
    </row>
    <row r="1556" spans="1:20" ht="76.5">
      <c r="A1556" s="192">
        <v>117</v>
      </c>
      <c r="B1556" s="68"/>
      <c r="C1556" s="214" t="s">
        <v>54</v>
      </c>
      <c r="D1556" s="215">
        <v>45033</v>
      </c>
      <c r="E1556" s="192" t="s">
        <v>4025</v>
      </c>
      <c r="F1556" s="192" t="s">
        <v>10</v>
      </c>
      <c r="G1556" s="192">
        <v>1058274</v>
      </c>
      <c r="H1556" s="68"/>
      <c r="I1556" s="198" t="s">
        <v>5130</v>
      </c>
      <c r="J1556" s="68"/>
      <c r="K1556" s="68"/>
      <c r="L1556" s="68"/>
      <c r="M1556" s="68"/>
      <c r="N1556" s="363"/>
      <c r="O1556" s="363"/>
      <c r="P1556" s="216">
        <v>50</v>
      </c>
      <c r="Q1556" s="216">
        <v>0</v>
      </c>
      <c r="R1556" s="68" t="s">
        <v>638</v>
      </c>
      <c r="S1556" s="365"/>
      <c r="T1556" s="278"/>
    </row>
    <row r="1557" spans="1:20" ht="51">
      <c r="A1557" s="192" t="s">
        <v>541</v>
      </c>
      <c r="B1557" s="68"/>
      <c r="C1557" s="214" t="s">
        <v>590</v>
      </c>
      <c r="D1557" s="215">
        <v>45034</v>
      </c>
      <c r="E1557" s="192" t="s">
        <v>4026</v>
      </c>
      <c r="F1557" s="192" t="s">
        <v>3</v>
      </c>
      <c r="G1557" s="192">
        <v>2107407</v>
      </c>
      <c r="H1557" s="68"/>
      <c r="I1557" s="198" t="s">
        <v>5131</v>
      </c>
      <c r="J1557" s="68"/>
      <c r="K1557" s="68"/>
      <c r="L1557" s="68"/>
      <c r="M1557" s="68"/>
      <c r="N1557" s="363"/>
      <c r="O1557" s="363"/>
      <c r="P1557" s="216">
        <v>0</v>
      </c>
      <c r="Q1557" s="216">
        <v>512.05999999999995</v>
      </c>
      <c r="R1557" s="68" t="s">
        <v>638</v>
      </c>
      <c r="S1557" s="365"/>
      <c r="T1557" s="278"/>
    </row>
    <row r="1558" spans="1:20" ht="63.75">
      <c r="A1558" s="192">
        <v>70</v>
      </c>
      <c r="B1558" s="68"/>
      <c r="C1558" s="214" t="s">
        <v>47</v>
      </c>
      <c r="D1558" s="215">
        <v>45034</v>
      </c>
      <c r="E1558" s="192" t="s">
        <v>4027</v>
      </c>
      <c r="F1558" s="192" t="s">
        <v>3</v>
      </c>
      <c r="G1558" s="192">
        <v>2107412</v>
      </c>
      <c r="H1558" s="68"/>
      <c r="I1558" s="198" t="s">
        <v>5132</v>
      </c>
      <c r="J1558" s="68"/>
      <c r="K1558" s="68"/>
      <c r="L1558" s="68"/>
      <c r="M1558" s="68"/>
      <c r="N1558" s="363"/>
      <c r="O1558" s="363"/>
      <c r="P1558" s="216">
        <v>0</v>
      </c>
      <c r="Q1558" s="216">
        <v>18</v>
      </c>
      <c r="R1558" s="68" t="s">
        <v>638</v>
      </c>
      <c r="S1558" s="365"/>
      <c r="T1558" s="278"/>
    </row>
    <row r="1559" spans="1:20" ht="89.25">
      <c r="A1559" s="192">
        <v>587</v>
      </c>
      <c r="B1559" s="68"/>
      <c r="C1559" s="214" t="s">
        <v>673</v>
      </c>
      <c r="D1559" s="215">
        <v>45034</v>
      </c>
      <c r="E1559" s="192" t="s">
        <v>4028</v>
      </c>
      <c r="F1559" s="192" t="s">
        <v>3</v>
      </c>
      <c r="G1559" s="192">
        <v>2107415</v>
      </c>
      <c r="H1559" s="68"/>
      <c r="I1559" s="198" t="s">
        <v>5133</v>
      </c>
      <c r="J1559" s="68"/>
      <c r="K1559" s="68"/>
      <c r="L1559" s="68"/>
      <c r="M1559" s="68"/>
      <c r="N1559" s="363"/>
      <c r="O1559" s="363"/>
      <c r="P1559" s="216">
        <v>0</v>
      </c>
      <c r="Q1559" s="216">
        <v>200</v>
      </c>
      <c r="R1559" s="68" t="s">
        <v>638</v>
      </c>
      <c r="S1559" s="365"/>
      <c r="T1559" s="278"/>
    </row>
    <row r="1560" spans="1:20" ht="89.25">
      <c r="A1560" s="192">
        <v>587</v>
      </c>
      <c r="B1560" s="68"/>
      <c r="C1560" s="214" t="s">
        <v>673</v>
      </c>
      <c r="D1560" s="215">
        <v>45034</v>
      </c>
      <c r="E1560" s="192" t="s">
        <v>4029</v>
      </c>
      <c r="F1560" s="192" t="s">
        <v>3</v>
      </c>
      <c r="G1560" s="192">
        <v>2107416</v>
      </c>
      <c r="H1560" s="68"/>
      <c r="I1560" s="198" t="s">
        <v>5134</v>
      </c>
      <c r="J1560" s="68"/>
      <c r="K1560" s="68"/>
      <c r="L1560" s="68"/>
      <c r="M1560" s="68"/>
      <c r="N1560" s="363"/>
      <c r="O1560" s="363"/>
      <c r="P1560" s="216">
        <v>0</v>
      </c>
      <c r="Q1560" s="216">
        <v>2500</v>
      </c>
      <c r="R1560" s="68" t="s">
        <v>638</v>
      </c>
      <c r="S1560" s="365"/>
      <c r="T1560" s="278"/>
    </row>
    <row r="1561" spans="1:20" ht="89.25">
      <c r="A1561" s="192">
        <v>587</v>
      </c>
      <c r="B1561" s="68"/>
      <c r="C1561" s="214" t="s">
        <v>673</v>
      </c>
      <c r="D1561" s="215">
        <v>45034</v>
      </c>
      <c r="E1561" s="192" t="s">
        <v>4030</v>
      </c>
      <c r="F1561" s="192" t="s">
        <v>3</v>
      </c>
      <c r="G1561" s="192">
        <v>2107417</v>
      </c>
      <c r="H1561" s="68"/>
      <c r="I1561" s="198" t="s">
        <v>5135</v>
      </c>
      <c r="J1561" s="68"/>
      <c r="K1561" s="68"/>
      <c r="L1561" s="68"/>
      <c r="M1561" s="68"/>
      <c r="N1561" s="363"/>
      <c r="O1561" s="363"/>
      <c r="P1561" s="216">
        <v>0</v>
      </c>
      <c r="Q1561" s="216">
        <v>970</v>
      </c>
      <c r="R1561" s="68" t="s">
        <v>638</v>
      </c>
      <c r="S1561" s="365"/>
      <c r="T1561" s="278"/>
    </row>
    <row r="1562" spans="1:20" ht="89.25">
      <c r="A1562" s="192">
        <v>587</v>
      </c>
      <c r="B1562" s="68"/>
      <c r="C1562" s="214" t="s">
        <v>673</v>
      </c>
      <c r="D1562" s="215">
        <v>45034</v>
      </c>
      <c r="E1562" s="192" t="s">
        <v>4031</v>
      </c>
      <c r="F1562" s="192" t="s">
        <v>3</v>
      </c>
      <c r="G1562" s="192">
        <v>2107419</v>
      </c>
      <c r="H1562" s="68"/>
      <c r="I1562" s="198" t="s">
        <v>5136</v>
      </c>
      <c r="J1562" s="68"/>
      <c r="K1562" s="68"/>
      <c r="L1562" s="68"/>
      <c r="M1562" s="68"/>
      <c r="N1562" s="363"/>
      <c r="O1562" s="363"/>
      <c r="P1562" s="216">
        <v>0</v>
      </c>
      <c r="Q1562" s="216">
        <v>2432</v>
      </c>
      <c r="R1562" s="68" t="s">
        <v>638</v>
      </c>
      <c r="S1562" s="365"/>
      <c r="T1562" s="278"/>
    </row>
    <row r="1563" spans="1:20" ht="51">
      <c r="A1563" s="192" t="s">
        <v>541</v>
      </c>
      <c r="B1563" s="68"/>
      <c r="C1563" s="214" t="s">
        <v>590</v>
      </c>
      <c r="D1563" s="215">
        <v>45034</v>
      </c>
      <c r="E1563" s="192" t="s">
        <v>4032</v>
      </c>
      <c r="F1563" s="192" t="s">
        <v>3</v>
      </c>
      <c r="G1563" s="192">
        <v>2107421</v>
      </c>
      <c r="H1563" s="68"/>
      <c r="I1563" s="198" t="s">
        <v>5137</v>
      </c>
      <c r="J1563" s="68"/>
      <c r="K1563" s="68"/>
      <c r="L1563" s="68"/>
      <c r="M1563" s="68"/>
      <c r="N1563" s="363"/>
      <c r="O1563" s="363"/>
      <c r="P1563" s="216">
        <v>0</v>
      </c>
      <c r="Q1563" s="216">
        <v>7152.03</v>
      </c>
      <c r="R1563" s="68" t="s">
        <v>638</v>
      </c>
      <c r="S1563" s="365"/>
      <c r="T1563" s="278"/>
    </row>
    <row r="1564" spans="1:20" ht="51">
      <c r="A1564" s="192">
        <v>35</v>
      </c>
      <c r="B1564" s="68"/>
      <c r="C1564" s="214" t="s">
        <v>43</v>
      </c>
      <c r="D1564" s="215">
        <v>45034</v>
      </c>
      <c r="E1564" s="192" t="s">
        <v>4033</v>
      </c>
      <c r="F1564" s="192" t="s">
        <v>3</v>
      </c>
      <c r="G1564" s="192">
        <v>2107427</v>
      </c>
      <c r="H1564" s="68"/>
      <c r="I1564" s="198" t="s">
        <v>5138</v>
      </c>
      <c r="J1564" s="68"/>
      <c r="K1564" s="68"/>
      <c r="L1564" s="68"/>
      <c r="M1564" s="68"/>
      <c r="N1564" s="363"/>
      <c r="O1564" s="363"/>
      <c r="P1564" s="216">
        <v>0</v>
      </c>
      <c r="Q1564" s="216">
        <v>3513.93</v>
      </c>
      <c r="R1564" s="68" t="s">
        <v>638</v>
      </c>
      <c r="S1564" s="365"/>
      <c r="T1564" s="278"/>
    </row>
    <row r="1565" spans="1:20" ht="63.75">
      <c r="A1565" s="192">
        <v>222</v>
      </c>
      <c r="B1565" s="68"/>
      <c r="C1565" s="214" t="s">
        <v>93</v>
      </c>
      <c r="D1565" s="215">
        <v>45034</v>
      </c>
      <c r="E1565" s="192" t="s">
        <v>4034</v>
      </c>
      <c r="F1565" s="192" t="s">
        <v>3</v>
      </c>
      <c r="G1565" s="192">
        <v>2107438</v>
      </c>
      <c r="H1565" s="68"/>
      <c r="I1565" s="198" t="s">
        <v>5139</v>
      </c>
      <c r="J1565" s="68"/>
      <c r="K1565" s="68"/>
      <c r="L1565" s="68"/>
      <c r="M1565" s="68"/>
      <c r="N1565" s="363"/>
      <c r="O1565" s="363"/>
      <c r="P1565" s="216">
        <v>0</v>
      </c>
      <c r="Q1565" s="216">
        <v>81.900000000000006</v>
      </c>
      <c r="R1565" s="68" t="s">
        <v>638</v>
      </c>
      <c r="S1565" s="365"/>
      <c r="T1565" s="278"/>
    </row>
    <row r="1566" spans="1:20" ht="51">
      <c r="A1566" s="192">
        <v>378</v>
      </c>
      <c r="B1566" s="68"/>
      <c r="C1566" s="214" t="s">
        <v>610</v>
      </c>
      <c r="D1566" s="215">
        <v>45034</v>
      </c>
      <c r="E1566" s="192" t="s">
        <v>4035</v>
      </c>
      <c r="F1566" s="192" t="s">
        <v>3</v>
      </c>
      <c r="G1566" s="192">
        <v>2107494</v>
      </c>
      <c r="H1566" s="68"/>
      <c r="I1566" s="198" t="s">
        <v>5140</v>
      </c>
      <c r="J1566" s="68"/>
      <c r="K1566" s="68"/>
      <c r="L1566" s="68"/>
      <c r="M1566" s="68"/>
      <c r="N1566" s="363"/>
      <c r="O1566" s="363"/>
      <c r="P1566" s="216">
        <v>0</v>
      </c>
      <c r="Q1566" s="216">
        <v>8447.61</v>
      </c>
      <c r="R1566" s="68" t="s">
        <v>638</v>
      </c>
      <c r="S1566" s="365"/>
      <c r="T1566" s="278"/>
    </row>
    <row r="1567" spans="1:20" ht="63.75">
      <c r="A1567" s="192">
        <v>46</v>
      </c>
      <c r="B1567" s="68"/>
      <c r="C1567" s="214" t="s">
        <v>1380</v>
      </c>
      <c r="D1567" s="215">
        <v>45034</v>
      </c>
      <c r="E1567" s="192" t="s">
        <v>4036</v>
      </c>
      <c r="F1567" s="192" t="s">
        <v>3</v>
      </c>
      <c r="G1567" s="192">
        <v>2107497</v>
      </c>
      <c r="H1567" s="68"/>
      <c r="I1567" s="198" t="s">
        <v>5141</v>
      </c>
      <c r="J1567" s="68"/>
      <c r="K1567" s="68"/>
      <c r="L1567" s="68"/>
      <c r="M1567" s="68"/>
      <c r="N1567" s="363"/>
      <c r="O1567" s="363"/>
      <c r="P1567" s="216">
        <v>0</v>
      </c>
      <c r="Q1567" s="216">
        <v>830</v>
      </c>
      <c r="R1567" s="68" t="s">
        <v>638</v>
      </c>
      <c r="S1567" s="365"/>
      <c r="T1567" s="278"/>
    </row>
    <row r="1568" spans="1:20" ht="51">
      <c r="A1568" s="192" t="s">
        <v>541</v>
      </c>
      <c r="B1568" s="68"/>
      <c r="C1568" s="214" t="s">
        <v>590</v>
      </c>
      <c r="D1568" s="215">
        <v>45034</v>
      </c>
      <c r="E1568" s="192" t="s">
        <v>4037</v>
      </c>
      <c r="F1568" s="192" t="s">
        <v>3</v>
      </c>
      <c r="G1568" s="192">
        <v>2107499</v>
      </c>
      <c r="H1568" s="68"/>
      <c r="I1568" s="198" t="s">
        <v>5142</v>
      </c>
      <c r="J1568" s="68"/>
      <c r="K1568" s="68"/>
      <c r="L1568" s="68"/>
      <c r="M1568" s="68"/>
      <c r="N1568" s="363"/>
      <c r="O1568" s="363"/>
      <c r="P1568" s="216">
        <v>0</v>
      </c>
      <c r="Q1568" s="216">
        <v>3992.63</v>
      </c>
      <c r="R1568" s="68" t="s">
        <v>638</v>
      </c>
      <c r="S1568" s="365"/>
      <c r="T1568" s="278"/>
    </row>
    <row r="1569" spans="1:20" ht="51">
      <c r="A1569" s="192">
        <v>423</v>
      </c>
      <c r="B1569" s="68"/>
      <c r="C1569" s="214" t="s">
        <v>150</v>
      </c>
      <c r="D1569" s="215">
        <v>45034</v>
      </c>
      <c r="E1569" s="192" t="s">
        <v>4038</v>
      </c>
      <c r="F1569" s="192" t="s">
        <v>3</v>
      </c>
      <c r="G1569" s="192">
        <v>2107503</v>
      </c>
      <c r="H1569" s="68"/>
      <c r="I1569" s="198" t="s">
        <v>5143</v>
      </c>
      <c r="J1569" s="68"/>
      <c r="K1569" s="68"/>
      <c r="L1569" s="68"/>
      <c r="M1569" s="68"/>
      <c r="N1569" s="363"/>
      <c r="O1569" s="363"/>
      <c r="P1569" s="216">
        <v>0</v>
      </c>
      <c r="Q1569" s="216">
        <v>3584.58</v>
      </c>
      <c r="R1569" s="68" t="s">
        <v>638</v>
      </c>
      <c r="S1569" s="365"/>
      <c r="T1569" s="278"/>
    </row>
    <row r="1570" spans="1:20" ht="63.75">
      <c r="A1570" s="192" t="s">
        <v>542</v>
      </c>
      <c r="B1570" s="68"/>
      <c r="C1570" s="214" t="s">
        <v>691</v>
      </c>
      <c r="D1570" s="215">
        <v>45034</v>
      </c>
      <c r="E1570" s="192" t="s">
        <v>4039</v>
      </c>
      <c r="F1570" s="192" t="s">
        <v>10</v>
      </c>
      <c r="G1570" s="192">
        <v>17224</v>
      </c>
      <c r="H1570" s="68"/>
      <c r="I1570" s="198" t="s">
        <v>5144</v>
      </c>
      <c r="J1570" s="68"/>
      <c r="K1570" s="68"/>
      <c r="L1570" s="68"/>
      <c r="M1570" s="68"/>
      <c r="N1570" s="363"/>
      <c r="O1570" s="363"/>
      <c r="P1570" s="216">
        <v>321.86</v>
      </c>
      <c r="Q1570" s="216">
        <v>0</v>
      </c>
      <c r="R1570" s="68" t="s">
        <v>638</v>
      </c>
      <c r="S1570" s="365"/>
      <c r="T1570" s="278"/>
    </row>
    <row r="1571" spans="1:20" ht="76.5">
      <c r="A1571" s="192" t="s">
        <v>542</v>
      </c>
      <c r="B1571" s="68"/>
      <c r="C1571" s="214" t="s">
        <v>691</v>
      </c>
      <c r="D1571" s="215">
        <v>45034</v>
      </c>
      <c r="E1571" s="192" t="s">
        <v>4040</v>
      </c>
      <c r="F1571" s="192" t="s">
        <v>10</v>
      </c>
      <c r="G1571" s="192">
        <v>17229</v>
      </c>
      <c r="H1571" s="68"/>
      <c r="I1571" s="198" t="s">
        <v>5145</v>
      </c>
      <c r="J1571" s="68"/>
      <c r="K1571" s="68"/>
      <c r="L1571" s="68"/>
      <c r="M1571" s="68"/>
      <c r="N1571" s="363"/>
      <c r="O1571" s="363"/>
      <c r="P1571" s="216">
        <v>6725.81</v>
      </c>
      <c r="Q1571" s="216">
        <v>0</v>
      </c>
      <c r="R1571" s="68" t="s">
        <v>638</v>
      </c>
      <c r="S1571" s="365"/>
      <c r="T1571" s="278"/>
    </row>
    <row r="1572" spans="1:20" ht="63.75">
      <c r="A1572" s="192">
        <v>597</v>
      </c>
      <c r="B1572" s="68"/>
      <c r="C1572" s="214" t="s">
        <v>677</v>
      </c>
      <c r="D1572" s="215">
        <v>45034</v>
      </c>
      <c r="E1572" s="192" t="s">
        <v>4041</v>
      </c>
      <c r="F1572" s="192" t="s">
        <v>6</v>
      </c>
      <c r="G1572" s="192">
        <v>2240906</v>
      </c>
      <c r="H1572" s="68"/>
      <c r="I1572" s="198" t="s">
        <v>5146</v>
      </c>
      <c r="J1572" s="68"/>
      <c r="K1572" s="68"/>
      <c r="L1572" s="68"/>
      <c r="M1572" s="68"/>
      <c r="N1572" s="363"/>
      <c r="O1572" s="363"/>
      <c r="P1572" s="216">
        <v>0</v>
      </c>
      <c r="Q1572" s="216">
        <v>528220</v>
      </c>
      <c r="R1572" s="68" t="s">
        <v>638</v>
      </c>
      <c r="S1572" s="365"/>
      <c r="T1572" s="278"/>
    </row>
    <row r="1573" spans="1:20" ht="51">
      <c r="A1573" s="192" t="s">
        <v>541</v>
      </c>
      <c r="B1573" s="68"/>
      <c r="C1573" s="214" t="s">
        <v>590</v>
      </c>
      <c r="D1573" s="215">
        <v>45034</v>
      </c>
      <c r="E1573" s="192" t="s">
        <v>4042</v>
      </c>
      <c r="F1573" s="192" t="s">
        <v>3</v>
      </c>
      <c r="G1573" s="192">
        <v>2107547</v>
      </c>
      <c r="H1573" s="68"/>
      <c r="I1573" s="198" t="s">
        <v>5147</v>
      </c>
      <c r="J1573" s="68"/>
      <c r="K1573" s="68"/>
      <c r="L1573" s="68"/>
      <c r="M1573" s="68"/>
      <c r="N1573" s="363"/>
      <c r="O1573" s="363"/>
      <c r="P1573" s="216">
        <v>0</v>
      </c>
      <c r="Q1573" s="216">
        <v>487.85</v>
      </c>
      <c r="R1573" s="68" t="s">
        <v>638</v>
      </c>
      <c r="S1573" s="365"/>
      <c r="T1573" s="278"/>
    </row>
    <row r="1574" spans="1:20" ht="51">
      <c r="A1574" s="192">
        <v>590</v>
      </c>
      <c r="B1574" s="68"/>
      <c r="C1574" s="214" t="s">
        <v>1287</v>
      </c>
      <c r="D1574" s="215">
        <v>45034</v>
      </c>
      <c r="E1574" s="192" t="s">
        <v>4043</v>
      </c>
      <c r="F1574" s="192" t="s">
        <v>3</v>
      </c>
      <c r="G1574" s="192">
        <v>2107555</v>
      </c>
      <c r="H1574" s="68"/>
      <c r="I1574" s="198" t="s">
        <v>5148</v>
      </c>
      <c r="J1574" s="68"/>
      <c r="K1574" s="68"/>
      <c r="L1574" s="68"/>
      <c r="M1574" s="68"/>
      <c r="N1574" s="363"/>
      <c r="O1574" s="363"/>
      <c r="P1574" s="216">
        <v>0</v>
      </c>
      <c r="Q1574" s="216">
        <v>330</v>
      </c>
      <c r="R1574" s="68" t="s">
        <v>638</v>
      </c>
      <c r="S1574" s="365"/>
      <c r="T1574" s="278"/>
    </row>
    <row r="1575" spans="1:20" ht="63.75">
      <c r="A1575" s="192">
        <v>222</v>
      </c>
      <c r="B1575" s="68"/>
      <c r="C1575" s="214" t="s">
        <v>93</v>
      </c>
      <c r="D1575" s="215">
        <v>45034</v>
      </c>
      <c r="E1575" s="192" t="s">
        <v>4044</v>
      </c>
      <c r="F1575" s="192" t="s">
        <v>3</v>
      </c>
      <c r="G1575" s="192">
        <v>2107561</v>
      </c>
      <c r="H1575" s="68"/>
      <c r="I1575" s="198" t="s">
        <v>5149</v>
      </c>
      <c r="J1575" s="68"/>
      <c r="K1575" s="68"/>
      <c r="L1575" s="68"/>
      <c r="M1575" s="68"/>
      <c r="N1575" s="363"/>
      <c r="O1575" s="363"/>
      <c r="P1575" s="216">
        <v>0</v>
      </c>
      <c r="Q1575" s="216">
        <v>9522</v>
      </c>
      <c r="R1575" s="68" t="s">
        <v>638</v>
      </c>
      <c r="S1575" s="365"/>
      <c r="T1575" s="278"/>
    </row>
    <row r="1576" spans="1:20" ht="63.75">
      <c r="A1576" s="192">
        <v>597</v>
      </c>
      <c r="B1576" s="68"/>
      <c r="C1576" s="214" t="s">
        <v>677</v>
      </c>
      <c r="D1576" s="215">
        <v>45034</v>
      </c>
      <c r="E1576" s="192" t="s">
        <v>4045</v>
      </c>
      <c r="F1576" s="192" t="s">
        <v>6</v>
      </c>
      <c r="G1576" s="192">
        <v>1797812</v>
      </c>
      <c r="H1576" s="68"/>
      <c r="I1576" s="198" t="s">
        <v>5150</v>
      </c>
      <c r="J1576" s="68"/>
      <c r="K1576" s="68"/>
      <c r="L1576" s="68"/>
      <c r="M1576" s="68"/>
      <c r="N1576" s="363"/>
      <c r="O1576" s="363"/>
      <c r="P1576" s="216">
        <v>0</v>
      </c>
      <c r="Q1576" s="216">
        <v>270</v>
      </c>
      <c r="R1576" s="68" t="s">
        <v>638</v>
      </c>
      <c r="S1576" s="365"/>
      <c r="T1576" s="278"/>
    </row>
    <row r="1577" spans="1:20" ht="63.75">
      <c r="A1577" s="192">
        <v>597</v>
      </c>
      <c r="B1577" s="68"/>
      <c r="C1577" s="214" t="s">
        <v>677</v>
      </c>
      <c r="D1577" s="215">
        <v>45034</v>
      </c>
      <c r="E1577" s="192" t="s">
        <v>4046</v>
      </c>
      <c r="F1577" s="192" t="s">
        <v>6</v>
      </c>
      <c r="G1577" s="192">
        <v>1797813</v>
      </c>
      <c r="H1577" s="68"/>
      <c r="I1577" s="198" t="s">
        <v>5150</v>
      </c>
      <c r="J1577" s="68"/>
      <c r="K1577" s="68"/>
      <c r="L1577" s="68"/>
      <c r="M1577" s="68"/>
      <c r="N1577" s="363"/>
      <c r="O1577" s="363"/>
      <c r="P1577" s="216">
        <v>0</v>
      </c>
      <c r="Q1577" s="216">
        <v>24961.06</v>
      </c>
      <c r="R1577" s="68" t="s">
        <v>638</v>
      </c>
      <c r="S1577" s="365"/>
      <c r="T1577" s="278"/>
    </row>
    <row r="1578" spans="1:20" ht="63.75">
      <c r="A1578" s="192">
        <v>597</v>
      </c>
      <c r="B1578" s="68"/>
      <c r="C1578" s="214" t="s">
        <v>677</v>
      </c>
      <c r="D1578" s="215">
        <v>45034</v>
      </c>
      <c r="E1578" s="192" t="s">
        <v>4047</v>
      </c>
      <c r="F1578" s="192" t="s">
        <v>6</v>
      </c>
      <c r="G1578" s="192">
        <v>1797814</v>
      </c>
      <c r="H1578" s="68"/>
      <c r="I1578" s="198" t="s">
        <v>5150</v>
      </c>
      <c r="J1578" s="68"/>
      <c r="K1578" s="68"/>
      <c r="L1578" s="68"/>
      <c r="M1578" s="68"/>
      <c r="N1578" s="363"/>
      <c r="O1578" s="363"/>
      <c r="P1578" s="216">
        <v>0</v>
      </c>
      <c r="Q1578" s="216">
        <v>270</v>
      </c>
      <c r="R1578" s="68" t="s">
        <v>638</v>
      </c>
      <c r="S1578" s="365"/>
      <c r="T1578" s="278"/>
    </row>
    <row r="1579" spans="1:20" ht="63.75">
      <c r="A1579" s="192">
        <v>597</v>
      </c>
      <c r="B1579" s="68"/>
      <c r="C1579" s="214" t="s">
        <v>677</v>
      </c>
      <c r="D1579" s="215">
        <v>45034</v>
      </c>
      <c r="E1579" s="192" t="s">
        <v>4048</v>
      </c>
      <c r="F1579" s="192" t="s">
        <v>6</v>
      </c>
      <c r="G1579" s="192">
        <v>1797815</v>
      </c>
      <c r="H1579" s="68"/>
      <c r="I1579" s="198" t="s">
        <v>5150</v>
      </c>
      <c r="J1579" s="68"/>
      <c r="K1579" s="68"/>
      <c r="L1579" s="68"/>
      <c r="M1579" s="68"/>
      <c r="N1579" s="363"/>
      <c r="O1579" s="363"/>
      <c r="P1579" s="216">
        <v>0</v>
      </c>
      <c r="Q1579" s="216">
        <v>21189.71</v>
      </c>
      <c r="R1579" s="68" t="s">
        <v>638</v>
      </c>
      <c r="S1579" s="365"/>
      <c r="T1579" s="278"/>
    </row>
    <row r="1580" spans="1:20" ht="63.75">
      <c r="A1580" s="192">
        <v>597</v>
      </c>
      <c r="B1580" s="68"/>
      <c r="C1580" s="214" t="s">
        <v>677</v>
      </c>
      <c r="D1580" s="215">
        <v>45034</v>
      </c>
      <c r="E1580" s="192" t="s">
        <v>4049</v>
      </c>
      <c r="F1580" s="192" t="s">
        <v>6</v>
      </c>
      <c r="G1580" s="192">
        <v>1797816</v>
      </c>
      <c r="H1580" s="68"/>
      <c r="I1580" s="198" t="s">
        <v>5150</v>
      </c>
      <c r="J1580" s="68"/>
      <c r="K1580" s="68"/>
      <c r="L1580" s="68"/>
      <c r="M1580" s="68"/>
      <c r="N1580" s="363"/>
      <c r="O1580" s="363"/>
      <c r="P1580" s="216">
        <v>0</v>
      </c>
      <c r="Q1580" s="216">
        <v>3909.57</v>
      </c>
      <c r="R1580" s="68" t="s">
        <v>638</v>
      </c>
      <c r="S1580" s="365"/>
      <c r="T1580" s="278"/>
    </row>
    <row r="1581" spans="1:20" ht="63.75">
      <c r="A1581" s="192">
        <v>597</v>
      </c>
      <c r="B1581" s="68"/>
      <c r="C1581" s="214" t="s">
        <v>677</v>
      </c>
      <c r="D1581" s="215">
        <v>45034</v>
      </c>
      <c r="E1581" s="192" t="s">
        <v>4050</v>
      </c>
      <c r="F1581" s="192" t="s">
        <v>6</v>
      </c>
      <c r="G1581" s="192">
        <v>1797817</v>
      </c>
      <c r="H1581" s="68"/>
      <c r="I1581" s="198" t="s">
        <v>5150</v>
      </c>
      <c r="J1581" s="68"/>
      <c r="K1581" s="68"/>
      <c r="L1581" s="68"/>
      <c r="M1581" s="68"/>
      <c r="N1581" s="363"/>
      <c r="O1581" s="363"/>
      <c r="P1581" s="216">
        <v>0</v>
      </c>
      <c r="Q1581" s="216">
        <v>2048.1799999999998</v>
      </c>
      <c r="R1581" s="68" t="s">
        <v>638</v>
      </c>
      <c r="S1581" s="365"/>
      <c r="T1581" s="278"/>
    </row>
    <row r="1582" spans="1:20" ht="63.75">
      <c r="A1582" s="192">
        <v>597</v>
      </c>
      <c r="B1582" s="68"/>
      <c r="C1582" s="214" t="s">
        <v>677</v>
      </c>
      <c r="D1582" s="215">
        <v>45034</v>
      </c>
      <c r="E1582" s="192" t="s">
        <v>4051</v>
      </c>
      <c r="F1582" s="192" t="s">
        <v>6</v>
      </c>
      <c r="G1582" s="192">
        <v>1797818</v>
      </c>
      <c r="H1582" s="68"/>
      <c r="I1582" s="198" t="s">
        <v>5150</v>
      </c>
      <c r="J1582" s="68"/>
      <c r="K1582" s="68"/>
      <c r="L1582" s="68"/>
      <c r="M1582" s="68"/>
      <c r="N1582" s="363"/>
      <c r="O1582" s="363"/>
      <c r="P1582" s="216">
        <v>0</v>
      </c>
      <c r="Q1582" s="216">
        <v>503113.97</v>
      </c>
      <c r="R1582" s="68" t="s">
        <v>638</v>
      </c>
      <c r="S1582" s="365"/>
      <c r="T1582" s="278"/>
    </row>
    <row r="1583" spans="1:20" ht="76.5">
      <c r="A1583" s="192">
        <v>16</v>
      </c>
      <c r="B1583" s="68"/>
      <c r="C1583" s="214" t="s">
        <v>40</v>
      </c>
      <c r="D1583" s="215">
        <v>45034</v>
      </c>
      <c r="E1583" s="192" t="s">
        <v>4052</v>
      </c>
      <c r="F1583" s="192" t="s">
        <v>6</v>
      </c>
      <c r="G1583" s="192">
        <v>1797824</v>
      </c>
      <c r="H1583" s="68"/>
      <c r="I1583" s="198" t="s">
        <v>5151</v>
      </c>
      <c r="J1583" s="68"/>
      <c r="K1583" s="68"/>
      <c r="L1583" s="68"/>
      <c r="M1583" s="68"/>
      <c r="N1583" s="363"/>
      <c r="O1583" s="363"/>
      <c r="P1583" s="216">
        <v>0</v>
      </c>
      <c r="Q1583" s="216">
        <v>789500</v>
      </c>
      <c r="R1583" s="68" t="s">
        <v>638</v>
      </c>
      <c r="S1583" s="365"/>
      <c r="T1583" s="278"/>
    </row>
    <row r="1584" spans="1:20" ht="63.75">
      <c r="A1584" s="192">
        <v>597</v>
      </c>
      <c r="B1584" s="68"/>
      <c r="C1584" s="214" t="s">
        <v>677</v>
      </c>
      <c r="D1584" s="215">
        <v>45034</v>
      </c>
      <c r="E1584" s="192" t="s">
        <v>4053</v>
      </c>
      <c r="F1584" s="192" t="s">
        <v>14</v>
      </c>
      <c r="G1584" s="192">
        <v>2240907</v>
      </c>
      <c r="H1584" s="68"/>
      <c r="I1584" s="198" t="s">
        <v>5152</v>
      </c>
      <c r="J1584" s="68"/>
      <c r="K1584" s="68"/>
      <c r="L1584" s="68"/>
      <c r="M1584" s="68"/>
      <c r="N1584" s="363"/>
      <c r="O1584" s="363"/>
      <c r="P1584" s="216">
        <v>50</v>
      </c>
      <c r="Q1584" s="216">
        <v>0</v>
      </c>
      <c r="R1584" s="68" t="s">
        <v>638</v>
      </c>
      <c r="S1584" s="365"/>
      <c r="T1584" s="278"/>
    </row>
    <row r="1585" spans="1:20" ht="76.5">
      <c r="A1585" s="192">
        <v>10</v>
      </c>
      <c r="B1585" s="68"/>
      <c r="C1585" s="214" t="s">
        <v>38</v>
      </c>
      <c r="D1585" s="215">
        <v>45034</v>
      </c>
      <c r="E1585" s="192" t="s">
        <v>4054</v>
      </c>
      <c r="F1585" s="192" t="s">
        <v>14</v>
      </c>
      <c r="G1585" s="192">
        <v>2240911</v>
      </c>
      <c r="H1585" s="68"/>
      <c r="I1585" s="198" t="s">
        <v>5153</v>
      </c>
      <c r="J1585" s="68"/>
      <c r="K1585" s="68"/>
      <c r="L1585" s="68"/>
      <c r="M1585" s="68"/>
      <c r="N1585" s="363"/>
      <c r="O1585" s="363"/>
      <c r="P1585" s="216">
        <v>50</v>
      </c>
      <c r="Q1585" s="216">
        <v>0</v>
      </c>
      <c r="R1585" s="68" t="s">
        <v>638</v>
      </c>
      <c r="S1585" s="365"/>
      <c r="T1585" s="278"/>
    </row>
    <row r="1586" spans="1:20" ht="76.5">
      <c r="A1586" s="192">
        <v>10</v>
      </c>
      <c r="B1586" s="68"/>
      <c r="C1586" s="214" t="s">
        <v>38</v>
      </c>
      <c r="D1586" s="215">
        <v>45034</v>
      </c>
      <c r="E1586" s="192" t="s">
        <v>4055</v>
      </c>
      <c r="F1586" s="192" t="s">
        <v>14</v>
      </c>
      <c r="G1586" s="192">
        <v>2240913</v>
      </c>
      <c r="H1586" s="68"/>
      <c r="I1586" s="198" t="s">
        <v>5154</v>
      </c>
      <c r="J1586" s="68"/>
      <c r="K1586" s="68"/>
      <c r="L1586" s="68"/>
      <c r="M1586" s="68"/>
      <c r="N1586" s="363"/>
      <c r="O1586" s="363"/>
      <c r="P1586" s="216">
        <v>50</v>
      </c>
      <c r="Q1586" s="216">
        <v>0</v>
      </c>
      <c r="R1586" s="68" t="s">
        <v>638</v>
      </c>
      <c r="S1586" s="365"/>
      <c r="T1586" s="278"/>
    </row>
    <row r="1587" spans="1:20" ht="76.5">
      <c r="A1587" s="192">
        <v>10</v>
      </c>
      <c r="B1587" s="68"/>
      <c r="C1587" s="214" t="s">
        <v>38</v>
      </c>
      <c r="D1587" s="215">
        <v>45034</v>
      </c>
      <c r="E1587" s="192" t="s">
        <v>4056</v>
      </c>
      <c r="F1587" s="192" t="s">
        <v>14</v>
      </c>
      <c r="G1587" s="192">
        <v>2240915</v>
      </c>
      <c r="H1587" s="68"/>
      <c r="I1587" s="198" t="s">
        <v>5155</v>
      </c>
      <c r="J1587" s="68"/>
      <c r="K1587" s="68"/>
      <c r="L1587" s="68"/>
      <c r="M1587" s="68"/>
      <c r="N1587" s="363"/>
      <c r="O1587" s="363"/>
      <c r="P1587" s="216">
        <v>50</v>
      </c>
      <c r="Q1587" s="216">
        <v>0</v>
      </c>
      <c r="R1587" s="68" t="s">
        <v>638</v>
      </c>
      <c r="S1587" s="365"/>
      <c r="T1587" s="278"/>
    </row>
    <row r="1588" spans="1:20" ht="76.5">
      <c r="A1588" s="192">
        <v>10</v>
      </c>
      <c r="B1588" s="68"/>
      <c r="C1588" s="214" t="s">
        <v>38</v>
      </c>
      <c r="D1588" s="215">
        <v>45034</v>
      </c>
      <c r="E1588" s="192" t="s">
        <v>4057</v>
      </c>
      <c r="F1588" s="192" t="s">
        <v>14</v>
      </c>
      <c r="G1588" s="192">
        <v>2240917</v>
      </c>
      <c r="H1588" s="68"/>
      <c r="I1588" s="198" t="s">
        <v>5156</v>
      </c>
      <c r="J1588" s="68"/>
      <c r="K1588" s="68"/>
      <c r="L1588" s="68"/>
      <c r="M1588" s="68"/>
      <c r="N1588" s="363"/>
      <c r="O1588" s="363"/>
      <c r="P1588" s="216">
        <v>50</v>
      </c>
      <c r="Q1588" s="216">
        <v>0</v>
      </c>
      <c r="R1588" s="68" t="s">
        <v>638</v>
      </c>
      <c r="S1588" s="365"/>
      <c r="T1588" s="278"/>
    </row>
    <row r="1589" spans="1:20" ht="38.25">
      <c r="A1589" s="192">
        <v>16</v>
      </c>
      <c r="B1589" s="68"/>
      <c r="C1589" s="214" t="s">
        <v>40</v>
      </c>
      <c r="D1589" s="215">
        <v>45034</v>
      </c>
      <c r="E1589" s="192" t="s">
        <v>4059</v>
      </c>
      <c r="F1589" s="192" t="s">
        <v>3</v>
      </c>
      <c r="G1589" s="192">
        <v>2107562</v>
      </c>
      <c r="H1589" s="68"/>
      <c r="I1589" s="198" t="s">
        <v>5158</v>
      </c>
      <c r="J1589" s="68"/>
      <c r="K1589" s="68"/>
      <c r="L1589" s="68"/>
      <c r="M1589" s="68"/>
      <c r="N1589" s="363"/>
      <c r="O1589" s="363"/>
      <c r="P1589" s="216">
        <v>0</v>
      </c>
      <c r="Q1589" s="216">
        <v>2000</v>
      </c>
      <c r="R1589" s="68" t="s">
        <v>638</v>
      </c>
      <c r="S1589" s="365"/>
      <c r="T1589" s="278"/>
    </row>
    <row r="1590" spans="1:20" ht="51">
      <c r="A1590" s="192" t="s">
        <v>541</v>
      </c>
      <c r="B1590" s="68"/>
      <c r="C1590" s="214" t="s">
        <v>590</v>
      </c>
      <c r="D1590" s="215">
        <v>45034</v>
      </c>
      <c r="E1590" s="192" t="s">
        <v>4060</v>
      </c>
      <c r="F1590" s="192" t="s">
        <v>6</v>
      </c>
      <c r="G1590" s="192">
        <v>1797830</v>
      </c>
      <c r="H1590" s="68"/>
      <c r="I1590" s="198" t="s">
        <v>5159</v>
      </c>
      <c r="J1590" s="68"/>
      <c r="K1590" s="68"/>
      <c r="L1590" s="68"/>
      <c r="M1590" s="68"/>
      <c r="N1590" s="363"/>
      <c r="O1590" s="363"/>
      <c r="P1590" s="216">
        <v>0</v>
      </c>
      <c r="Q1590" s="216">
        <v>180934.63</v>
      </c>
      <c r="R1590" s="68" t="s">
        <v>638</v>
      </c>
      <c r="S1590" s="365"/>
      <c r="T1590" s="278"/>
    </row>
    <row r="1591" spans="1:20" ht="63.75">
      <c r="A1591" s="192">
        <v>597</v>
      </c>
      <c r="B1591" s="68"/>
      <c r="C1591" s="214" t="s">
        <v>677</v>
      </c>
      <c r="D1591" s="215">
        <v>45034</v>
      </c>
      <c r="E1591" s="192" t="s">
        <v>4061</v>
      </c>
      <c r="F1591" s="192" t="s">
        <v>6</v>
      </c>
      <c r="G1591" s="192">
        <v>2241065</v>
      </c>
      <c r="H1591" s="68"/>
      <c r="I1591" s="198" t="s">
        <v>5160</v>
      </c>
      <c r="J1591" s="68"/>
      <c r="K1591" s="68"/>
      <c r="L1591" s="68"/>
      <c r="M1591" s="68"/>
      <c r="N1591" s="363"/>
      <c r="O1591" s="363"/>
      <c r="P1591" s="216">
        <v>0</v>
      </c>
      <c r="Q1591" s="216">
        <v>456382.08</v>
      </c>
      <c r="R1591" s="68" t="s">
        <v>638</v>
      </c>
      <c r="S1591" s="365"/>
      <c r="T1591" s="278"/>
    </row>
    <row r="1592" spans="1:20" ht="89.25">
      <c r="A1592" s="192" t="s">
        <v>541</v>
      </c>
      <c r="B1592" s="68"/>
      <c r="C1592" s="214" t="s">
        <v>590</v>
      </c>
      <c r="D1592" s="215">
        <v>45034</v>
      </c>
      <c r="E1592" s="192" t="s">
        <v>4062</v>
      </c>
      <c r="F1592" s="192" t="s">
        <v>639</v>
      </c>
      <c r="G1592" s="192">
        <v>5486362</v>
      </c>
      <c r="H1592" s="68"/>
      <c r="I1592" s="198" t="s">
        <v>5161</v>
      </c>
      <c r="J1592" s="68"/>
      <c r="K1592" s="68"/>
      <c r="L1592" s="68"/>
      <c r="M1592" s="68"/>
      <c r="N1592" s="363"/>
      <c r="O1592" s="363"/>
      <c r="P1592" s="216">
        <v>0</v>
      </c>
      <c r="Q1592" s="216">
        <v>1187481</v>
      </c>
      <c r="R1592" s="68" t="s">
        <v>638</v>
      </c>
      <c r="S1592" s="365"/>
      <c r="T1592" s="278"/>
    </row>
    <row r="1593" spans="1:20" ht="89.25">
      <c r="A1593" s="192" t="s">
        <v>541</v>
      </c>
      <c r="B1593" s="68"/>
      <c r="C1593" s="214" t="s">
        <v>590</v>
      </c>
      <c r="D1593" s="215">
        <v>45034</v>
      </c>
      <c r="E1593" s="192" t="s">
        <v>4063</v>
      </c>
      <c r="F1593" s="192" t="s">
        <v>639</v>
      </c>
      <c r="G1593" s="192">
        <v>5486374</v>
      </c>
      <c r="H1593" s="68"/>
      <c r="I1593" s="198" t="s">
        <v>5162</v>
      </c>
      <c r="J1593" s="68"/>
      <c r="K1593" s="68"/>
      <c r="L1593" s="68"/>
      <c r="M1593" s="68"/>
      <c r="N1593" s="363"/>
      <c r="O1593" s="363"/>
      <c r="P1593" s="216">
        <v>0</v>
      </c>
      <c r="Q1593" s="216">
        <v>71387</v>
      </c>
      <c r="R1593" s="68" t="s">
        <v>638</v>
      </c>
      <c r="S1593" s="365"/>
      <c r="T1593" s="278"/>
    </row>
    <row r="1594" spans="1:20" ht="76.5">
      <c r="A1594" s="192">
        <v>10</v>
      </c>
      <c r="B1594" s="68"/>
      <c r="C1594" s="214" t="s">
        <v>38</v>
      </c>
      <c r="D1594" s="215">
        <v>45034</v>
      </c>
      <c r="E1594" s="192" t="s">
        <v>4064</v>
      </c>
      <c r="F1594" s="192" t="s">
        <v>14</v>
      </c>
      <c r="G1594" s="192">
        <v>2241211</v>
      </c>
      <c r="H1594" s="68"/>
      <c r="I1594" s="198" t="s">
        <v>5163</v>
      </c>
      <c r="J1594" s="68"/>
      <c r="K1594" s="68"/>
      <c r="L1594" s="68"/>
      <c r="M1594" s="68"/>
      <c r="N1594" s="363"/>
      <c r="O1594" s="363"/>
      <c r="P1594" s="216">
        <v>50</v>
      </c>
      <c r="Q1594" s="216">
        <v>0</v>
      </c>
      <c r="R1594" s="68" t="s">
        <v>638</v>
      </c>
      <c r="S1594" s="365"/>
      <c r="T1594" s="278"/>
    </row>
    <row r="1595" spans="1:20" ht="63.75">
      <c r="A1595" s="192">
        <v>597</v>
      </c>
      <c r="B1595" s="68"/>
      <c r="C1595" s="214" t="s">
        <v>677</v>
      </c>
      <c r="D1595" s="215">
        <v>45034</v>
      </c>
      <c r="E1595" s="192" t="s">
        <v>4065</v>
      </c>
      <c r="F1595" s="192" t="s">
        <v>14</v>
      </c>
      <c r="G1595" s="192">
        <v>2241066</v>
      </c>
      <c r="H1595" s="68"/>
      <c r="I1595" s="198" t="s">
        <v>5164</v>
      </c>
      <c r="J1595" s="68"/>
      <c r="K1595" s="68"/>
      <c r="L1595" s="68"/>
      <c r="M1595" s="68"/>
      <c r="N1595" s="363"/>
      <c r="O1595" s="363"/>
      <c r="P1595" s="216">
        <v>50</v>
      </c>
      <c r="Q1595" s="216">
        <v>0</v>
      </c>
      <c r="R1595" s="68" t="s">
        <v>638</v>
      </c>
      <c r="S1595" s="365"/>
      <c r="T1595" s="278"/>
    </row>
    <row r="1596" spans="1:20" ht="63.75">
      <c r="A1596" s="192">
        <v>10</v>
      </c>
      <c r="B1596" s="68"/>
      <c r="C1596" s="214" t="s">
        <v>38</v>
      </c>
      <c r="D1596" s="215">
        <v>45034</v>
      </c>
      <c r="E1596" s="192" t="s">
        <v>4066</v>
      </c>
      <c r="F1596" s="192" t="s">
        <v>14</v>
      </c>
      <c r="G1596" s="192">
        <v>2241213</v>
      </c>
      <c r="H1596" s="68"/>
      <c r="I1596" s="198" t="s">
        <v>5165</v>
      </c>
      <c r="J1596" s="68"/>
      <c r="K1596" s="68"/>
      <c r="L1596" s="68"/>
      <c r="M1596" s="68"/>
      <c r="N1596" s="363"/>
      <c r="O1596" s="363"/>
      <c r="P1596" s="216">
        <v>50</v>
      </c>
      <c r="Q1596" s="216">
        <v>0</v>
      </c>
      <c r="R1596" s="68" t="s">
        <v>638</v>
      </c>
      <c r="S1596" s="365"/>
      <c r="T1596" s="278"/>
    </row>
    <row r="1597" spans="1:20" ht="63.75">
      <c r="A1597" s="192" t="s">
        <v>541</v>
      </c>
      <c r="B1597" s="68"/>
      <c r="C1597" s="214" t="s">
        <v>590</v>
      </c>
      <c r="D1597" s="215">
        <v>45034</v>
      </c>
      <c r="E1597" s="192" t="s">
        <v>4067</v>
      </c>
      <c r="F1597" s="192" t="s">
        <v>3</v>
      </c>
      <c r="G1597" s="192">
        <v>2107393</v>
      </c>
      <c r="H1597" s="68"/>
      <c r="I1597" s="198" t="s">
        <v>5166</v>
      </c>
      <c r="J1597" s="68"/>
      <c r="K1597" s="68"/>
      <c r="L1597" s="68"/>
      <c r="M1597" s="68"/>
      <c r="N1597" s="363"/>
      <c r="O1597" s="363"/>
      <c r="P1597" s="216">
        <v>0</v>
      </c>
      <c r="Q1597" s="216">
        <v>1282.43</v>
      </c>
      <c r="R1597" s="68" t="s">
        <v>638</v>
      </c>
      <c r="S1597" s="365"/>
      <c r="T1597" s="278"/>
    </row>
    <row r="1598" spans="1:20" ht="63.75">
      <c r="A1598" s="192" t="s">
        <v>541</v>
      </c>
      <c r="B1598" s="68"/>
      <c r="C1598" s="214" t="s">
        <v>590</v>
      </c>
      <c r="D1598" s="215">
        <v>45034</v>
      </c>
      <c r="E1598" s="192" t="s">
        <v>4068</v>
      </c>
      <c r="F1598" s="192" t="s">
        <v>3</v>
      </c>
      <c r="G1598" s="192">
        <v>2107394</v>
      </c>
      <c r="H1598" s="68"/>
      <c r="I1598" s="198" t="s">
        <v>5167</v>
      </c>
      <c r="J1598" s="68"/>
      <c r="K1598" s="68"/>
      <c r="L1598" s="68"/>
      <c r="M1598" s="68"/>
      <c r="N1598" s="363"/>
      <c r="O1598" s="363"/>
      <c r="P1598" s="216">
        <v>0</v>
      </c>
      <c r="Q1598" s="216">
        <v>1507.69</v>
      </c>
      <c r="R1598" s="68" t="s">
        <v>638</v>
      </c>
      <c r="S1598" s="365"/>
      <c r="T1598" s="278"/>
    </row>
    <row r="1599" spans="1:20" ht="63.75">
      <c r="A1599" s="192">
        <v>595</v>
      </c>
      <c r="B1599" s="68"/>
      <c r="C1599" s="214" t="s">
        <v>611</v>
      </c>
      <c r="D1599" s="215">
        <v>45034</v>
      </c>
      <c r="E1599" s="192" t="s">
        <v>4069</v>
      </c>
      <c r="F1599" s="192" t="s">
        <v>3</v>
      </c>
      <c r="G1599" s="192">
        <v>2107398</v>
      </c>
      <c r="H1599" s="68"/>
      <c r="I1599" s="198" t="s">
        <v>5168</v>
      </c>
      <c r="J1599" s="68"/>
      <c r="K1599" s="68"/>
      <c r="L1599" s="68"/>
      <c r="M1599" s="68"/>
      <c r="N1599" s="363"/>
      <c r="O1599" s="363"/>
      <c r="P1599" s="216">
        <v>0</v>
      </c>
      <c r="Q1599" s="216">
        <v>4407.75</v>
      </c>
      <c r="R1599" s="68" t="s">
        <v>638</v>
      </c>
      <c r="S1599" s="365"/>
      <c r="T1599" s="278"/>
    </row>
    <row r="1600" spans="1:20" ht="63.75">
      <c r="A1600" s="192">
        <v>595</v>
      </c>
      <c r="B1600" s="68"/>
      <c r="C1600" s="214" t="s">
        <v>611</v>
      </c>
      <c r="D1600" s="215">
        <v>45034</v>
      </c>
      <c r="E1600" s="192" t="s">
        <v>4070</v>
      </c>
      <c r="F1600" s="192" t="s">
        <v>3</v>
      </c>
      <c r="G1600" s="192">
        <v>2107396</v>
      </c>
      <c r="H1600" s="68"/>
      <c r="I1600" s="198" t="s">
        <v>5169</v>
      </c>
      <c r="J1600" s="68"/>
      <c r="K1600" s="68"/>
      <c r="L1600" s="68"/>
      <c r="M1600" s="68"/>
      <c r="N1600" s="363"/>
      <c r="O1600" s="363"/>
      <c r="P1600" s="216">
        <v>0</v>
      </c>
      <c r="Q1600" s="216">
        <v>3485.29</v>
      </c>
      <c r="R1600" s="68" t="s">
        <v>638</v>
      </c>
      <c r="S1600" s="365"/>
      <c r="T1600" s="278"/>
    </row>
    <row r="1601" spans="1:20" ht="63.75">
      <c r="A1601" s="192">
        <v>10</v>
      </c>
      <c r="B1601" s="68"/>
      <c r="C1601" s="214" t="s">
        <v>38</v>
      </c>
      <c r="D1601" s="215">
        <v>45034</v>
      </c>
      <c r="E1601" s="192" t="s">
        <v>4071</v>
      </c>
      <c r="F1601" s="192" t="s">
        <v>3</v>
      </c>
      <c r="G1601" s="192">
        <v>2107397</v>
      </c>
      <c r="H1601" s="68"/>
      <c r="I1601" s="198" t="s">
        <v>5170</v>
      </c>
      <c r="J1601" s="68"/>
      <c r="K1601" s="68"/>
      <c r="L1601" s="68"/>
      <c r="M1601" s="68"/>
      <c r="N1601" s="363"/>
      <c r="O1601" s="363"/>
      <c r="P1601" s="216">
        <v>0</v>
      </c>
      <c r="Q1601" s="216">
        <v>2541.1</v>
      </c>
      <c r="R1601" s="68" t="s">
        <v>638</v>
      </c>
      <c r="S1601" s="365"/>
      <c r="T1601" s="278"/>
    </row>
    <row r="1602" spans="1:20" ht="63.75">
      <c r="A1602" s="192" t="s">
        <v>541</v>
      </c>
      <c r="B1602" s="68"/>
      <c r="C1602" s="214" t="s">
        <v>590</v>
      </c>
      <c r="D1602" s="215">
        <v>45034</v>
      </c>
      <c r="E1602" s="192" t="s">
        <v>4072</v>
      </c>
      <c r="F1602" s="192" t="s">
        <v>3</v>
      </c>
      <c r="G1602" s="192">
        <v>2107400</v>
      </c>
      <c r="H1602" s="68"/>
      <c r="I1602" s="198" t="s">
        <v>5171</v>
      </c>
      <c r="J1602" s="68"/>
      <c r="K1602" s="68"/>
      <c r="L1602" s="68"/>
      <c r="M1602" s="68"/>
      <c r="N1602" s="363"/>
      <c r="O1602" s="363"/>
      <c r="P1602" s="216">
        <v>0</v>
      </c>
      <c r="Q1602" s="216">
        <v>26916.46</v>
      </c>
      <c r="R1602" s="68" t="s">
        <v>638</v>
      </c>
      <c r="S1602" s="365"/>
      <c r="T1602" s="278"/>
    </row>
    <row r="1603" spans="1:20" ht="63.75">
      <c r="A1603" s="192">
        <v>86</v>
      </c>
      <c r="B1603" s="68"/>
      <c r="C1603" s="214" t="s">
        <v>50</v>
      </c>
      <c r="D1603" s="215">
        <v>45034</v>
      </c>
      <c r="E1603" s="192" t="s">
        <v>4073</v>
      </c>
      <c r="F1603" s="192" t="s">
        <v>3</v>
      </c>
      <c r="G1603" s="192">
        <v>2107406</v>
      </c>
      <c r="H1603" s="68"/>
      <c r="I1603" s="198" t="s">
        <v>5172</v>
      </c>
      <c r="J1603" s="68"/>
      <c r="K1603" s="68"/>
      <c r="L1603" s="68"/>
      <c r="M1603" s="68"/>
      <c r="N1603" s="363"/>
      <c r="O1603" s="363"/>
      <c r="P1603" s="216">
        <v>0</v>
      </c>
      <c r="Q1603" s="216">
        <v>931.98</v>
      </c>
      <c r="R1603" s="68" t="s">
        <v>638</v>
      </c>
      <c r="S1603" s="365"/>
      <c r="T1603" s="278"/>
    </row>
    <row r="1604" spans="1:20" ht="63.75">
      <c r="A1604" s="192">
        <v>6</v>
      </c>
      <c r="B1604" s="68"/>
      <c r="C1604" s="214" t="s">
        <v>37</v>
      </c>
      <c r="D1604" s="215">
        <v>45034</v>
      </c>
      <c r="E1604" s="192" t="s">
        <v>4074</v>
      </c>
      <c r="F1604" s="192" t="s">
        <v>3</v>
      </c>
      <c r="G1604" s="192">
        <v>2107440</v>
      </c>
      <c r="H1604" s="68"/>
      <c r="I1604" s="198" t="s">
        <v>5173</v>
      </c>
      <c r="J1604" s="68"/>
      <c r="K1604" s="68"/>
      <c r="L1604" s="68"/>
      <c r="M1604" s="68"/>
      <c r="N1604" s="363"/>
      <c r="O1604" s="363"/>
      <c r="P1604" s="216">
        <v>0</v>
      </c>
      <c r="Q1604" s="216">
        <v>954</v>
      </c>
      <c r="R1604" s="68" t="s">
        <v>638</v>
      </c>
      <c r="S1604" s="365"/>
      <c r="T1604" s="278"/>
    </row>
    <row r="1605" spans="1:20" ht="76.5">
      <c r="A1605" s="192">
        <v>117</v>
      </c>
      <c r="B1605" s="68"/>
      <c r="C1605" s="214" t="s">
        <v>54</v>
      </c>
      <c r="D1605" s="215">
        <v>45034</v>
      </c>
      <c r="E1605" s="192" t="s">
        <v>4075</v>
      </c>
      <c r="F1605" s="192" t="s">
        <v>10</v>
      </c>
      <c r="G1605" s="192">
        <v>1058346</v>
      </c>
      <c r="H1605" s="68"/>
      <c r="I1605" s="198" t="s">
        <v>5174</v>
      </c>
      <c r="J1605" s="68"/>
      <c r="K1605" s="68"/>
      <c r="L1605" s="68"/>
      <c r="M1605" s="68"/>
      <c r="N1605" s="363"/>
      <c r="O1605" s="363"/>
      <c r="P1605" s="216">
        <v>50</v>
      </c>
      <c r="Q1605" s="216">
        <v>0</v>
      </c>
      <c r="R1605" s="68" t="s">
        <v>638</v>
      </c>
      <c r="S1605" s="365"/>
      <c r="T1605" s="278"/>
    </row>
    <row r="1606" spans="1:20" ht="76.5">
      <c r="A1606" s="192">
        <v>573</v>
      </c>
      <c r="B1606" s="68"/>
      <c r="C1606" s="214" t="s">
        <v>167</v>
      </c>
      <c r="D1606" s="215">
        <v>45034</v>
      </c>
      <c r="E1606" s="192" t="s">
        <v>4076</v>
      </c>
      <c r="F1606" s="192" t="s">
        <v>10</v>
      </c>
      <c r="G1606" s="192">
        <v>1058360</v>
      </c>
      <c r="H1606" s="68"/>
      <c r="I1606" s="198" t="s">
        <v>5175</v>
      </c>
      <c r="J1606" s="68"/>
      <c r="K1606" s="68"/>
      <c r="L1606" s="68"/>
      <c r="M1606" s="68"/>
      <c r="N1606" s="363"/>
      <c r="O1606" s="363"/>
      <c r="P1606" s="216">
        <v>50</v>
      </c>
      <c r="Q1606" s="216">
        <v>0</v>
      </c>
      <c r="R1606" s="68" t="s">
        <v>638</v>
      </c>
      <c r="S1606" s="365"/>
      <c r="T1606" s="278"/>
    </row>
    <row r="1607" spans="1:20" ht="76.5">
      <c r="A1607" s="192">
        <v>513</v>
      </c>
      <c r="B1607" s="68"/>
      <c r="C1607" s="214" t="s">
        <v>160</v>
      </c>
      <c r="D1607" s="215">
        <v>45034</v>
      </c>
      <c r="E1607" s="192" t="s">
        <v>4077</v>
      </c>
      <c r="F1607" s="192" t="s">
        <v>10</v>
      </c>
      <c r="G1607" s="192">
        <v>1058363</v>
      </c>
      <c r="H1607" s="68"/>
      <c r="I1607" s="198" t="s">
        <v>5176</v>
      </c>
      <c r="J1607" s="68"/>
      <c r="K1607" s="68"/>
      <c r="L1607" s="68"/>
      <c r="M1607" s="68"/>
      <c r="N1607" s="363"/>
      <c r="O1607" s="363"/>
      <c r="P1607" s="216">
        <v>50</v>
      </c>
      <c r="Q1607" s="216">
        <v>0</v>
      </c>
      <c r="R1607" s="68" t="s">
        <v>638</v>
      </c>
      <c r="S1607" s="365"/>
      <c r="T1607" s="278"/>
    </row>
    <row r="1608" spans="1:20" ht="51">
      <c r="A1608" s="192">
        <v>41</v>
      </c>
      <c r="B1608" s="68"/>
      <c r="C1608" s="214" t="s">
        <v>44</v>
      </c>
      <c r="D1608" s="215">
        <v>45035</v>
      </c>
      <c r="E1608" s="192" t="s">
        <v>4078</v>
      </c>
      <c r="F1608" s="192" t="s">
        <v>3</v>
      </c>
      <c r="G1608" s="192">
        <v>2107712</v>
      </c>
      <c r="H1608" s="68"/>
      <c r="I1608" s="198" t="s">
        <v>5177</v>
      </c>
      <c r="J1608" s="68"/>
      <c r="K1608" s="68"/>
      <c r="L1608" s="68"/>
      <c r="M1608" s="68"/>
      <c r="N1608" s="363"/>
      <c r="O1608" s="363"/>
      <c r="P1608" s="216">
        <v>0</v>
      </c>
      <c r="Q1608" s="216">
        <v>20</v>
      </c>
      <c r="R1608" s="68" t="s">
        <v>638</v>
      </c>
      <c r="S1608" s="365"/>
      <c r="T1608" s="278"/>
    </row>
    <row r="1609" spans="1:20" ht="51">
      <c r="A1609" s="192">
        <v>16</v>
      </c>
      <c r="B1609" s="68"/>
      <c r="C1609" s="214" t="s">
        <v>40</v>
      </c>
      <c r="D1609" s="215">
        <v>45035</v>
      </c>
      <c r="E1609" s="192" t="s">
        <v>4079</v>
      </c>
      <c r="F1609" s="192" t="s">
        <v>3</v>
      </c>
      <c r="G1609" s="192">
        <v>2107723</v>
      </c>
      <c r="H1609" s="68"/>
      <c r="I1609" s="198" t="s">
        <v>5178</v>
      </c>
      <c r="J1609" s="68"/>
      <c r="K1609" s="68"/>
      <c r="L1609" s="68"/>
      <c r="M1609" s="68"/>
      <c r="N1609" s="363"/>
      <c r="O1609" s="363"/>
      <c r="P1609" s="216">
        <v>0</v>
      </c>
      <c r="Q1609" s="216">
        <v>878</v>
      </c>
      <c r="R1609" s="68" t="s">
        <v>638</v>
      </c>
      <c r="S1609" s="365"/>
      <c r="T1609" s="278"/>
    </row>
    <row r="1610" spans="1:20" ht="51">
      <c r="A1610" s="192">
        <v>222</v>
      </c>
      <c r="B1610" s="68"/>
      <c r="C1610" s="214" t="s">
        <v>93</v>
      </c>
      <c r="D1610" s="215">
        <v>45035</v>
      </c>
      <c r="E1610" s="192" t="s">
        <v>4080</v>
      </c>
      <c r="F1610" s="192" t="s">
        <v>3</v>
      </c>
      <c r="G1610" s="192">
        <v>2107724</v>
      </c>
      <c r="H1610" s="68"/>
      <c r="I1610" s="198" t="s">
        <v>5179</v>
      </c>
      <c r="J1610" s="68"/>
      <c r="K1610" s="68"/>
      <c r="L1610" s="68"/>
      <c r="M1610" s="68"/>
      <c r="N1610" s="363"/>
      <c r="O1610" s="363"/>
      <c r="P1610" s="216">
        <v>0</v>
      </c>
      <c r="Q1610" s="216">
        <v>594.17999999999995</v>
      </c>
      <c r="R1610" s="68" t="s">
        <v>638</v>
      </c>
      <c r="S1610" s="365"/>
      <c r="T1610" s="278"/>
    </row>
    <row r="1611" spans="1:20" ht="51">
      <c r="A1611" s="192">
        <v>213</v>
      </c>
      <c r="B1611" s="68"/>
      <c r="C1611" s="214" t="s">
        <v>91</v>
      </c>
      <c r="D1611" s="215">
        <v>45035</v>
      </c>
      <c r="E1611" s="192" t="s">
        <v>4081</v>
      </c>
      <c r="F1611" s="192" t="s">
        <v>3</v>
      </c>
      <c r="G1611" s="192">
        <v>2107732</v>
      </c>
      <c r="H1611" s="68"/>
      <c r="I1611" s="198" t="s">
        <v>5180</v>
      </c>
      <c r="J1611" s="68"/>
      <c r="K1611" s="68"/>
      <c r="L1611" s="68"/>
      <c r="M1611" s="68"/>
      <c r="N1611" s="363"/>
      <c r="O1611" s="363"/>
      <c r="P1611" s="216">
        <v>0</v>
      </c>
      <c r="Q1611" s="216">
        <v>50</v>
      </c>
      <c r="R1611" s="68" t="s">
        <v>638</v>
      </c>
      <c r="S1611" s="365"/>
      <c r="T1611" s="278"/>
    </row>
    <row r="1612" spans="1:20" ht="51">
      <c r="A1612" s="192">
        <v>213</v>
      </c>
      <c r="B1612" s="68"/>
      <c r="C1612" s="214" t="s">
        <v>91</v>
      </c>
      <c r="D1612" s="215">
        <v>45035</v>
      </c>
      <c r="E1612" s="192" t="s">
        <v>4082</v>
      </c>
      <c r="F1612" s="192" t="s">
        <v>3</v>
      </c>
      <c r="G1612" s="192">
        <v>2107733</v>
      </c>
      <c r="H1612" s="68"/>
      <c r="I1612" s="198" t="s">
        <v>5181</v>
      </c>
      <c r="J1612" s="68"/>
      <c r="K1612" s="68"/>
      <c r="L1612" s="68"/>
      <c r="M1612" s="68"/>
      <c r="N1612" s="363"/>
      <c r="O1612" s="363"/>
      <c r="P1612" s="216">
        <v>0</v>
      </c>
      <c r="Q1612" s="216">
        <v>15</v>
      </c>
      <c r="R1612" s="68" t="s">
        <v>638</v>
      </c>
      <c r="S1612" s="365"/>
      <c r="T1612" s="278"/>
    </row>
    <row r="1613" spans="1:20" ht="51">
      <c r="A1613" s="192">
        <v>46</v>
      </c>
      <c r="B1613" s="68"/>
      <c r="C1613" s="214" t="s">
        <v>1380</v>
      </c>
      <c r="D1613" s="215">
        <v>45035</v>
      </c>
      <c r="E1613" s="192" t="s">
        <v>4083</v>
      </c>
      <c r="F1613" s="192" t="s">
        <v>3</v>
      </c>
      <c r="G1613" s="192">
        <v>2107735</v>
      </c>
      <c r="H1613" s="68"/>
      <c r="I1613" s="198" t="s">
        <v>5182</v>
      </c>
      <c r="J1613" s="68"/>
      <c r="K1613" s="68"/>
      <c r="L1613" s="68"/>
      <c r="M1613" s="68"/>
      <c r="N1613" s="363"/>
      <c r="O1613" s="363"/>
      <c r="P1613" s="216">
        <v>0</v>
      </c>
      <c r="Q1613" s="216">
        <v>5000</v>
      </c>
      <c r="R1613" s="68" t="s">
        <v>638</v>
      </c>
      <c r="S1613" s="365"/>
      <c r="T1613" s="278"/>
    </row>
    <row r="1614" spans="1:20" ht="63.75">
      <c r="A1614" s="192">
        <v>156</v>
      </c>
      <c r="B1614" s="68"/>
      <c r="C1614" s="214" t="s">
        <v>76</v>
      </c>
      <c r="D1614" s="215">
        <v>45035</v>
      </c>
      <c r="E1614" s="192" t="s">
        <v>4084</v>
      </c>
      <c r="F1614" s="192" t="s">
        <v>3</v>
      </c>
      <c r="G1614" s="192">
        <v>2107736</v>
      </c>
      <c r="H1614" s="68"/>
      <c r="I1614" s="198" t="s">
        <v>5183</v>
      </c>
      <c r="J1614" s="68"/>
      <c r="K1614" s="68"/>
      <c r="L1614" s="68"/>
      <c r="M1614" s="68"/>
      <c r="N1614" s="363"/>
      <c r="O1614" s="363"/>
      <c r="P1614" s="216">
        <v>0</v>
      </c>
      <c r="Q1614" s="216">
        <v>0.9</v>
      </c>
      <c r="R1614" s="68" t="s">
        <v>638</v>
      </c>
      <c r="S1614" s="365"/>
      <c r="T1614" s="278"/>
    </row>
    <row r="1615" spans="1:20" ht="51">
      <c r="A1615" s="192" t="s">
        <v>541</v>
      </c>
      <c r="B1615" s="68"/>
      <c r="C1615" s="214" t="s">
        <v>590</v>
      </c>
      <c r="D1615" s="215">
        <v>45035</v>
      </c>
      <c r="E1615" s="192" t="s">
        <v>4085</v>
      </c>
      <c r="F1615" s="192" t="s">
        <v>3</v>
      </c>
      <c r="G1615" s="192">
        <v>2107738</v>
      </c>
      <c r="H1615" s="68"/>
      <c r="I1615" s="198" t="s">
        <v>5184</v>
      </c>
      <c r="J1615" s="68"/>
      <c r="K1615" s="68"/>
      <c r="L1615" s="68"/>
      <c r="M1615" s="68"/>
      <c r="N1615" s="363"/>
      <c r="O1615" s="363"/>
      <c r="P1615" s="216">
        <v>0</v>
      </c>
      <c r="Q1615" s="216">
        <v>1231.57</v>
      </c>
      <c r="R1615" s="68" t="s">
        <v>638</v>
      </c>
      <c r="S1615" s="365"/>
      <c r="T1615" s="278"/>
    </row>
    <row r="1616" spans="1:20" ht="63.75">
      <c r="A1616" s="192">
        <v>156</v>
      </c>
      <c r="B1616" s="68"/>
      <c r="C1616" s="214" t="s">
        <v>76</v>
      </c>
      <c r="D1616" s="215">
        <v>45035</v>
      </c>
      <c r="E1616" s="192" t="s">
        <v>4086</v>
      </c>
      <c r="F1616" s="192" t="s">
        <v>3</v>
      </c>
      <c r="G1616" s="192">
        <v>2107740</v>
      </c>
      <c r="H1616" s="68"/>
      <c r="I1616" s="198" t="s">
        <v>5185</v>
      </c>
      <c r="J1616" s="68"/>
      <c r="K1616" s="68"/>
      <c r="L1616" s="68"/>
      <c r="M1616" s="68"/>
      <c r="N1616" s="363"/>
      <c r="O1616" s="363"/>
      <c r="P1616" s="216">
        <v>0</v>
      </c>
      <c r="Q1616" s="216">
        <v>1.9</v>
      </c>
      <c r="R1616" s="68" t="s">
        <v>638</v>
      </c>
      <c r="S1616" s="365"/>
      <c r="T1616" s="278"/>
    </row>
    <row r="1617" spans="1:20" ht="51">
      <c r="A1617" s="192">
        <v>46</v>
      </c>
      <c r="B1617" s="68"/>
      <c r="C1617" s="214" t="s">
        <v>1380</v>
      </c>
      <c r="D1617" s="215">
        <v>45035</v>
      </c>
      <c r="E1617" s="192" t="s">
        <v>4087</v>
      </c>
      <c r="F1617" s="192" t="s">
        <v>3</v>
      </c>
      <c r="G1617" s="192">
        <v>2107742</v>
      </c>
      <c r="H1617" s="68"/>
      <c r="I1617" s="198" t="s">
        <v>5186</v>
      </c>
      <c r="J1617" s="68"/>
      <c r="K1617" s="68"/>
      <c r="L1617" s="68"/>
      <c r="M1617" s="68"/>
      <c r="N1617" s="363"/>
      <c r="O1617" s="363"/>
      <c r="P1617" s="216">
        <v>0</v>
      </c>
      <c r="Q1617" s="216">
        <v>509.3</v>
      </c>
      <c r="R1617" s="68" t="s">
        <v>638</v>
      </c>
      <c r="S1617" s="365"/>
      <c r="T1617" s="278"/>
    </row>
    <row r="1618" spans="1:20" ht="63.75">
      <c r="A1618" s="192">
        <v>287</v>
      </c>
      <c r="B1618" s="68"/>
      <c r="C1618" s="214" t="s">
        <v>116</v>
      </c>
      <c r="D1618" s="215">
        <v>45035</v>
      </c>
      <c r="E1618" s="192" t="s">
        <v>4089</v>
      </c>
      <c r="F1618" s="192" t="s">
        <v>10</v>
      </c>
      <c r="G1618" s="192">
        <v>2241936</v>
      </c>
      <c r="H1618" s="68"/>
      <c r="I1618" s="198" t="s">
        <v>5188</v>
      </c>
      <c r="J1618" s="68"/>
      <c r="K1618" s="68"/>
      <c r="L1618" s="68"/>
      <c r="M1618" s="68"/>
      <c r="N1618" s="363"/>
      <c r="O1618" s="363"/>
      <c r="P1618" s="216">
        <v>50</v>
      </c>
      <c r="Q1618" s="216">
        <v>0</v>
      </c>
      <c r="R1618" s="68" t="s">
        <v>638</v>
      </c>
      <c r="S1618" s="365"/>
      <c r="T1618" s="278"/>
    </row>
    <row r="1619" spans="1:20" ht="51">
      <c r="A1619" s="192">
        <v>342</v>
      </c>
      <c r="B1619" s="68"/>
      <c r="C1619" s="214" t="s">
        <v>137</v>
      </c>
      <c r="D1619" s="215">
        <v>45035</v>
      </c>
      <c r="E1619" s="192" t="s">
        <v>4090</v>
      </c>
      <c r="F1619" s="192" t="s">
        <v>6</v>
      </c>
      <c r="G1619" s="192">
        <v>1798821</v>
      </c>
      <c r="H1619" s="68"/>
      <c r="I1619" s="198" t="s">
        <v>4856</v>
      </c>
      <c r="J1619" s="68"/>
      <c r="K1619" s="68"/>
      <c r="L1619" s="68"/>
      <c r="M1619" s="68"/>
      <c r="N1619" s="363"/>
      <c r="O1619" s="363"/>
      <c r="P1619" s="216">
        <v>0</v>
      </c>
      <c r="Q1619" s="216">
        <v>414375.85</v>
      </c>
      <c r="R1619" s="68" t="s">
        <v>638</v>
      </c>
      <c r="S1619" s="365"/>
      <c r="T1619" s="278"/>
    </row>
    <row r="1620" spans="1:20" ht="51">
      <c r="A1620" s="192" t="s">
        <v>541</v>
      </c>
      <c r="B1620" s="68"/>
      <c r="C1620" s="214" t="s">
        <v>590</v>
      </c>
      <c r="D1620" s="215">
        <v>45035</v>
      </c>
      <c r="E1620" s="192" t="s">
        <v>4091</v>
      </c>
      <c r="F1620" s="192" t="s">
        <v>3</v>
      </c>
      <c r="G1620" s="192">
        <v>2107794</v>
      </c>
      <c r="H1620" s="68"/>
      <c r="I1620" s="198" t="s">
        <v>5189</v>
      </c>
      <c r="J1620" s="68"/>
      <c r="K1620" s="68"/>
      <c r="L1620" s="68"/>
      <c r="M1620" s="68"/>
      <c r="N1620" s="363"/>
      <c r="O1620" s="363"/>
      <c r="P1620" s="216">
        <v>0</v>
      </c>
      <c r="Q1620" s="216">
        <v>1551.4</v>
      </c>
      <c r="R1620" s="68" t="s">
        <v>638</v>
      </c>
      <c r="S1620" s="365"/>
      <c r="T1620" s="278"/>
    </row>
    <row r="1621" spans="1:20" ht="51">
      <c r="A1621" s="192" t="s">
        <v>541</v>
      </c>
      <c r="B1621" s="68"/>
      <c r="C1621" s="214" t="s">
        <v>590</v>
      </c>
      <c r="D1621" s="215">
        <v>45035</v>
      </c>
      <c r="E1621" s="192" t="s">
        <v>4092</v>
      </c>
      <c r="F1621" s="192" t="s">
        <v>3</v>
      </c>
      <c r="G1621" s="192">
        <v>2107795</v>
      </c>
      <c r="H1621" s="68"/>
      <c r="I1621" s="198" t="s">
        <v>5190</v>
      </c>
      <c r="J1621" s="68"/>
      <c r="K1621" s="68"/>
      <c r="L1621" s="68"/>
      <c r="M1621" s="68"/>
      <c r="N1621" s="363"/>
      <c r="O1621" s="363"/>
      <c r="P1621" s="216">
        <v>0</v>
      </c>
      <c r="Q1621" s="216">
        <v>1060.92</v>
      </c>
      <c r="R1621" s="68" t="s">
        <v>638</v>
      </c>
      <c r="S1621" s="365"/>
      <c r="T1621" s="278"/>
    </row>
    <row r="1622" spans="1:20" ht="51">
      <c r="A1622" s="192">
        <v>46</v>
      </c>
      <c r="B1622" s="68"/>
      <c r="C1622" s="214" t="s">
        <v>1380</v>
      </c>
      <c r="D1622" s="215">
        <v>45035</v>
      </c>
      <c r="E1622" s="192" t="s">
        <v>4093</v>
      </c>
      <c r="F1622" s="192" t="s">
        <v>3</v>
      </c>
      <c r="G1622" s="192">
        <v>2107798</v>
      </c>
      <c r="H1622" s="68"/>
      <c r="I1622" s="198" t="s">
        <v>5191</v>
      </c>
      <c r="J1622" s="68"/>
      <c r="K1622" s="68"/>
      <c r="L1622" s="68"/>
      <c r="M1622" s="68"/>
      <c r="N1622" s="363"/>
      <c r="O1622" s="363"/>
      <c r="P1622" s="216">
        <v>0</v>
      </c>
      <c r="Q1622" s="216">
        <v>837</v>
      </c>
      <c r="R1622" s="68" t="s">
        <v>638</v>
      </c>
      <c r="S1622" s="365"/>
      <c r="T1622" s="278"/>
    </row>
    <row r="1623" spans="1:20" ht="63.75">
      <c r="A1623" s="192">
        <v>46</v>
      </c>
      <c r="B1623" s="68"/>
      <c r="C1623" s="214" t="s">
        <v>1380</v>
      </c>
      <c r="D1623" s="215">
        <v>45035</v>
      </c>
      <c r="E1623" s="192" t="s">
        <v>4094</v>
      </c>
      <c r="F1623" s="192" t="s">
        <v>3</v>
      </c>
      <c r="G1623" s="192">
        <v>2107820</v>
      </c>
      <c r="H1623" s="68"/>
      <c r="I1623" s="198" t="s">
        <v>5192</v>
      </c>
      <c r="J1623" s="68"/>
      <c r="K1623" s="68"/>
      <c r="L1623" s="68"/>
      <c r="M1623" s="68"/>
      <c r="N1623" s="363"/>
      <c r="O1623" s="363"/>
      <c r="P1623" s="216">
        <v>0</v>
      </c>
      <c r="Q1623" s="216">
        <v>2196.6</v>
      </c>
      <c r="R1623" s="68" t="s">
        <v>638</v>
      </c>
      <c r="S1623" s="365"/>
      <c r="T1623" s="278"/>
    </row>
    <row r="1624" spans="1:20" ht="51">
      <c r="A1624" s="192">
        <v>650</v>
      </c>
      <c r="B1624" s="68"/>
      <c r="C1624" s="214" t="s">
        <v>175</v>
      </c>
      <c r="D1624" s="215">
        <v>45035</v>
      </c>
      <c r="E1624" s="192" t="s">
        <v>4095</v>
      </c>
      <c r="F1624" s="192" t="s">
        <v>3</v>
      </c>
      <c r="G1624" s="192">
        <v>2107823</v>
      </c>
      <c r="H1624" s="68"/>
      <c r="I1624" s="198" t="s">
        <v>5193</v>
      </c>
      <c r="J1624" s="68"/>
      <c r="K1624" s="68"/>
      <c r="L1624" s="68"/>
      <c r="M1624" s="68"/>
      <c r="N1624" s="363"/>
      <c r="O1624" s="363"/>
      <c r="P1624" s="216">
        <v>0</v>
      </c>
      <c r="Q1624" s="216">
        <v>26.6</v>
      </c>
      <c r="R1624" s="68" t="s">
        <v>638</v>
      </c>
      <c r="S1624" s="365"/>
      <c r="T1624" s="278"/>
    </row>
    <row r="1625" spans="1:20" ht="63.75">
      <c r="A1625" s="192">
        <v>46</v>
      </c>
      <c r="B1625" s="68"/>
      <c r="C1625" s="214" t="s">
        <v>1380</v>
      </c>
      <c r="D1625" s="215">
        <v>45035</v>
      </c>
      <c r="E1625" s="192" t="s">
        <v>4096</v>
      </c>
      <c r="F1625" s="192" t="s">
        <v>3</v>
      </c>
      <c r="G1625" s="192">
        <v>2107824</v>
      </c>
      <c r="H1625" s="68"/>
      <c r="I1625" s="198" t="s">
        <v>5194</v>
      </c>
      <c r="J1625" s="68"/>
      <c r="K1625" s="68"/>
      <c r="L1625" s="68"/>
      <c r="M1625" s="68"/>
      <c r="N1625" s="363"/>
      <c r="O1625" s="363"/>
      <c r="P1625" s="216">
        <v>0</v>
      </c>
      <c r="Q1625" s="216">
        <v>4222.45</v>
      </c>
      <c r="R1625" s="68" t="s">
        <v>638</v>
      </c>
      <c r="S1625" s="365"/>
      <c r="T1625" s="278"/>
    </row>
    <row r="1626" spans="1:20" ht="63.75">
      <c r="A1626" s="192">
        <v>46</v>
      </c>
      <c r="B1626" s="68"/>
      <c r="C1626" s="214" t="s">
        <v>1380</v>
      </c>
      <c r="D1626" s="215">
        <v>45035</v>
      </c>
      <c r="E1626" s="192" t="s">
        <v>4097</v>
      </c>
      <c r="F1626" s="192" t="s">
        <v>3</v>
      </c>
      <c r="G1626" s="192">
        <v>2107826</v>
      </c>
      <c r="H1626" s="68"/>
      <c r="I1626" s="198" t="s">
        <v>5195</v>
      </c>
      <c r="J1626" s="68"/>
      <c r="K1626" s="68"/>
      <c r="L1626" s="68"/>
      <c r="M1626" s="68"/>
      <c r="N1626" s="363"/>
      <c r="O1626" s="363"/>
      <c r="P1626" s="216">
        <v>0</v>
      </c>
      <c r="Q1626" s="216">
        <v>14490</v>
      </c>
      <c r="R1626" s="68" t="s">
        <v>638</v>
      </c>
      <c r="S1626" s="365"/>
      <c r="T1626" s="278"/>
    </row>
    <row r="1627" spans="1:20" ht="76.5">
      <c r="A1627" s="192">
        <v>10</v>
      </c>
      <c r="B1627" s="68"/>
      <c r="C1627" s="214" t="s">
        <v>38</v>
      </c>
      <c r="D1627" s="215">
        <v>45035</v>
      </c>
      <c r="E1627" s="192" t="s">
        <v>4098</v>
      </c>
      <c r="F1627" s="192" t="s">
        <v>14</v>
      </c>
      <c r="G1627" s="192">
        <v>2242482</v>
      </c>
      <c r="H1627" s="68"/>
      <c r="I1627" s="198" t="s">
        <v>5196</v>
      </c>
      <c r="J1627" s="68"/>
      <c r="K1627" s="68"/>
      <c r="L1627" s="68"/>
      <c r="M1627" s="68"/>
      <c r="N1627" s="363"/>
      <c r="O1627" s="363"/>
      <c r="P1627" s="216">
        <v>50</v>
      </c>
      <c r="Q1627" s="216">
        <v>0</v>
      </c>
      <c r="R1627" s="68" t="s">
        <v>638</v>
      </c>
      <c r="S1627" s="365"/>
      <c r="T1627" s="278"/>
    </row>
    <row r="1628" spans="1:20" ht="63.75">
      <c r="A1628" s="192">
        <v>597</v>
      </c>
      <c r="B1628" s="68"/>
      <c r="C1628" s="214" t="s">
        <v>677</v>
      </c>
      <c r="D1628" s="215">
        <v>45035</v>
      </c>
      <c r="E1628" s="192" t="s">
        <v>4099</v>
      </c>
      <c r="F1628" s="192" t="s">
        <v>6</v>
      </c>
      <c r="G1628" s="192">
        <v>2242762</v>
      </c>
      <c r="H1628" s="68"/>
      <c r="I1628" s="198" t="s">
        <v>5197</v>
      </c>
      <c r="J1628" s="68"/>
      <c r="K1628" s="68"/>
      <c r="L1628" s="68"/>
      <c r="M1628" s="68"/>
      <c r="N1628" s="363"/>
      <c r="O1628" s="363"/>
      <c r="P1628" s="216">
        <v>0</v>
      </c>
      <c r="Q1628" s="216">
        <v>514115.84000000003</v>
      </c>
      <c r="R1628" s="68" t="s">
        <v>638</v>
      </c>
      <c r="S1628" s="365"/>
      <c r="T1628" s="278"/>
    </row>
    <row r="1629" spans="1:20" ht="89.25">
      <c r="A1629" s="192">
        <v>597</v>
      </c>
      <c r="B1629" s="68"/>
      <c r="C1629" s="214" t="s">
        <v>677</v>
      </c>
      <c r="D1629" s="215">
        <v>45035</v>
      </c>
      <c r="E1629" s="192" t="s">
        <v>4100</v>
      </c>
      <c r="F1629" s="192" t="s">
        <v>10</v>
      </c>
      <c r="G1629" s="192">
        <v>1058392</v>
      </c>
      <c r="H1629" s="68"/>
      <c r="I1629" s="198" t="s">
        <v>5198</v>
      </c>
      <c r="J1629" s="68"/>
      <c r="K1629" s="68"/>
      <c r="L1629" s="68"/>
      <c r="M1629" s="68"/>
      <c r="N1629" s="363"/>
      <c r="O1629" s="363"/>
      <c r="P1629" s="216">
        <v>2181.61</v>
      </c>
      <c r="Q1629" s="216">
        <v>0</v>
      </c>
      <c r="R1629" s="68" t="s">
        <v>638</v>
      </c>
      <c r="S1629" s="365"/>
      <c r="T1629" s="278"/>
    </row>
    <row r="1630" spans="1:20" ht="63.75">
      <c r="A1630" s="192">
        <v>597</v>
      </c>
      <c r="B1630" s="68"/>
      <c r="C1630" s="214" t="s">
        <v>677</v>
      </c>
      <c r="D1630" s="215">
        <v>45035</v>
      </c>
      <c r="E1630" s="192" t="s">
        <v>4101</v>
      </c>
      <c r="F1630" s="192" t="s">
        <v>14</v>
      </c>
      <c r="G1630" s="192">
        <v>2242763</v>
      </c>
      <c r="H1630" s="68"/>
      <c r="I1630" s="198" t="s">
        <v>5199</v>
      </c>
      <c r="J1630" s="68"/>
      <c r="K1630" s="68"/>
      <c r="L1630" s="68"/>
      <c r="M1630" s="68"/>
      <c r="N1630" s="363"/>
      <c r="O1630" s="363"/>
      <c r="P1630" s="216">
        <v>50</v>
      </c>
      <c r="Q1630" s="216">
        <v>0</v>
      </c>
      <c r="R1630" s="68" t="s">
        <v>638</v>
      </c>
      <c r="S1630" s="365"/>
      <c r="T1630" s="278"/>
    </row>
    <row r="1631" spans="1:20" ht="51">
      <c r="A1631" s="192">
        <v>16</v>
      </c>
      <c r="B1631" s="68"/>
      <c r="C1631" s="214" t="s">
        <v>40</v>
      </c>
      <c r="D1631" s="215">
        <v>45035</v>
      </c>
      <c r="E1631" s="192" t="s">
        <v>4102</v>
      </c>
      <c r="F1631" s="192" t="s">
        <v>3</v>
      </c>
      <c r="G1631" s="192">
        <v>2107728</v>
      </c>
      <c r="H1631" s="68"/>
      <c r="I1631" s="198" t="s">
        <v>5200</v>
      </c>
      <c r="J1631" s="68"/>
      <c r="K1631" s="68"/>
      <c r="L1631" s="68"/>
      <c r="M1631" s="68"/>
      <c r="N1631" s="363"/>
      <c r="O1631" s="363"/>
      <c r="P1631" s="216">
        <v>0</v>
      </c>
      <c r="Q1631" s="216">
        <v>13633.04</v>
      </c>
      <c r="R1631" s="68" t="s">
        <v>638</v>
      </c>
      <c r="S1631" s="365"/>
      <c r="T1631" s="278"/>
    </row>
    <row r="1632" spans="1:20" ht="76.5">
      <c r="A1632" s="192">
        <v>117</v>
      </c>
      <c r="B1632" s="68"/>
      <c r="C1632" s="214" t="s">
        <v>54</v>
      </c>
      <c r="D1632" s="215">
        <v>45035</v>
      </c>
      <c r="E1632" s="192" t="s">
        <v>4103</v>
      </c>
      <c r="F1632" s="192" t="s">
        <v>10</v>
      </c>
      <c r="G1632" s="192">
        <v>1058407</v>
      </c>
      <c r="H1632" s="68"/>
      <c r="I1632" s="198" t="s">
        <v>5201</v>
      </c>
      <c r="J1632" s="68"/>
      <c r="K1632" s="68"/>
      <c r="L1632" s="68"/>
      <c r="M1632" s="68"/>
      <c r="N1632" s="363"/>
      <c r="O1632" s="363"/>
      <c r="P1632" s="216">
        <v>50</v>
      </c>
      <c r="Q1632" s="216">
        <v>0</v>
      </c>
      <c r="R1632" s="68" t="s">
        <v>638</v>
      </c>
      <c r="S1632" s="365"/>
      <c r="T1632" s="278"/>
    </row>
    <row r="1633" spans="1:20" ht="76.5">
      <c r="A1633" s="192">
        <v>383</v>
      </c>
      <c r="B1633" s="68"/>
      <c r="C1633" s="214" t="s">
        <v>1246</v>
      </c>
      <c r="D1633" s="215">
        <v>45035</v>
      </c>
      <c r="E1633" s="192" t="s">
        <v>4104</v>
      </c>
      <c r="F1633" s="192" t="s">
        <v>10</v>
      </c>
      <c r="G1633" s="192">
        <v>1058408</v>
      </c>
      <c r="H1633" s="68"/>
      <c r="I1633" s="198" t="s">
        <v>5202</v>
      </c>
      <c r="J1633" s="68"/>
      <c r="K1633" s="68"/>
      <c r="L1633" s="68"/>
      <c r="M1633" s="68"/>
      <c r="N1633" s="363"/>
      <c r="O1633" s="363"/>
      <c r="P1633" s="216">
        <v>50</v>
      </c>
      <c r="Q1633" s="216">
        <v>0</v>
      </c>
      <c r="R1633" s="68" t="s">
        <v>638</v>
      </c>
      <c r="S1633" s="365"/>
      <c r="T1633" s="278"/>
    </row>
    <row r="1634" spans="1:20" ht="76.5">
      <c r="A1634" s="192">
        <v>117</v>
      </c>
      <c r="B1634" s="68"/>
      <c r="C1634" s="214" t="s">
        <v>54</v>
      </c>
      <c r="D1634" s="215">
        <v>45035</v>
      </c>
      <c r="E1634" s="192" t="s">
        <v>4105</v>
      </c>
      <c r="F1634" s="192" t="s">
        <v>10</v>
      </c>
      <c r="G1634" s="192">
        <v>1058410</v>
      </c>
      <c r="H1634" s="68"/>
      <c r="I1634" s="198" t="s">
        <v>5203</v>
      </c>
      <c r="J1634" s="68"/>
      <c r="K1634" s="68"/>
      <c r="L1634" s="68"/>
      <c r="M1634" s="68"/>
      <c r="N1634" s="363"/>
      <c r="O1634" s="363"/>
      <c r="P1634" s="216">
        <v>50</v>
      </c>
      <c r="Q1634" s="216">
        <v>0</v>
      </c>
      <c r="R1634" s="68" t="s">
        <v>638</v>
      </c>
      <c r="S1634" s="365"/>
      <c r="T1634" s="278"/>
    </row>
    <row r="1635" spans="1:20" ht="76.5">
      <c r="A1635" s="192">
        <v>117</v>
      </c>
      <c r="B1635" s="68"/>
      <c r="C1635" s="214" t="s">
        <v>54</v>
      </c>
      <c r="D1635" s="215">
        <v>45035</v>
      </c>
      <c r="E1635" s="192" t="s">
        <v>4106</v>
      </c>
      <c r="F1635" s="192" t="s">
        <v>10</v>
      </c>
      <c r="G1635" s="192">
        <v>1058412</v>
      </c>
      <c r="H1635" s="68"/>
      <c r="I1635" s="198" t="s">
        <v>5204</v>
      </c>
      <c r="J1635" s="68"/>
      <c r="K1635" s="68"/>
      <c r="L1635" s="68"/>
      <c r="M1635" s="68"/>
      <c r="N1635" s="363"/>
      <c r="O1635" s="363"/>
      <c r="P1635" s="216">
        <v>50</v>
      </c>
      <c r="Q1635" s="216">
        <v>0</v>
      </c>
      <c r="R1635" s="68" t="s">
        <v>638</v>
      </c>
      <c r="S1635" s="365"/>
      <c r="T1635" s="278"/>
    </row>
    <row r="1636" spans="1:20" ht="76.5">
      <c r="A1636" s="192">
        <v>513</v>
      </c>
      <c r="B1636" s="68"/>
      <c r="C1636" s="214" t="s">
        <v>160</v>
      </c>
      <c r="D1636" s="215">
        <v>45035</v>
      </c>
      <c r="E1636" s="192" t="s">
        <v>4107</v>
      </c>
      <c r="F1636" s="192" t="s">
        <v>10</v>
      </c>
      <c r="G1636" s="192">
        <v>1058426</v>
      </c>
      <c r="H1636" s="68"/>
      <c r="I1636" s="198" t="s">
        <v>5205</v>
      </c>
      <c r="J1636" s="68"/>
      <c r="K1636" s="68"/>
      <c r="L1636" s="68"/>
      <c r="M1636" s="68"/>
      <c r="N1636" s="363"/>
      <c r="O1636" s="363"/>
      <c r="P1636" s="216">
        <v>50</v>
      </c>
      <c r="Q1636" s="216">
        <v>0</v>
      </c>
      <c r="R1636" s="68" t="s">
        <v>638</v>
      </c>
      <c r="S1636" s="365"/>
      <c r="T1636" s="278"/>
    </row>
    <row r="1637" spans="1:20" ht="89.25">
      <c r="A1637" s="192" t="s">
        <v>542</v>
      </c>
      <c r="B1637" s="68"/>
      <c r="C1637" s="214" t="s">
        <v>691</v>
      </c>
      <c r="D1637" s="215">
        <v>45035</v>
      </c>
      <c r="E1637" s="192" t="s">
        <v>4108</v>
      </c>
      <c r="F1637" s="192" t="s">
        <v>12</v>
      </c>
      <c r="G1637" s="192">
        <v>1058421</v>
      </c>
      <c r="H1637" s="68"/>
      <c r="I1637" s="198" t="s">
        <v>5206</v>
      </c>
      <c r="J1637" s="68"/>
      <c r="K1637" s="68"/>
      <c r="L1637" s="68"/>
      <c r="M1637" s="68"/>
      <c r="N1637" s="363"/>
      <c r="O1637" s="363"/>
      <c r="P1637" s="216">
        <v>1551555.67</v>
      </c>
      <c r="Q1637" s="216">
        <v>0</v>
      </c>
      <c r="R1637" s="68" t="s">
        <v>638</v>
      </c>
      <c r="S1637" s="365"/>
      <c r="T1637" s="278"/>
    </row>
    <row r="1638" spans="1:20" ht="63.75">
      <c r="A1638" s="192">
        <v>513</v>
      </c>
      <c r="B1638" s="68"/>
      <c r="C1638" s="214" t="s">
        <v>160</v>
      </c>
      <c r="D1638" s="215">
        <v>45035</v>
      </c>
      <c r="E1638" s="192" t="s">
        <v>4109</v>
      </c>
      <c r="F1638" s="192" t="s">
        <v>10</v>
      </c>
      <c r="G1638" s="192">
        <v>1058419</v>
      </c>
      <c r="H1638" s="68"/>
      <c r="I1638" s="198" t="s">
        <v>5207</v>
      </c>
      <c r="J1638" s="68"/>
      <c r="K1638" s="68"/>
      <c r="L1638" s="68"/>
      <c r="M1638" s="68"/>
      <c r="N1638" s="363"/>
      <c r="O1638" s="363"/>
      <c r="P1638" s="216">
        <v>50</v>
      </c>
      <c r="Q1638" s="216">
        <v>0</v>
      </c>
      <c r="R1638" s="68" t="s">
        <v>638</v>
      </c>
      <c r="S1638" s="365"/>
      <c r="T1638" s="278"/>
    </row>
    <row r="1639" spans="1:20" ht="102">
      <c r="A1639" s="192" t="s">
        <v>542</v>
      </c>
      <c r="B1639" s="68"/>
      <c r="C1639" s="214" t="s">
        <v>691</v>
      </c>
      <c r="D1639" s="215">
        <v>45035</v>
      </c>
      <c r="E1639" s="192" t="s">
        <v>4110</v>
      </c>
      <c r="F1639" s="192" t="s">
        <v>10</v>
      </c>
      <c r="G1639" s="192">
        <v>1058421</v>
      </c>
      <c r="H1639" s="68"/>
      <c r="I1639" s="198" t="s">
        <v>5208</v>
      </c>
      <c r="J1639" s="68"/>
      <c r="K1639" s="68"/>
      <c r="L1639" s="68"/>
      <c r="M1639" s="68"/>
      <c r="N1639" s="363"/>
      <c r="O1639" s="363"/>
      <c r="P1639" s="216">
        <v>50</v>
      </c>
      <c r="Q1639" s="216">
        <v>0</v>
      </c>
      <c r="R1639" s="68" t="s">
        <v>638</v>
      </c>
      <c r="S1639" s="365"/>
      <c r="T1639" s="278"/>
    </row>
    <row r="1640" spans="1:20" ht="51">
      <c r="A1640" s="192">
        <v>650</v>
      </c>
      <c r="B1640" s="68"/>
      <c r="C1640" s="214" t="s">
        <v>175</v>
      </c>
      <c r="D1640" s="215">
        <v>45036</v>
      </c>
      <c r="E1640" s="192" t="s">
        <v>4111</v>
      </c>
      <c r="F1640" s="192" t="s">
        <v>3</v>
      </c>
      <c r="G1640" s="192">
        <v>2108001</v>
      </c>
      <c r="H1640" s="68"/>
      <c r="I1640" s="198" t="s">
        <v>5209</v>
      </c>
      <c r="J1640" s="68"/>
      <c r="K1640" s="68"/>
      <c r="L1640" s="68"/>
      <c r="M1640" s="68"/>
      <c r="N1640" s="363"/>
      <c r="O1640" s="363"/>
      <c r="P1640" s="216">
        <v>0</v>
      </c>
      <c r="Q1640" s="216">
        <v>18</v>
      </c>
      <c r="R1640" s="68" t="s">
        <v>638</v>
      </c>
      <c r="S1640" s="365"/>
      <c r="T1640" s="278"/>
    </row>
    <row r="1641" spans="1:20" ht="51">
      <c r="A1641" s="192">
        <v>163</v>
      </c>
      <c r="B1641" s="68"/>
      <c r="C1641" s="214" t="s">
        <v>78</v>
      </c>
      <c r="D1641" s="215">
        <v>45036</v>
      </c>
      <c r="E1641" s="192" t="s">
        <v>4112</v>
      </c>
      <c r="F1641" s="192" t="s">
        <v>3</v>
      </c>
      <c r="G1641" s="192">
        <v>2108008</v>
      </c>
      <c r="H1641" s="68"/>
      <c r="I1641" s="198" t="s">
        <v>5210</v>
      </c>
      <c r="J1641" s="68"/>
      <c r="K1641" s="68"/>
      <c r="L1641" s="68"/>
      <c r="M1641" s="68"/>
      <c r="N1641" s="363"/>
      <c r="O1641" s="363"/>
      <c r="P1641" s="216">
        <v>0</v>
      </c>
      <c r="Q1641" s="216">
        <v>1548.73</v>
      </c>
      <c r="R1641" s="68" t="s">
        <v>638</v>
      </c>
      <c r="S1641" s="365"/>
      <c r="T1641" s="278"/>
    </row>
    <row r="1642" spans="1:20" ht="51">
      <c r="A1642" s="192">
        <v>212</v>
      </c>
      <c r="B1642" s="68"/>
      <c r="C1642" s="214" t="s">
        <v>90</v>
      </c>
      <c r="D1642" s="215">
        <v>45036</v>
      </c>
      <c r="E1642" s="192" t="s">
        <v>4113</v>
      </c>
      <c r="F1642" s="192" t="s">
        <v>3</v>
      </c>
      <c r="G1642" s="192">
        <v>2108015</v>
      </c>
      <c r="H1642" s="68"/>
      <c r="I1642" s="198" t="s">
        <v>5211</v>
      </c>
      <c r="J1642" s="68"/>
      <c r="K1642" s="68"/>
      <c r="L1642" s="68"/>
      <c r="M1642" s="68"/>
      <c r="N1642" s="363"/>
      <c r="O1642" s="363"/>
      <c r="P1642" s="216">
        <v>0</v>
      </c>
      <c r="Q1642" s="216">
        <v>60</v>
      </c>
      <c r="R1642" s="68" t="s">
        <v>638</v>
      </c>
      <c r="S1642" s="365"/>
      <c r="T1642" s="278"/>
    </row>
    <row r="1643" spans="1:20" ht="51">
      <c r="A1643" s="192" t="s">
        <v>541</v>
      </c>
      <c r="B1643" s="68"/>
      <c r="C1643" s="214" t="s">
        <v>590</v>
      </c>
      <c r="D1643" s="215">
        <v>45036</v>
      </c>
      <c r="E1643" s="192" t="s">
        <v>4114</v>
      </c>
      <c r="F1643" s="192" t="s">
        <v>3</v>
      </c>
      <c r="G1643" s="192">
        <v>2108037</v>
      </c>
      <c r="H1643" s="68"/>
      <c r="I1643" s="198" t="s">
        <v>5212</v>
      </c>
      <c r="J1643" s="68"/>
      <c r="K1643" s="68"/>
      <c r="L1643" s="68"/>
      <c r="M1643" s="68"/>
      <c r="N1643" s="363"/>
      <c r="O1643" s="363"/>
      <c r="P1643" s="216">
        <v>0</v>
      </c>
      <c r="Q1643" s="216">
        <v>120</v>
      </c>
      <c r="R1643" s="68" t="s">
        <v>638</v>
      </c>
      <c r="S1643" s="365"/>
      <c r="T1643" s="278"/>
    </row>
    <row r="1644" spans="1:20" ht="51">
      <c r="A1644" s="192" t="s">
        <v>541</v>
      </c>
      <c r="B1644" s="68"/>
      <c r="C1644" s="214" t="s">
        <v>590</v>
      </c>
      <c r="D1644" s="215">
        <v>45036</v>
      </c>
      <c r="E1644" s="192" t="s">
        <v>4115</v>
      </c>
      <c r="F1644" s="192" t="s">
        <v>3</v>
      </c>
      <c r="G1644" s="192">
        <v>2108040</v>
      </c>
      <c r="H1644" s="68"/>
      <c r="I1644" s="198" t="s">
        <v>5213</v>
      </c>
      <c r="J1644" s="68"/>
      <c r="K1644" s="68"/>
      <c r="L1644" s="68"/>
      <c r="M1644" s="68"/>
      <c r="N1644" s="363"/>
      <c r="O1644" s="363"/>
      <c r="P1644" s="216">
        <v>0</v>
      </c>
      <c r="Q1644" s="216">
        <v>313.26</v>
      </c>
      <c r="R1644" s="68" t="s">
        <v>638</v>
      </c>
      <c r="S1644" s="365"/>
      <c r="T1644" s="278"/>
    </row>
    <row r="1645" spans="1:20" ht="51">
      <c r="A1645" s="192">
        <v>670</v>
      </c>
      <c r="B1645" s="68"/>
      <c r="C1645" s="214" t="s">
        <v>178</v>
      </c>
      <c r="D1645" s="215">
        <v>45036</v>
      </c>
      <c r="E1645" s="192" t="s">
        <v>4116</v>
      </c>
      <c r="F1645" s="192" t="s">
        <v>3</v>
      </c>
      <c r="G1645" s="192">
        <v>2108047</v>
      </c>
      <c r="H1645" s="68"/>
      <c r="I1645" s="198" t="s">
        <v>5214</v>
      </c>
      <c r="J1645" s="68"/>
      <c r="K1645" s="68"/>
      <c r="L1645" s="68"/>
      <c r="M1645" s="68"/>
      <c r="N1645" s="363"/>
      <c r="O1645" s="363"/>
      <c r="P1645" s="216">
        <v>0</v>
      </c>
      <c r="Q1645" s="216">
        <v>50</v>
      </c>
      <c r="R1645" s="68" t="s">
        <v>638</v>
      </c>
      <c r="S1645" s="365"/>
      <c r="T1645" s="278"/>
    </row>
    <row r="1646" spans="1:20" ht="51">
      <c r="A1646" s="192">
        <v>132</v>
      </c>
      <c r="B1646" s="68"/>
      <c r="C1646" s="214" t="s">
        <v>59</v>
      </c>
      <c r="D1646" s="215">
        <v>45036</v>
      </c>
      <c r="E1646" s="192" t="s">
        <v>4117</v>
      </c>
      <c r="F1646" s="192" t="s">
        <v>3</v>
      </c>
      <c r="G1646" s="192">
        <v>2108050</v>
      </c>
      <c r="H1646" s="68"/>
      <c r="I1646" s="198" t="s">
        <v>5215</v>
      </c>
      <c r="J1646" s="68"/>
      <c r="K1646" s="68"/>
      <c r="L1646" s="68"/>
      <c r="M1646" s="68"/>
      <c r="N1646" s="363"/>
      <c r="O1646" s="363"/>
      <c r="P1646" s="216">
        <v>0</v>
      </c>
      <c r="Q1646" s="216">
        <v>12.96</v>
      </c>
      <c r="R1646" s="68" t="s">
        <v>638</v>
      </c>
      <c r="S1646" s="365"/>
      <c r="T1646" s="278"/>
    </row>
    <row r="1647" spans="1:20" ht="51">
      <c r="A1647" s="192">
        <v>15</v>
      </c>
      <c r="B1647" s="68"/>
      <c r="C1647" s="214" t="s">
        <v>39</v>
      </c>
      <c r="D1647" s="215">
        <v>45036</v>
      </c>
      <c r="E1647" s="192" t="s">
        <v>4118</v>
      </c>
      <c r="F1647" s="192" t="s">
        <v>3</v>
      </c>
      <c r="G1647" s="192">
        <v>2108051</v>
      </c>
      <c r="H1647" s="68"/>
      <c r="I1647" s="198" t="s">
        <v>5216</v>
      </c>
      <c r="J1647" s="68"/>
      <c r="K1647" s="68"/>
      <c r="L1647" s="68"/>
      <c r="M1647" s="68"/>
      <c r="N1647" s="363"/>
      <c r="O1647" s="363"/>
      <c r="P1647" s="216">
        <v>0</v>
      </c>
      <c r="Q1647" s="216">
        <v>213.36</v>
      </c>
      <c r="R1647" s="68" t="s">
        <v>638</v>
      </c>
      <c r="S1647" s="365"/>
      <c r="T1647" s="278"/>
    </row>
    <row r="1648" spans="1:20" ht="51">
      <c r="A1648" s="192" t="s">
        <v>541</v>
      </c>
      <c r="B1648" s="68"/>
      <c r="C1648" s="214" t="s">
        <v>590</v>
      </c>
      <c r="D1648" s="215">
        <v>45036</v>
      </c>
      <c r="E1648" s="192" t="s">
        <v>4119</v>
      </c>
      <c r="F1648" s="192" t="s">
        <v>3</v>
      </c>
      <c r="G1648" s="192">
        <v>2108102</v>
      </c>
      <c r="H1648" s="68"/>
      <c r="I1648" s="198" t="s">
        <v>1871</v>
      </c>
      <c r="J1648" s="68"/>
      <c r="K1648" s="68"/>
      <c r="L1648" s="68"/>
      <c r="M1648" s="68"/>
      <c r="N1648" s="363"/>
      <c r="O1648" s="363"/>
      <c r="P1648" s="216">
        <v>0</v>
      </c>
      <c r="Q1648" s="216">
        <v>950</v>
      </c>
      <c r="R1648" s="68" t="s">
        <v>638</v>
      </c>
      <c r="S1648" s="365"/>
      <c r="T1648" s="278"/>
    </row>
    <row r="1649" spans="1:20" ht="63.75">
      <c r="A1649" s="192">
        <v>46</v>
      </c>
      <c r="B1649" s="68"/>
      <c r="C1649" s="214" t="s">
        <v>1380</v>
      </c>
      <c r="D1649" s="215">
        <v>45036</v>
      </c>
      <c r="E1649" s="192" t="s">
        <v>4120</v>
      </c>
      <c r="F1649" s="192" t="s">
        <v>3</v>
      </c>
      <c r="G1649" s="192">
        <v>2108110</v>
      </c>
      <c r="H1649" s="68"/>
      <c r="I1649" s="198" t="s">
        <v>5217</v>
      </c>
      <c r="J1649" s="68"/>
      <c r="K1649" s="68"/>
      <c r="L1649" s="68"/>
      <c r="M1649" s="68"/>
      <c r="N1649" s="363"/>
      <c r="O1649" s="363"/>
      <c r="P1649" s="216">
        <v>0</v>
      </c>
      <c r="Q1649" s="216">
        <v>3340</v>
      </c>
      <c r="R1649" s="68" t="s">
        <v>638</v>
      </c>
      <c r="S1649" s="365"/>
      <c r="T1649" s="278"/>
    </row>
    <row r="1650" spans="1:20" ht="51">
      <c r="A1650" s="192" t="s">
        <v>541</v>
      </c>
      <c r="B1650" s="68"/>
      <c r="C1650" s="214" t="s">
        <v>590</v>
      </c>
      <c r="D1650" s="215">
        <v>45036</v>
      </c>
      <c r="E1650" s="192" t="s">
        <v>4121</v>
      </c>
      <c r="F1650" s="192" t="s">
        <v>3</v>
      </c>
      <c r="G1650" s="192">
        <v>2108114</v>
      </c>
      <c r="H1650" s="68"/>
      <c r="I1650" s="198" t="s">
        <v>5218</v>
      </c>
      <c r="J1650" s="68"/>
      <c r="K1650" s="68"/>
      <c r="L1650" s="68"/>
      <c r="M1650" s="68"/>
      <c r="N1650" s="363"/>
      <c r="O1650" s="363"/>
      <c r="P1650" s="216">
        <v>0</v>
      </c>
      <c r="Q1650" s="216">
        <v>300</v>
      </c>
      <c r="R1650" s="68" t="s">
        <v>638</v>
      </c>
      <c r="S1650" s="365"/>
      <c r="T1650" s="278"/>
    </row>
    <row r="1651" spans="1:20" ht="51">
      <c r="A1651" s="192" t="s">
        <v>541</v>
      </c>
      <c r="B1651" s="68"/>
      <c r="C1651" s="214" t="s">
        <v>590</v>
      </c>
      <c r="D1651" s="215">
        <v>45036</v>
      </c>
      <c r="E1651" s="192" t="s">
        <v>4122</v>
      </c>
      <c r="F1651" s="192" t="s">
        <v>3</v>
      </c>
      <c r="G1651" s="192">
        <v>2108115</v>
      </c>
      <c r="H1651" s="68"/>
      <c r="I1651" s="198" t="s">
        <v>5219</v>
      </c>
      <c r="J1651" s="68"/>
      <c r="K1651" s="68"/>
      <c r="L1651" s="68"/>
      <c r="M1651" s="68"/>
      <c r="N1651" s="363"/>
      <c r="O1651" s="363"/>
      <c r="P1651" s="216">
        <v>0</v>
      </c>
      <c r="Q1651" s="216">
        <v>278</v>
      </c>
      <c r="R1651" s="68" t="s">
        <v>638</v>
      </c>
      <c r="S1651" s="365"/>
      <c r="T1651" s="278"/>
    </row>
    <row r="1652" spans="1:20" ht="38.25">
      <c r="A1652" s="192" t="s">
        <v>542</v>
      </c>
      <c r="B1652" s="68"/>
      <c r="C1652" s="214" t="s">
        <v>691</v>
      </c>
      <c r="D1652" s="215">
        <v>45036</v>
      </c>
      <c r="E1652" s="192" t="s">
        <v>4123</v>
      </c>
      <c r="F1652" s="192" t="s">
        <v>3</v>
      </c>
      <c r="G1652" s="192">
        <v>2108116</v>
      </c>
      <c r="H1652" s="68"/>
      <c r="I1652" s="198" t="s">
        <v>5220</v>
      </c>
      <c r="J1652" s="68"/>
      <c r="K1652" s="68"/>
      <c r="L1652" s="68"/>
      <c r="M1652" s="68"/>
      <c r="N1652" s="363"/>
      <c r="O1652" s="363"/>
      <c r="P1652" s="216">
        <v>0</v>
      </c>
      <c r="Q1652" s="216">
        <v>50</v>
      </c>
      <c r="R1652" s="68" t="s">
        <v>638</v>
      </c>
      <c r="S1652" s="365"/>
      <c r="T1652" s="278"/>
    </row>
    <row r="1653" spans="1:20" ht="51">
      <c r="A1653" s="192">
        <v>86</v>
      </c>
      <c r="B1653" s="68"/>
      <c r="C1653" s="214" t="s">
        <v>50</v>
      </c>
      <c r="D1653" s="215">
        <v>45036</v>
      </c>
      <c r="E1653" s="192" t="s">
        <v>4124</v>
      </c>
      <c r="F1653" s="192" t="s">
        <v>6</v>
      </c>
      <c r="G1653" s="192">
        <v>1799508</v>
      </c>
      <c r="H1653" s="68"/>
      <c r="I1653" s="198" t="s">
        <v>5221</v>
      </c>
      <c r="J1653" s="68"/>
      <c r="K1653" s="68"/>
      <c r="L1653" s="68"/>
      <c r="M1653" s="68"/>
      <c r="N1653" s="363"/>
      <c r="O1653" s="363"/>
      <c r="P1653" s="216">
        <v>0</v>
      </c>
      <c r="Q1653" s="216">
        <v>500</v>
      </c>
      <c r="R1653" s="68" t="s">
        <v>638</v>
      </c>
      <c r="S1653" s="365"/>
      <c r="T1653" s="278"/>
    </row>
    <row r="1654" spans="1:20" ht="76.5">
      <c r="A1654" s="192">
        <v>578</v>
      </c>
      <c r="B1654" s="68"/>
      <c r="C1654" s="214" t="s">
        <v>168</v>
      </c>
      <c r="D1654" s="215">
        <v>45036</v>
      </c>
      <c r="E1654" s="192" t="s">
        <v>4125</v>
      </c>
      <c r="F1654" s="192" t="s">
        <v>6</v>
      </c>
      <c r="G1654" s="192">
        <v>2135</v>
      </c>
      <c r="H1654" s="68"/>
      <c r="I1654" s="198" t="s">
        <v>5222</v>
      </c>
      <c r="J1654" s="68"/>
      <c r="K1654" s="68"/>
      <c r="L1654" s="68"/>
      <c r="M1654" s="68"/>
      <c r="N1654" s="363"/>
      <c r="O1654" s="363"/>
      <c r="P1654" s="216">
        <v>0</v>
      </c>
      <c r="Q1654" s="216">
        <v>59377174</v>
      </c>
      <c r="R1654" s="68" t="s">
        <v>638</v>
      </c>
      <c r="S1654" s="365"/>
      <c r="T1654" s="278"/>
    </row>
    <row r="1655" spans="1:20" ht="102">
      <c r="A1655" s="192">
        <v>576</v>
      </c>
      <c r="B1655" s="68"/>
      <c r="C1655" s="214" t="s">
        <v>1247</v>
      </c>
      <c r="D1655" s="215">
        <v>45036</v>
      </c>
      <c r="E1655" s="192" t="s">
        <v>4126</v>
      </c>
      <c r="F1655" s="192" t="s">
        <v>601</v>
      </c>
      <c r="G1655" s="192">
        <v>18075</v>
      </c>
      <c r="H1655" s="68"/>
      <c r="I1655" s="198" t="s">
        <v>5223</v>
      </c>
      <c r="J1655" s="68"/>
      <c r="K1655" s="68"/>
      <c r="L1655" s="68"/>
      <c r="M1655" s="68"/>
      <c r="N1655" s="363"/>
      <c r="O1655" s="363"/>
      <c r="P1655" s="216">
        <v>75.59</v>
      </c>
      <c r="Q1655" s="216">
        <v>0</v>
      </c>
      <c r="R1655" s="68" t="s">
        <v>638</v>
      </c>
      <c r="S1655" s="365"/>
      <c r="T1655" s="278"/>
    </row>
    <row r="1656" spans="1:20" ht="51">
      <c r="A1656" s="192" t="s">
        <v>541</v>
      </c>
      <c r="B1656" s="68"/>
      <c r="C1656" s="214" t="s">
        <v>590</v>
      </c>
      <c r="D1656" s="215">
        <v>45036</v>
      </c>
      <c r="E1656" s="192" t="s">
        <v>4127</v>
      </c>
      <c r="F1656" s="192" t="s">
        <v>3</v>
      </c>
      <c r="G1656" s="192">
        <v>2108147</v>
      </c>
      <c r="H1656" s="68"/>
      <c r="I1656" s="198" t="s">
        <v>5224</v>
      </c>
      <c r="J1656" s="68"/>
      <c r="K1656" s="68"/>
      <c r="L1656" s="68"/>
      <c r="M1656" s="68"/>
      <c r="N1656" s="363"/>
      <c r="O1656" s="363"/>
      <c r="P1656" s="216">
        <v>0</v>
      </c>
      <c r="Q1656" s="216">
        <v>1690.92</v>
      </c>
      <c r="R1656" s="68" t="s">
        <v>638</v>
      </c>
      <c r="S1656" s="365"/>
      <c r="T1656" s="278"/>
    </row>
    <row r="1657" spans="1:20" ht="63.75">
      <c r="A1657" s="192">
        <v>53</v>
      </c>
      <c r="B1657" s="68"/>
      <c r="C1657" s="214" t="s">
        <v>1385</v>
      </c>
      <c r="D1657" s="215">
        <v>45036</v>
      </c>
      <c r="E1657" s="192" t="s">
        <v>4128</v>
      </c>
      <c r="F1657" s="192" t="s">
        <v>3</v>
      </c>
      <c r="G1657" s="192">
        <v>2108151</v>
      </c>
      <c r="H1657" s="68"/>
      <c r="I1657" s="198" t="s">
        <v>5225</v>
      </c>
      <c r="J1657" s="68"/>
      <c r="K1657" s="68"/>
      <c r="L1657" s="68"/>
      <c r="M1657" s="68"/>
      <c r="N1657" s="363"/>
      <c r="O1657" s="363"/>
      <c r="P1657" s="216">
        <v>0</v>
      </c>
      <c r="Q1657" s="216">
        <v>50</v>
      </c>
      <c r="R1657" s="68" t="s">
        <v>638</v>
      </c>
      <c r="S1657" s="365"/>
      <c r="T1657" s="278"/>
    </row>
    <row r="1658" spans="1:20" ht="51">
      <c r="A1658" s="192">
        <v>650</v>
      </c>
      <c r="B1658" s="68"/>
      <c r="C1658" s="214" t="s">
        <v>175</v>
      </c>
      <c r="D1658" s="215">
        <v>45036</v>
      </c>
      <c r="E1658" s="192" t="s">
        <v>4129</v>
      </c>
      <c r="F1658" s="192" t="s">
        <v>3</v>
      </c>
      <c r="G1658" s="192">
        <v>2108156</v>
      </c>
      <c r="H1658" s="68"/>
      <c r="I1658" s="198" t="s">
        <v>5226</v>
      </c>
      <c r="J1658" s="68"/>
      <c r="K1658" s="68"/>
      <c r="L1658" s="68"/>
      <c r="M1658" s="68"/>
      <c r="N1658" s="363"/>
      <c r="O1658" s="363"/>
      <c r="P1658" s="216">
        <v>0</v>
      </c>
      <c r="Q1658" s="216">
        <v>126</v>
      </c>
      <c r="R1658" s="68" t="s">
        <v>638</v>
      </c>
      <c r="S1658" s="365"/>
      <c r="T1658" s="278"/>
    </row>
    <row r="1659" spans="1:20" ht="51">
      <c r="A1659" s="192" t="s">
        <v>541</v>
      </c>
      <c r="B1659" s="68"/>
      <c r="C1659" s="214" t="s">
        <v>590</v>
      </c>
      <c r="D1659" s="215">
        <v>45036</v>
      </c>
      <c r="E1659" s="192" t="s">
        <v>4130</v>
      </c>
      <c r="F1659" s="192" t="s">
        <v>3</v>
      </c>
      <c r="G1659" s="192">
        <v>2108160</v>
      </c>
      <c r="H1659" s="68"/>
      <c r="I1659" s="198" t="s">
        <v>5227</v>
      </c>
      <c r="J1659" s="68"/>
      <c r="K1659" s="68"/>
      <c r="L1659" s="68"/>
      <c r="M1659" s="68"/>
      <c r="N1659" s="363"/>
      <c r="O1659" s="363"/>
      <c r="P1659" s="216">
        <v>0</v>
      </c>
      <c r="Q1659" s="216">
        <v>3290.19</v>
      </c>
      <c r="R1659" s="68" t="s">
        <v>638</v>
      </c>
      <c r="S1659" s="365"/>
      <c r="T1659" s="278"/>
    </row>
    <row r="1660" spans="1:20" ht="63.75">
      <c r="A1660" s="192">
        <v>206</v>
      </c>
      <c r="B1660" s="68"/>
      <c r="C1660" s="214" t="s">
        <v>87</v>
      </c>
      <c r="D1660" s="215">
        <v>45036</v>
      </c>
      <c r="E1660" s="192" t="s">
        <v>4131</v>
      </c>
      <c r="F1660" s="192" t="s">
        <v>3</v>
      </c>
      <c r="G1660" s="192">
        <v>2108162</v>
      </c>
      <c r="H1660" s="68"/>
      <c r="I1660" s="198" t="s">
        <v>5228</v>
      </c>
      <c r="J1660" s="68"/>
      <c r="K1660" s="68"/>
      <c r="L1660" s="68"/>
      <c r="M1660" s="68"/>
      <c r="N1660" s="363"/>
      <c r="O1660" s="363"/>
      <c r="P1660" s="216">
        <v>0</v>
      </c>
      <c r="Q1660" s="216">
        <v>34.75</v>
      </c>
      <c r="R1660" s="68" t="s">
        <v>638</v>
      </c>
      <c r="S1660" s="365"/>
      <c r="T1660" s="278"/>
    </row>
    <row r="1661" spans="1:20" ht="38.25">
      <c r="A1661" s="192">
        <v>213</v>
      </c>
      <c r="B1661" s="68"/>
      <c r="C1661" s="214" t="s">
        <v>91</v>
      </c>
      <c r="D1661" s="215">
        <v>45036</v>
      </c>
      <c r="E1661" s="192" t="s">
        <v>4132</v>
      </c>
      <c r="F1661" s="192" t="s">
        <v>3</v>
      </c>
      <c r="G1661" s="192">
        <v>2108165</v>
      </c>
      <c r="H1661" s="68"/>
      <c r="I1661" s="198" t="s">
        <v>5229</v>
      </c>
      <c r="J1661" s="68"/>
      <c r="K1661" s="68"/>
      <c r="L1661" s="68"/>
      <c r="M1661" s="68"/>
      <c r="N1661" s="363"/>
      <c r="O1661" s="363"/>
      <c r="P1661" s="216">
        <v>0</v>
      </c>
      <c r="Q1661" s="216">
        <v>160</v>
      </c>
      <c r="R1661" s="68" t="s">
        <v>638</v>
      </c>
      <c r="S1661" s="365"/>
      <c r="T1661" s="278"/>
    </row>
    <row r="1662" spans="1:20" ht="51">
      <c r="A1662" s="192">
        <v>251</v>
      </c>
      <c r="B1662" s="68"/>
      <c r="C1662" s="214" t="s">
        <v>103</v>
      </c>
      <c r="D1662" s="215">
        <v>45036</v>
      </c>
      <c r="E1662" s="192" t="s">
        <v>4133</v>
      </c>
      <c r="F1662" s="192" t="s">
        <v>3</v>
      </c>
      <c r="G1662" s="192">
        <v>2108168</v>
      </c>
      <c r="H1662" s="68"/>
      <c r="I1662" s="198" t="s">
        <v>5230</v>
      </c>
      <c r="J1662" s="68"/>
      <c r="K1662" s="68"/>
      <c r="L1662" s="68"/>
      <c r="M1662" s="68"/>
      <c r="N1662" s="363"/>
      <c r="O1662" s="363"/>
      <c r="P1662" s="216">
        <v>0</v>
      </c>
      <c r="Q1662" s="216">
        <v>3</v>
      </c>
      <c r="R1662" s="68" t="s">
        <v>638</v>
      </c>
      <c r="S1662" s="365"/>
      <c r="T1662" s="278"/>
    </row>
    <row r="1663" spans="1:20" ht="51">
      <c r="A1663" s="192">
        <v>163</v>
      </c>
      <c r="B1663" s="68"/>
      <c r="C1663" s="214" t="s">
        <v>78</v>
      </c>
      <c r="D1663" s="215">
        <v>45036</v>
      </c>
      <c r="E1663" s="192" t="s">
        <v>4134</v>
      </c>
      <c r="F1663" s="192" t="s">
        <v>3</v>
      </c>
      <c r="G1663" s="192">
        <v>2108171</v>
      </c>
      <c r="H1663" s="68"/>
      <c r="I1663" s="198" t="s">
        <v>5231</v>
      </c>
      <c r="J1663" s="68"/>
      <c r="K1663" s="68"/>
      <c r="L1663" s="68"/>
      <c r="M1663" s="68"/>
      <c r="N1663" s="363"/>
      <c r="O1663" s="363"/>
      <c r="P1663" s="216">
        <v>0</v>
      </c>
      <c r="Q1663" s="216">
        <v>15</v>
      </c>
      <c r="R1663" s="68" t="s">
        <v>638</v>
      </c>
      <c r="S1663" s="365"/>
      <c r="T1663" s="278"/>
    </row>
    <row r="1664" spans="1:20" ht="63.75">
      <c r="A1664" s="192">
        <v>597</v>
      </c>
      <c r="B1664" s="68"/>
      <c r="C1664" s="214" t="s">
        <v>677</v>
      </c>
      <c r="D1664" s="215">
        <v>45036</v>
      </c>
      <c r="E1664" s="192" t="s">
        <v>4135</v>
      </c>
      <c r="F1664" s="192" t="s">
        <v>6</v>
      </c>
      <c r="G1664" s="192">
        <v>2244325</v>
      </c>
      <c r="H1664" s="68"/>
      <c r="I1664" s="198" t="s">
        <v>5232</v>
      </c>
      <c r="J1664" s="68"/>
      <c r="K1664" s="68"/>
      <c r="L1664" s="68"/>
      <c r="M1664" s="68"/>
      <c r="N1664" s="363"/>
      <c r="O1664" s="363"/>
      <c r="P1664" s="216">
        <v>0</v>
      </c>
      <c r="Q1664" s="216">
        <v>975492</v>
      </c>
      <c r="R1664" s="68" t="s">
        <v>638</v>
      </c>
      <c r="S1664" s="365"/>
      <c r="T1664" s="278"/>
    </row>
    <row r="1665" spans="1:20" ht="102">
      <c r="A1665" s="192">
        <v>78</v>
      </c>
      <c r="B1665" s="68"/>
      <c r="C1665" s="214" t="s">
        <v>1381</v>
      </c>
      <c r="D1665" s="215">
        <v>45036</v>
      </c>
      <c r="E1665" s="192" t="s">
        <v>4136</v>
      </c>
      <c r="F1665" s="192" t="s">
        <v>10</v>
      </c>
      <c r="G1665" s="192">
        <v>1058468</v>
      </c>
      <c r="H1665" s="68"/>
      <c r="I1665" s="198" t="s">
        <v>5233</v>
      </c>
      <c r="J1665" s="68"/>
      <c r="K1665" s="68"/>
      <c r="L1665" s="68"/>
      <c r="M1665" s="68"/>
      <c r="N1665" s="363"/>
      <c r="O1665" s="363"/>
      <c r="P1665" s="216">
        <v>2027.53</v>
      </c>
      <c r="Q1665" s="216">
        <v>0</v>
      </c>
      <c r="R1665" s="68" t="s">
        <v>638</v>
      </c>
      <c r="S1665" s="365"/>
      <c r="T1665" s="278"/>
    </row>
    <row r="1666" spans="1:20" ht="63.75">
      <c r="A1666" s="192">
        <v>597</v>
      </c>
      <c r="B1666" s="68"/>
      <c r="C1666" s="214" t="s">
        <v>677</v>
      </c>
      <c r="D1666" s="215">
        <v>45036</v>
      </c>
      <c r="E1666" s="192" t="s">
        <v>4137</v>
      </c>
      <c r="F1666" s="192" t="s">
        <v>14</v>
      </c>
      <c r="G1666" s="192">
        <v>2244326</v>
      </c>
      <c r="H1666" s="68"/>
      <c r="I1666" s="198" t="s">
        <v>5234</v>
      </c>
      <c r="J1666" s="68"/>
      <c r="K1666" s="68"/>
      <c r="L1666" s="68"/>
      <c r="M1666" s="68"/>
      <c r="N1666" s="363"/>
      <c r="O1666" s="363"/>
      <c r="P1666" s="216">
        <v>50</v>
      </c>
      <c r="Q1666" s="216">
        <v>0</v>
      </c>
      <c r="R1666" s="68" t="s">
        <v>638</v>
      </c>
      <c r="S1666" s="365"/>
      <c r="T1666" s="278"/>
    </row>
    <row r="1667" spans="1:20" ht="63.75">
      <c r="A1667" s="192">
        <v>10</v>
      </c>
      <c r="B1667" s="68"/>
      <c r="C1667" s="214" t="s">
        <v>38</v>
      </c>
      <c r="D1667" s="215">
        <v>45036</v>
      </c>
      <c r="E1667" s="192" t="s">
        <v>4138</v>
      </c>
      <c r="F1667" s="192" t="s">
        <v>14</v>
      </c>
      <c r="G1667" s="192">
        <v>2244328</v>
      </c>
      <c r="H1667" s="68"/>
      <c r="I1667" s="198" t="s">
        <v>5235</v>
      </c>
      <c r="J1667" s="68"/>
      <c r="K1667" s="68"/>
      <c r="L1667" s="68"/>
      <c r="M1667" s="68"/>
      <c r="N1667" s="363"/>
      <c r="O1667" s="363"/>
      <c r="P1667" s="216">
        <v>50</v>
      </c>
      <c r="Q1667" s="216">
        <v>0</v>
      </c>
      <c r="R1667" s="68" t="s">
        <v>638</v>
      </c>
      <c r="S1667" s="365"/>
      <c r="T1667" s="278"/>
    </row>
    <row r="1668" spans="1:20" ht="63.75">
      <c r="A1668" s="192">
        <v>376</v>
      </c>
      <c r="B1668" s="68"/>
      <c r="C1668" s="214" t="s">
        <v>609</v>
      </c>
      <c r="D1668" s="215">
        <v>45036</v>
      </c>
      <c r="E1668" s="192" t="s">
        <v>4139</v>
      </c>
      <c r="F1668" s="192" t="s">
        <v>6</v>
      </c>
      <c r="G1668" s="192">
        <v>1058665</v>
      </c>
      <c r="H1668" s="68"/>
      <c r="I1668" s="198" t="s">
        <v>5236</v>
      </c>
      <c r="J1668" s="68"/>
      <c r="K1668" s="68"/>
      <c r="L1668" s="68"/>
      <c r="M1668" s="68"/>
      <c r="N1668" s="363"/>
      <c r="O1668" s="363"/>
      <c r="P1668" s="216">
        <v>0</v>
      </c>
      <c r="Q1668" s="216">
        <v>29841.48</v>
      </c>
      <c r="R1668" s="68" t="s">
        <v>638</v>
      </c>
      <c r="S1668" s="365"/>
      <c r="T1668" s="278"/>
    </row>
    <row r="1669" spans="1:20" ht="89.25">
      <c r="A1669" s="192">
        <v>578</v>
      </c>
      <c r="B1669" s="68"/>
      <c r="C1669" s="214" t="s">
        <v>168</v>
      </c>
      <c r="D1669" s="215">
        <v>45036</v>
      </c>
      <c r="E1669" s="192" t="s">
        <v>4140</v>
      </c>
      <c r="F1669" s="192" t="s">
        <v>6</v>
      </c>
      <c r="G1669" s="192">
        <v>1058785</v>
      </c>
      <c r="H1669" s="68"/>
      <c r="I1669" s="198" t="s">
        <v>5237</v>
      </c>
      <c r="J1669" s="68"/>
      <c r="K1669" s="68"/>
      <c r="L1669" s="68"/>
      <c r="M1669" s="68"/>
      <c r="N1669" s="363"/>
      <c r="O1669" s="363"/>
      <c r="P1669" s="216">
        <v>0</v>
      </c>
      <c r="Q1669" s="216">
        <v>33614</v>
      </c>
      <c r="R1669" s="68" t="s">
        <v>638</v>
      </c>
      <c r="S1669" s="365"/>
      <c r="T1669" s="278"/>
    </row>
    <row r="1670" spans="1:20" ht="51">
      <c r="A1670" s="192">
        <v>169</v>
      </c>
      <c r="B1670" s="68"/>
      <c r="C1670" s="214" t="s">
        <v>79</v>
      </c>
      <c r="D1670" s="215">
        <v>45036</v>
      </c>
      <c r="E1670" s="192" t="s">
        <v>4141</v>
      </c>
      <c r="F1670" s="192" t="s">
        <v>3</v>
      </c>
      <c r="G1670" s="192">
        <v>2108096</v>
      </c>
      <c r="H1670" s="68"/>
      <c r="I1670" s="198" t="s">
        <v>5238</v>
      </c>
      <c r="J1670" s="68"/>
      <c r="K1670" s="68"/>
      <c r="L1670" s="68"/>
      <c r="M1670" s="68"/>
      <c r="N1670" s="363"/>
      <c r="O1670" s="363"/>
      <c r="P1670" s="216">
        <v>0</v>
      </c>
      <c r="Q1670" s="216">
        <v>11601</v>
      </c>
      <c r="R1670" s="68" t="s">
        <v>638</v>
      </c>
      <c r="S1670" s="365"/>
      <c r="T1670" s="278"/>
    </row>
    <row r="1671" spans="1:20" ht="51">
      <c r="A1671" s="192">
        <v>169</v>
      </c>
      <c r="B1671" s="68"/>
      <c r="C1671" s="214" t="s">
        <v>79</v>
      </c>
      <c r="D1671" s="215">
        <v>45036</v>
      </c>
      <c r="E1671" s="192" t="s">
        <v>4142</v>
      </c>
      <c r="F1671" s="192" t="s">
        <v>3</v>
      </c>
      <c r="G1671" s="192">
        <v>2108099</v>
      </c>
      <c r="H1671" s="68"/>
      <c r="I1671" s="198" t="s">
        <v>5239</v>
      </c>
      <c r="J1671" s="68"/>
      <c r="K1671" s="68"/>
      <c r="L1671" s="68"/>
      <c r="M1671" s="68"/>
      <c r="N1671" s="363"/>
      <c r="O1671" s="363"/>
      <c r="P1671" s="216">
        <v>0</v>
      </c>
      <c r="Q1671" s="216">
        <v>6142</v>
      </c>
      <c r="R1671" s="68" t="s">
        <v>638</v>
      </c>
      <c r="S1671" s="365"/>
      <c r="T1671" s="278"/>
    </row>
    <row r="1672" spans="1:20" ht="51">
      <c r="A1672" s="192">
        <v>591</v>
      </c>
      <c r="B1672" s="68"/>
      <c r="C1672" s="214" t="s">
        <v>674</v>
      </c>
      <c r="D1672" s="215">
        <v>45036</v>
      </c>
      <c r="E1672" s="192" t="s">
        <v>4143</v>
      </c>
      <c r="F1672" s="192" t="s">
        <v>3</v>
      </c>
      <c r="G1672" s="192">
        <v>2107986</v>
      </c>
      <c r="H1672" s="68"/>
      <c r="I1672" s="198" t="s">
        <v>5240</v>
      </c>
      <c r="J1672" s="68"/>
      <c r="K1672" s="68"/>
      <c r="L1672" s="68"/>
      <c r="M1672" s="68"/>
      <c r="N1672" s="363"/>
      <c r="O1672" s="363"/>
      <c r="P1672" s="216">
        <v>0</v>
      </c>
      <c r="Q1672" s="216">
        <v>49.53</v>
      </c>
      <c r="R1672" s="68" t="s">
        <v>638</v>
      </c>
      <c r="S1672" s="365"/>
      <c r="T1672" s="278"/>
    </row>
    <row r="1673" spans="1:20" ht="51">
      <c r="A1673" s="192">
        <v>591</v>
      </c>
      <c r="B1673" s="68"/>
      <c r="C1673" s="214" t="s">
        <v>674</v>
      </c>
      <c r="D1673" s="215">
        <v>45036</v>
      </c>
      <c r="E1673" s="192" t="s">
        <v>4144</v>
      </c>
      <c r="F1673" s="192" t="s">
        <v>3</v>
      </c>
      <c r="G1673" s="192">
        <v>2107987</v>
      </c>
      <c r="H1673" s="68"/>
      <c r="I1673" s="198" t="s">
        <v>5241</v>
      </c>
      <c r="J1673" s="68"/>
      <c r="K1673" s="68"/>
      <c r="L1673" s="68"/>
      <c r="M1673" s="68"/>
      <c r="N1673" s="363"/>
      <c r="O1673" s="363"/>
      <c r="P1673" s="216">
        <v>0</v>
      </c>
      <c r="Q1673" s="216">
        <v>2540</v>
      </c>
      <c r="R1673" s="68" t="s">
        <v>638</v>
      </c>
      <c r="S1673" s="365"/>
      <c r="T1673" s="278"/>
    </row>
    <row r="1674" spans="1:20" ht="51">
      <c r="A1674" s="192">
        <v>591</v>
      </c>
      <c r="B1674" s="68"/>
      <c r="C1674" s="214" t="s">
        <v>674</v>
      </c>
      <c r="D1674" s="215">
        <v>45036</v>
      </c>
      <c r="E1674" s="192" t="s">
        <v>4145</v>
      </c>
      <c r="F1674" s="192" t="s">
        <v>3</v>
      </c>
      <c r="G1674" s="192">
        <v>2107988</v>
      </c>
      <c r="H1674" s="68"/>
      <c r="I1674" s="198" t="s">
        <v>5242</v>
      </c>
      <c r="J1674" s="68"/>
      <c r="K1674" s="68"/>
      <c r="L1674" s="68"/>
      <c r="M1674" s="68"/>
      <c r="N1674" s="363"/>
      <c r="O1674" s="363"/>
      <c r="P1674" s="216">
        <v>0</v>
      </c>
      <c r="Q1674" s="216">
        <v>21.62</v>
      </c>
      <c r="R1674" s="68" t="s">
        <v>638</v>
      </c>
      <c r="S1674" s="365"/>
      <c r="T1674" s="278"/>
    </row>
    <row r="1675" spans="1:20" ht="51">
      <c r="A1675" s="192">
        <v>591</v>
      </c>
      <c r="B1675" s="68"/>
      <c r="C1675" s="214" t="s">
        <v>674</v>
      </c>
      <c r="D1675" s="215">
        <v>45036</v>
      </c>
      <c r="E1675" s="192" t="s">
        <v>4146</v>
      </c>
      <c r="F1675" s="192" t="s">
        <v>3</v>
      </c>
      <c r="G1675" s="192">
        <v>2107989</v>
      </c>
      <c r="H1675" s="68"/>
      <c r="I1675" s="198" t="s">
        <v>5243</v>
      </c>
      <c r="J1675" s="68"/>
      <c r="K1675" s="68"/>
      <c r="L1675" s="68"/>
      <c r="M1675" s="68"/>
      <c r="N1675" s="363"/>
      <c r="O1675" s="363"/>
      <c r="P1675" s="216">
        <v>0</v>
      </c>
      <c r="Q1675" s="216">
        <v>3182.16</v>
      </c>
      <c r="R1675" s="68" t="s">
        <v>638</v>
      </c>
      <c r="S1675" s="365"/>
      <c r="T1675" s="278"/>
    </row>
    <row r="1676" spans="1:20" ht="51">
      <c r="A1676" s="192">
        <v>591</v>
      </c>
      <c r="B1676" s="68"/>
      <c r="C1676" s="214" t="s">
        <v>674</v>
      </c>
      <c r="D1676" s="215">
        <v>45036</v>
      </c>
      <c r="E1676" s="192" t="s">
        <v>4147</v>
      </c>
      <c r="F1676" s="192" t="s">
        <v>3</v>
      </c>
      <c r="G1676" s="192">
        <v>2107992</v>
      </c>
      <c r="H1676" s="68"/>
      <c r="I1676" s="198" t="s">
        <v>5244</v>
      </c>
      <c r="J1676" s="68"/>
      <c r="K1676" s="68"/>
      <c r="L1676" s="68"/>
      <c r="M1676" s="68"/>
      <c r="N1676" s="363"/>
      <c r="O1676" s="363"/>
      <c r="P1676" s="216">
        <v>0</v>
      </c>
      <c r="Q1676" s="216">
        <v>19042.48</v>
      </c>
      <c r="R1676" s="68" t="s">
        <v>638</v>
      </c>
      <c r="S1676" s="365"/>
      <c r="T1676" s="278"/>
    </row>
    <row r="1677" spans="1:20" ht="51">
      <c r="A1677" s="192">
        <v>591</v>
      </c>
      <c r="B1677" s="68"/>
      <c r="C1677" s="214" t="s">
        <v>674</v>
      </c>
      <c r="D1677" s="215">
        <v>45036</v>
      </c>
      <c r="E1677" s="192" t="s">
        <v>4148</v>
      </c>
      <c r="F1677" s="192" t="s">
        <v>3</v>
      </c>
      <c r="G1677" s="192">
        <v>2107995</v>
      </c>
      <c r="H1677" s="68"/>
      <c r="I1677" s="198" t="s">
        <v>5243</v>
      </c>
      <c r="J1677" s="68"/>
      <c r="K1677" s="68"/>
      <c r="L1677" s="68"/>
      <c r="M1677" s="68"/>
      <c r="N1677" s="363"/>
      <c r="O1677" s="363"/>
      <c r="P1677" s="216">
        <v>0</v>
      </c>
      <c r="Q1677" s="216">
        <v>10916.08</v>
      </c>
      <c r="R1677" s="68" t="s">
        <v>638</v>
      </c>
      <c r="S1677" s="365"/>
      <c r="T1677" s="278"/>
    </row>
    <row r="1678" spans="1:20" ht="51">
      <c r="A1678" s="192">
        <v>15</v>
      </c>
      <c r="B1678" s="68"/>
      <c r="C1678" s="214" t="s">
        <v>39</v>
      </c>
      <c r="D1678" s="215">
        <v>45036</v>
      </c>
      <c r="E1678" s="192" t="s">
        <v>4149</v>
      </c>
      <c r="F1678" s="192" t="s">
        <v>3</v>
      </c>
      <c r="G1678" s="192">
        <v>2107996</v>
      </c>
      <c r="H1678" s="68"/>
      <c r="I1678" s="198" t="s">
        <v>5245</v>
      </c>
      <c r="J1678" s="68"/>
      <c r="K1678" s="68"/>
      <c r="L1678" s="68"/>
      <c r="M1678" s="68"/>
      <c r="N1678" s="363"/>
      <c r="O1678" s="363"/>
      <c r="P1678" s="216">
        <v>0</v>
      </c>
      <c r="Q1678" s="216">
        <v>1000</v>
      </c>
      <c r="R1678" s="68" t="s">
        <v>638</v>
      </c>
      <c r="S1678" s="365"/>
      <c r="T1678" s="278"/>
    </row>
    <row r="1679" spans="1:20" ht="51">
      <c r="A1679" s="192">
        <v>591</v>
      </c>
      <c r="B1679" s="68"/>
      <c r="C1679" s="214" t="s">
        <v>674</v>
      </c>
      <c r="D1679" s="215">
        <v>45036</v>
      </c>
      <c r="E1679" s="192" t="s">
        <v>4150</v>
      </c>
      <c r="F1679" s="192" t="s">
        <v>3</v>
      </c>
      <c r="G1679" s="192">
        <v>2107997</v>
      </c>
      <c r="H1679" s="68"/>
      <c r="I1679" s="198" t="s">
        <v>5246</v>
      </c>
      <c r="J1679" s="68"/>
      <c r="K1679" s="68"/>
      <c r="L1679" s="68"/>
      <c r="M1679" s="68"/>
      <c r="N1679" s="363"/>
      <c r="O1679" s="363"/>
      <c r="P1679" s="216">
        <v>0</v>
      </c>
      <c r="Q1679" s="216">
        <v>307913.07</v>
      </c>
      <c r="R1679" s="68" t="s">
        <v>638</v>
      </c>
      <c r="S1679" s="365"/>
      <c r="T1679" s="278"/>
    </row>
    <row r="1680" spans="1:20" ht="51">
      <c r="A1680" s="192">
        <v>591</v>
      </c>
      <c r="B1680" s="68"/>
      <c r="C1680" s="214" t="s">
        <v>674</v>
      </c>
      <c r="D1680" s="215">
        <v>45036</v>
      </c>
      <c r="E1680" s="192" t="s">
        <v>4151</v>
      </c>
      <c r="F1680" s="192" t="s">
        <v>3</v>
      </c>
      <c r="G1680" s="192">
        <v>2107999</v>
      </c>
      <c r="H1680" s="68"/>
      <c r="I1680" s="198" t="s">
        <v>5247</v>
      </c>
      <c r="J1680" s="68"/>
      <c r="K1680" s="68"/>
      <c r="L1680" s="68"/>
      <c r="M1680" s="68"/>
      <c r="N1680" s="363"/>
      <c r="O1680" s="363"/>
      <c r="P1680" s="216">
        <v>0</v>
      </c>
      <c r="Q1680" s="216">
        <v>2935.34</v>
      </c>
      <c r="R1680" s="68" t="s">
        <v>638</v>
      </c>
      <c r="S1680" s="365"/>
      <c r="T1680" s="278"/>
    </row>
    <row r="1681" spans="1:20" ht="51">
      <c r="A1681" s="192">
        <v>591</v>
      </c>
      <c r="B1681" s="68"/>
      <c r="C1681" s="214" t="s">
        <v>674</v>
      </c>
      <c r="D1681" s="215">
        <v>45036</v>
      </c>
      <c r="E1681" s="192" t="s">
        <v>4152</v>
      </c>
      <c r="F1681" s="192" t="s">
        <v>3</v>
      </c>
      <c r="G1681" s="192">
        <v>2108000</v>
      </c>
      <c r="H1681" s="68"/>
      <c r="I1681" s="198" t="s">
        <v>5248</v>
      </c>
      <c r="J1681" s="68"/>
      <c r="K1681" s="68"/>
      <c r="L1681" s="68"/>
      <c r="M1681" s="68"/>
      <c r="N1681" s="363"/>
      <c r="O1681" s="363"/>
      <c r="P1681" s="216">
        <v>0</v>
      </c>
      <c r="Q1681" s="216">
        <v>801358.89</v>
      </c>
      <c r="R1681" s="68" t="s">
        <v>638</v>
      </c>
      <c r="S1681" s="365"/>
      <c r="T1681" s="278"/>
    </row>
    <row r="1682" spans="1:20" ht="63.75">
      <c r="A1682" s="192">
        <v>86</v>
      </c>
      <c r="B1682" s="68"/>
      <c r="C1682" s="214" t="s">
        <v>50</v>
      </c>
      <c r="D1682" s="215">
        <v>45036</v>
      </c>
      <c r="E1682" s="192" t="s">
        <v>4153</v>
      </c>
      <c r="F1682" s="192" t="s">
        <v>3</v>
      </c>
      <c r="G1682" s="192">
        <v>2108003</v>
      </c>
      <c r="H1682" s="68"/>
      <c r="I1682" s="198" t="s">
        <v>5249</v>
      </c>
      <c r="J1682" s="68"/>
      <c r="K1682" s="68"/>
      <c r="L1682" s="68"/>
      <c r="M1682" s="68"/>
      <c r="N1682" s="363"/>
      <c r="O1682" s="363"/>
      <c r="P1682" s="216">
        <v>0</v>
      </c>
      <c r="Q1682" s="216">
        <v>137000</v>
      </c>
      <c r="R1682" s="68" t="s">
        <v>638</v>
      </c>
      <c r="S1682" s="365"/>
      <c r="T1682" s="278"/>
    </row>
    <row r="1683" spans="1:20" ht="63.75">
      <c r="A1683" s="192">
        <v>86</v>
      </c>
      <c r="B1683" s="68"/>
      <c r="C1683" s="214" t="s">
        <v>50</v>
      </c>
      <c r="D1683" s="215">
        <v>45036</v>
      </c>
      <c r="E1683" s="192" t="s">
        <v>4154</v>
      </c>
      <c r="F1683" s="192" t="s">
        <v>3</v>
      </c>
      <c r="G1683" s="192">
        <v>2108005</v>
      </c>
      <c r="H1683" s="68"/>
      <c r="I1683" s="198" t="s">
        <v>5250</v>
      </c>
      <c r="J1683" s="68"/>
      <c r="K1683" s="68"/>
      <c r="L1683" s="68"/>
      <c r="M1683" s="68"/>
      <c r="N1683" s="363"/>
      <c r="O1683" s="363"/>
      <c r="P1683" s="216">
        <v>0</v>
      </c>
      <c r="Q1683" s="216">
        <v>137000</v>
      </c>
      <c r="R1683" s="68" t="s">
        <v>638</v>
      </c>
      <c r="S1683" s="365"/>
      <c r="T1683" s="278"/>
    </row>
    <row r="1684" spans="1:20" ht="63.75">
      <c r="A1684" s="192">
        <v>86</v>
      </c>
      <c r="B1684" s="68"/>
      <c r="C1684" s="214" t="s">
        <v>50</v>
      </c>
      <c r="D1684" s="215">
        <v>45036</v>
      </c>
      <c r="E1684" s="192" t="s">
        <v>4155</v>
      </c>
      <c r="F1684" s="192" t="s">
        <v>3</v>
      </c>
      <c r="G1684" s="192">
        <v>2108007</v>
      </c>
      <c r="H1684" s="68"/>
      <c r="I1684" s="198" t="s">
        <v>5251</v>
      </c>
      <c r="J1684" s="68"/>
      <c r="K1684" s="68"/>
      <c r="L1684" s="68"/>
      <c r="M1684" s="68"/>
      <c r="N1684" s="363"/>
      <c r="O1684" s="363"/>
      <c r="P1684" s="216">
        <v>0</v>
      </c>
      <c r="Q1684" s="216">
        <v>137000</v>
      </c>
      <c r="R1684" s="68" t="s">
        <v>638</v>
      </c>
      <c r="S1684" s="365"/>
      <c r="T1684" s="278"/>
    </row>
    <row r="1685" spans="1:20" ht="63.75">
      <c r="A1685" s="192">
        <v>86</v>
      </c>
      <c r="B1685" s="68"/>
      <c r="C1685" s="214" t="s">
        <v>50</v>
      </c>
      <c r="D1685" s="215">
        <v>45036</v>
      </c>
      <c r="E1685" s="192" t="s">
        <v>4156</v>
      </c>
      <c r="F1685" s="192" t="s">
        <v>3</v>
      </c>
      <c r="G1685" s="192">
        <v>2108009</v>
      </c>
      <c r="H1685" s="68"/>
      <c r="I1685" s="198" t="s">
        <v>5252</v>
      </c>
      <c r="J1685" s="68"/>
      <c r="K1685" s="68"/>
      <c r="L1685" s="68"/>
      <c r="M1685" s="68"/>
      <c r="N1685" s="363"/>
      <c r="O1685" s="363"/>
      <c r="P1685" s="216">
        <v>0</v>
      </c>
      <c r="Q1685" s="216">
        <v>135318.79999999999</v>
      </c>
      <c r="R1685" s="68" t="s">
        <v>638</v>
      </c>
      <c r="S1685" s="365"/>
      <c r="T1685" s="278"/>
    </row>
    <row r="1686" spans="1:20" ht="63.75">
      <c r="A1686" s="192">
        <v>86</v>
      </c>
      <c r="B1686" s="68"/>
      <c r="C1686" s="214" t="s">
        <v>50</v>
      </c>
      <c r="D1686" s="215">
        <v>45036</v>
      </c>
      <c r="E1686" s="192" t="s">
        <v>4157</v>
      </c>
      <c r="F1686" s="192" t="s">
        <v>3</v>
      </c>
      <c r="G1686" s="192">
        <v>2108010</v>
      </c>
      <c r="H1686" s="68"/>
      <c r="I1686" s="198" t="s">
        <v>5253</v>
      </c>
      <c r="J1686" s="68"/>
      <c r="K1686" s="68"/>
      <c r="L1686" s="68"/>
      <c r="M1686" s="68"/>
      <c r="N1686" s="363"/>
      <c r="O1686" s="363"/>
      <c r="P1686" s="216">
        <v>0</v>
      </c>
      <c r="Q1686" s="216">
        <v>137000</v>
      </c>
      <c r="R1686" s="68" t="s">
        <v>638</v>
      </c>
      <c r="S1686" s="365"/>
      <c r="T1686" s="278"/>
    </row>
    <row r="1687" spans="1:20" ht="63.75">
      <c r="A1687" s="192">
        <v>86</v>
      </c>
      <c r="B1687" s="68"/>
      <c r="C1687" s="214" t="s">
        <v>50</v>
      </c>
      <c r="D1687" s="215">
        <v>45036</v>
      </c>
      <c r="E1687" s="192" t="s">
        <v>4158</v>
      </c>
      <c r="F1687" s="192" t="s">
        <v>3</v>
      </c>
      <c r="G1687" s="192">
        <v>2108011</v>
      </c>
      <c r="H1687" s="68"/>
      <c r="I1687" s="198" t="s">
        <v>5254</v>
      </c>
      <c r="J1687" s="68"/>
      <c r="K1687" s="68"/>
      <c r="L1687" s="68"/>
      <c r="M1687" s="68"/>
      <c r="N1687" s="363"/>
      <c r="O1687" s="363"/>
      <c r="P1687" s="216">
        <v>0</v>
      </c>
      <c r="Q1687" s="216">
        <v>137000</v>
      </c>
      <c r="R1687" s="68" t="s">
        <v>638</v>
      </c>
      <c r="S1687" s="365"/>
      <c r="T1687" s="278"/>
    </row>
    <row r="1688" spans="1:20" ht="63.75">
      <c r="A1688" s="192">
        <v>86</v>
      </c>
      <c r="B1688" s="68"/>
      <c r="C1688" s="214" t="s">
        <v>50</v>
      </c>
      <c r="D1688" s="215">
        <v>45036</v>
      </c>
      <c r="E1688" s="192" t="s">
        <v>4159</v>
      </c>
      <c r="F1688" s="192" t="s">
        <v>3</v>
      </c>
      <c r="G1688" s="192">
        <v>2108012</v>
      </c>
      <c r="H1688" s="68"/>
      <c r="I1688" s="198" t="s">
        <v>5255</v>
      </c>
      <c r="J1688" s="68"/>
      <c r="K1688" s="68"/>
      <c r="L1688" s="68"/>
      <c r="M1688" s="68"/>
      <c r="N1688" s="363"/>
      <c r="O1688" s="363"/>
      <c r="P1688" s="216">
        <v>0</v>
      </c>
      <c r="Q1688" s="216">
        <v>54687.92</v>
      </c>
      <c r="R1688" s="68" t="s">
        <v>638</v>
      </c>
      <c r="S1688" s="365"/>
      <c r="T1688" s="278"/>
    </row>
    <row r="1689" spans="1:20" ht="63.75">
      <c r="A1689" s="192">
        <v>86</v>
      </c>
      <c r="B1689" s="68"/>
      <c r="C1689" s="214" t="s">
        <v>50</v>
      </c>
      <c r="D1689" s="215">
        <v>45036</v>
      </c>
      <c r="E1689" s="192" t="s">
        <v>4160</v>
      </c>
      <c r="F1689" s="192" t="s">
        <v>3</v>
      </c>
      <c r="G1689" s="192">
        <v>2108013</v>
      </c>
      <c r="H1689" s="68"/>
      <c r="I1689" s="198" t="s">
        <v>5256</v>
      </c>
      <c r="J1689" s="68"/>
      <c r="K1689" s="68"/>
      <c r="L1689" s="68"/>
      <c r="M1689" s="68"/>
      <c r="N1689" s="363"/>
      <c r="O1689" s="363"/>
      <c r="P1689" s="216">
        <v>0</v>
      </c>
      <c r="Q1689" s="216">
        <v>37592.800000000003</v>
      </c>
      <c r="R1689" s="68" t="s">
        <v>638</v>
      </c>
      <c r="S1689" s="365"/>
      <c r="T1689" s="278"/>
    </row>
    <row r="1690" spans="1:20" ht="63.75">
      <c r="A1690" s="192">
        <v>86</v>
      </c>
      <c r="B1690" s="68"/>
      <c r="C1690" s="214" t="s">
        <v>50</v>
      </c>
      <c r="D1690" s="215">
        <v>45036</v>
      </c>
      <c r="E1690" s="192" t="s">
        <v>4161</v>
      </c>
      <c r="F1690" s="192" t="s">
        <v>3</v>
      </c>
      <c r="G1690" s="192">
        <v>2108020</v>
      </c>
      <c r="H1690" s="68"/>
      <c r="I1690" s="198" t="s">
        <v>5257</v>
      </c>
      <c r="J1690" s="68"/>
      <c r="K1690" s="68"/>
      <c r="L1690" s="68"/>
      <c r="M1690" s="68"/>
      <c r="N1690" s="363"/>
      <c r="O1690" s="363"/>
      <c r="P1690" s="216">
        <v>0</v>
      </c>
      <c r="Q1690" s="216">
        <v>4600</v>
      </c>
      <c r="R1690" s="68" t="s">
        <v>638</v>
      </c>
      <c r="S1690" s="365"/>
      <c r="T1690" s="278"/>
    </row>
    <row r="1691" spans="1:20" ht="51">
      <c r="A1691" s="192" t="s">
        <v>541</v>
      </c>
      <c r="B1691" s="68"/>
      <c r="C1691" s="214" t="s">
        <v>590</v>
      </c>
      <c r="D1691" s="215">
        <v>45036</v>
      </c>
      <c r="E1691" s="192" t="s">
        <v>4162</v>
      </c>
      <c r="F1691" s="192" t="s">
        <v>3</v>
      </c>
      <c r="G1691" s="192">
        <v>2108021</v>
      </c>
      <c r="H1691" s="68"/>
      <c r="I1691" s="198" t="s">
        <v>5258</v>
      </c>
      <c r="J1691" s="68"/>
      <c r="K1691" s="68"/>
      <c r="L1691" s="68"/>
      <c r="M1691" s="68"/>
      <c r="N1691" s="363"/>
      <c r="O1691" s="363"/>
      <c r="P1691" s="216">
        <v>0</v>
      </c>
      <c r="Q1691" s="216">
        <v>1180.4000000000001</v>
      </c>
      <c r="R1691" s="68" t="s">
        <v>638</v>
      </c>
      <c r="S1691" s="365"/>
      <c r="T1691" s="278"/>
    </row>
    <row r="1692" spans="1:20" ht="51">
      <c r="A1692" s="192" t="s">
        <v>541</v>
      </c>
      <c r="B1692" s="68"/>
      <c r="C1692" s="214" t="s">
        <v>590</v>
      </c>
      <c r="D1692" s="215">
        <v>45036</v>
      </c>
      <c r="E1692" s="192" t="s">
        <v>4163</v>
      </c>
      <c r="F1692" s="192" t="s">
        <v>3</v>
      </c>
      <c r="G1692" s="192">
        <v>2108022</v>
      </c>
      <c r="H1692" s="68"/>
      <c r="I1692" s="198" t="s">
        <v>5259</v>
      </c>
      <c r="J1692" s="68"/>
      <c r="K1692" s="68"/>
      <c r="L1692" s="68"/>
      <c r="M1692" s="68"/>
      <c r="N1692" s="363"/>
      <c r="O1692" s="363"/>
      <c r="P1692" s="216">
        <v>0</v>
      </c>
      <c r="Q1692" s="216">
        <v>1747.28</v>
      </c>
      <c r="R1692" s="68" t="s">
        <v>638</v>
      </c>
      <c r="S1692" s="365"/>
      <c r="T1692" s="278"/>
    </row>
    <row r="1693" spans="1:20" ht="63.75">
      <c r="A1693" s="192">
        <v>86</v>
      </c>
      <c r="B1693" s="68"/>
      <c r="C1693" s="214" t="s">
        <v>50</v>
      </c>
      <c r="D1693" s="215">
        <v>45036</v>
      </c>
      <c r="E1693" s="192" t="s">
        <v>4164</v>
      </c>
      <c r="F1693" s="192" t="s">
        <v>3</v>
      </c>
      <c r="G1693" s="192">
        <v>2108023</v>
      </c>
      <c r="H1693" s="68"/>
      <c r="I1693" s="198" t="s">
        <v>5260</v>
      </c>
      <c r="J1693" s="68"/>
      <c r="K1693" s="68"/>
      <c r="L1693" s="68"/>
      <c r="M1693" s="68"/>
      <c r="N1693" s="363"/>
      <c r="O1693" s="363"/>
      <c r="P1693" s="216">
        <v>0</v>
      </c>
      <c r="Q1693" s="216">
        <v>3333</v>
      </c>
      <c r="R1693" s="68" t="s">
        <v>638</v>
      </c>
      <c r="S1693" s="365"/>
      <c r="T1693" s="278"/>
    </row>
    <row r="1694" spans="1:20" ht="51">
      <c r="A1694" s="192" t="s">
        <v>541</v>
      </c>
      <c r="B1694" s="68"/>
      <c r="C1694" s="214" t="s">
        <v>590</v>
      </c>
      <c r="D1694" s="215">
        <v>45036</v>
      </c>
      <c r="E1694" s="192" t="s">
        <v>4165</v>
      </c>
      <c r="F1694" s="192" t="s">
        <v>3</v>
      </c>
      <c r="G1694" s="192">
        <v>2108025</v>
      </c>
      <c r="H1694" s="68"/>
      <c r="I1694" s="198" t="s">
        <v>5261</v>
      </c>
      <c r="J1694" s="68"/>
      <c r="K1694" s="68"/>
      <c r="L1694" s="68"/>
      <c r="M1694" s="68"/>
      <c r="N1694" s="363"/>
      <c r="O1694" s="363"/>
      <c r="P1694" s="216">
        <v>0</v>
      </c>
      <c r="Q1694" s="216">
        <v>1611.08</v>
      </c>
      <c r="R1694" s="68" t="s">
        <v>638</v>
      </c>
      <c r="S1694" s="365"/>
      <c r="T1694" s="278"/>
    </row>
    <row r="1695" spans="1:20" ht="63.75">
      <c r="A1695" s="192">
        <v>86</v>
      </c>
      <c r="B1695" s="68"/>
      <c r="C1695" s="214" t="s">
        <v>50</v>
      </c>
      <c r="D1695" s="215">
        <v>45036</v>
      </c>
      <c r="E1695" s="192" t="s">
        <v>4166</v>
      </c>
      <c r="F1695" s="192" t="s">
        <v>3</v>
      </c>
      <c r="G1695" s="192">
        <v>2108026</v>
      </c>
      <c r="H1695" s="68"/>
      <c r="I1695" s="198" t="s">
        <v>5262</v>
      </c>
      <c r="J1695" s="68"/>
      <c r="K1695" s="68"/>
      <c r="L1695" s="68"/>
      <c r="M1695" s="68"/>
      <c r="N1695" s="363"/>
      <c r="O1695" s="363"/>
      <c r="P1695" s="216">
        <v>0</v>
      </c>
      <c r="Q1695" s="216">
        <v>3333</v>
      </c>
      <c r="R1695" s="68" t="s">
        <v>638</v>
      </c>
      <c r="S1695" s="365"/>
      <c r="T1695" s="278"/>
    </row>
    <row r="1696" spans="1:20" ht="51">
      <c r="A1696" s="192" t="s">
        <v>541</v>
      </c>
      <c r="B1696" s="68"/>
      <c r="C1696" s="214" t="s">
        <v>590</v>
      </c>
      <c r="D1696" s="215">
        <v>45036</v>
      </c>
      <c r="E1696" s="192" t="s">
        <v>4167</v>
      </c>
      <c r="F1696" s="192" t="s">
        <v>3</v>
      </c>
      <c r="G1696" s="192">
        <v>2108027</v>
      </c>
      <c r="H1696" s="68"/>
      <c r="I1696" s="198" t="s">
        <v>5263</v>
      </c>
      <c r="J1696" s="68"/>
      <c r="K1696" s="68"/>
      <c r="L1696" s="68"/>
      <c r="M1696" s="68"/>
      <c r="N1696" s="363"/>
      <c r="O1696" s="363"/>
      <c r="P1696" s="216">
        <v>0</v>
      </c>
      <c r="Q1696" s="216">
        <v>2848.31</v>
      </c>
      <c r="R1696" s="68" t="s">
        <v>638</v>
      </c>
      <c r="S1696" s="365"/>
      <c r="T1696" s="278"/>
    </row>
    <row r="1697" spans="1:20" ht="63.75">
      <c r="A1697" s="192" t="s">
        <v>541</v>
      </c>
      <c r="B1697" s="68"/>
      <c r="C1697" s="214" t="s">
        <v>590</v>
      </c>
      <c r="D1697" s="215">
        <v>45036</v>
      </c>
      <c r="E1697" s="192" t="s">
        <v>4168</v>
      </c>
      <c r="F1697" s="192" t="s">
        <v>3</v>
      </c>
      <c r="G1697" s="192">
        <v>2108029</v>
      </c>
      <c r="H1697" s="68"/>
      <c r="I1697" s="198" t="s">
        <v>5264</v>
      </c>
      <c r="J1697" s="68"/>
      <c r="K1697" s="68"/>
      <c r="L1697" s="68"/>
      <c r="M1697" s="68"/>
      <c r="N1697" s="363"/>
      <c r="O1697" s="363"/>
      <c r="P1697" s="216">
        <v>0</v>
      </c>
      <c r="Q1697" s="216">
        <v>6323.62</v>
      </c>
      <c r="R1697" s="68" t="s">
        <v>638</v>
      </c>
      <c r="S1697" s="365"/>
      <c r="T1697" s="278"/>
    </row>
    <row r="1698" spans="1:20" ht="51">
      <c r="A1698" s="192" t="s">
        <v>541</v>
      </c>
      <c r="B1698" s="68"/>
      <c r="C1698" s="214" t="s">
        <v>590</v>
      </c>
      <c r="D1698" s="215">
        <v>45036</v>
      </c>
      <c r="E1698" s="192" t="s">
        <v>4169</v>
      </c>
      <c r="F1698" s="192" t="s">
        <v>3</v>
      </c>
      <c r="G1698" s="192">
        <v>2108030</v>
      </c>
      <c r="H1698" s="68"/>
      <c r="I1698" s="198" t="s">
        <v>5265</v>
      </c>
      <c r="J1698" s="68"/>
      <c r="K1698" s="68"/>
      <c r="L1698" s="68"/>
      <c r="M1698" s="68"/>
      <c r="N1698" s="363"/>
      <c r="O1698" s="363"/>
      <c r="P1698" s="216">
        <v>0</v>
      </c>
      <c r="Q1698" s="216">
        <v>1000000</v>
      </c>
      <c r="R1698" s="68" t="s">
        <v>638</v>
      </c>
      <c r="S1698" s="365"/>
      <c r="T1698" s="278"/>
    </row>
    <row r="1699" spans="1:20" ht="63.75">
      <c r="A1699" s="192" t="s">
        <v>541</v>
      </c>
      <c r="B1699" s="68"/>
      <c r="C1699" s="214" t="s">
        <v>590</v>
      </c>
      <c r="D1699" s="215">
        <v>45036</v>
      </c>
      <c r="E1699" s="192" t="s">
        <v>4170</v>
      </c>
      <c r="F1699" s="192" t="s">
        <v>3</v>
      </c>
      <c r="G1699" s="192">
        <v>2108035</v>
      </c>
      <c r="H1699" s="68"/>
      <c r="I1699" s="198" t="s">
        <v>5266</v>
      </c>
      <c r="J1699" s="68"/>
      <c r="K1699" s="68"/>
      <c r="L1699" s="68"/>
      <c r="M1699" s="68"/>
      <c r="N1699" s="363"/>
      <c r="O1699" s="363"/>
      <c r="P1699" s="216">
        <v>0</v>
      </c>
      <c r="Q1699" s="216">
        <v>8629.0400000000009</v>
      </c>
      <c r="R1699" s="68" t="s">
        <v>638</v>
      </c>
      <c r="S1699" s="365"/>
      <c r="T1699" s="278"/>
    </row>
    <row r="1700" spans="1:20" ht="63.75">
      <c r="A1700" s="192" t="s">
        <v>541</v>
      </c>
      <c r="B1700" s="68"/>
      <c r="C1700" s="214" t="s">
        <v>590</v>
      </c>
      <c r="D1700" s="215">
        <v>45036</v>
      </c>
      <c r="E1700" s="192" t="s">
        <v>4171</v>
      </c>
      <c r="F1700" s="192" t="s">
        <v>3</v>
      </c>
      <c r="G1700" s="192">
        <v>2108031</v>
      </c>
      <c r="H1700" s="68"/>
      <c r="I1700" s="198" t="s">
        <v>5267</v>
      </c>
      <c r="J1700" s="68"/>
      <c r="K1700" s="68"/>
      <c r="L1700" s="68"/>
      <c r="M1700" s="68"/>
      <c r="N1700" s="363"/>
      <c r="O1700" s="363"/>
      <c r="P1700" s="216">
        <v>0</v>
      </c>
      <c r="Q1700" s="216">
        <v>15329.76</v>
      </c>
      <c r="R1700" s="68" t="s">
        <v>638</v>
      </c>
      <c r="S1700" s="365"/>
      <c r="T1700" s="278"/>
    </row>
    <row r="1701" spans="1:20" ht="63.75">
      <c r="A1701" s="192">
        <v>310</v>
      </c>
      <c r="B1701" s="68"/>
      <c r="C1701" s="214" t="s">
        <v>131</v>
      </c>
      <c r="D1701" s="215">
        <v>45036</v>
      </c>
      <c r="E1701" s="192" t="s">
        <v>4172</v>
      </c>
      <c r="F1701" s="192" t="s">
        <v>3</v>
      </c>
      <c r="G1701" s="192">
        <v>2108032</v>
      </c>
      <c r="H1701" s="68"/>
      <c r="I1701" s="198" t="s">
        <v>5268</v>
      </c>
      <c r="J1701" s="68"/>
      <c r="K1701" s="68"/>
      <c r="L1701" s="68"/>
      <c r="M1701" s="68"/>
      <c r="N1701" s="363"/>
      <c r="O1701" s="363"/>
      <c r="P1701" s="216">
        <v>0</v>
      </c>
      <c r="Q1701" s="216">
        <v>1000000</v>
      </c>
      <c r="R1701" s="68" t="s">
        <v>638</v>
      </c>
      <c r="S1701" s="365"/>
      <c r="T1701" s="278"/>
    </row>
    <row r="1702" spans="1:20" ht="63.75">
      <c r="A1702" s="192">
        <v>310</v>
      </c>
      <c r="B1702" s="68"/>
      <c r="C1702" s="214" t="s">
        <v>131</v>
      </c>
      <c r="D1702" s="215">
        <v>45036</v>
      </c>
      <c r="E1702" s="192" t="s">
        <v>4173</v>
      </c>
      <c r="F1702" s="192" t="s">
        <v>3</v>
      </c>
      <c r="G1702" s="192">
        <v>2108034</v>
      </c>
      <c r="H1702" s="68"/>
      <c r="I1702" s="198" t="s">
        <v>5269</v>
      </c>
      <c r="J1702" s="68"/>
      <c r="K1702" s="68"/>
      <c r="L1702" s="68"/>
      <c r="M1702" s="68"/>
      <c r="N1702" s="363"/>
      <c r="O1702" s="363"/>
      <c r="P1702" s="216">
        <v>0</v>
      </c>
      <c r="Q1702" s="216">
        <v>803544.34</v>
      </c>
      <c r="R1702" s="68" t="s">
        <v>638</v>
      </c>
      <c r="S1702" s="365"/>
      <c r="T1702" s="278"/>
    </row>
    <row r="1703" spans="1:20" ht="63.75">
      <c r="A1703" s="192">
        <v>597</v>
      </c>
      <c r="B1703" s="68"/>
      <c r="C1703" s="214" t="s">
        <v>677</v>
      </c>
      <c r="D1703" s="215">
        <v>45036</v>
      </c>
      <c r="E1703" s="192" t="s">
        <v>4174</v>
      </c>
      <c r="F1703" s="192" t="s">
        <v>3</v>
      </c>
      <c r="G1703" s="192">
        <v>2108041</v>
      </c>
      <c r="H1703" s="68"/>
      <c r="I1703" s="198" t="s">
        <v>5270</v>
      </c>
      <c r="J1703" s="68"/>
      <c r="K1703" s="68"/>
      <c r="L1703" s="68"/>
      <c r="M1703" s="68"/>
      <c r="N1703" s="363"/>
      <c r="O1703" s="363"/>
      <c r="P1703" s="216">
        <v>0</v>
      </c>
      <c r="Q1703" s="216">
        <v>24766.68</v>
      </c>
      <c r="R1703" s="68" t="s">
        <v>638</v>
      </c>
      <c r="S1703" s="365"/>
      <c r="T1703" s="278"/>
    </row>
    <row r="1704" spans="1:20" ht="63.75">
      <c r="A1704" s="192">
        <v>597</v>
      </c>
      <c r="B1704" s="68"/>
      <c r="C1704" s="214" t="s">
        <v>677</v>
      </c>
      <c r="D1704" s="215">
        <v>45036</v>
      </c>
      <c r="E1704" s="192" t="s">
        <v>4175</v>
      </c>
      <c r="F1704" s="192" t="s">
        <v>3</v>
      </c>
      <c r="G1704" s="192">
        <v>2108042</v>
      </c>
      <c r="H1704" s="68"/>
      <c r="I1704" s="198" t="s">
        <v>5271</v>
      </c>
      <c r="J1704" s="68"/>
      <c r="K1704" s="68"/>
      <c r="L1704" s="68"/>
      <c r="M1704" s="68"/>
      <c r="N1704" s="363"/>
      <c r="O1704" s="363"/>
      <c r="P1704" s="216">
        <v>0</v>
      </c>
      <c r="Q1704" s="216">
        <v>11139.65</v>
      </c>
      <c r="R1704" s="68" t="s">
        <v>638</v>
      </c>
      <c r="S1704" s="365"/>
      <c r="T1704" s="278"/>
    </row>
    <row r="1705" spans="1:20" ht="63.75">
      <c r="A1705" s="192">
        <v>597</v>
      </c>
      <c r="B1705" s="68"/>
      <c r="C1705" s="214" t="s">
        <v>677</v>
      </c>
      <c r="D1705" s="215">
        <v>45036</v>
      </c>
      <c r="E1705" s="192" t="s">
        <v>4176</v>
      </c>
      <c r="F1705" s="192" t="s">
        <v>3</v>
      </c>
      <c r="G1705" s="192">
        <v>2108044</v>
      </c>
      <c r="H1705" s="68"/>
      <c r="I1705" s="198" t="s">
        <v>5272</v>
      </c>
      <c r="J1705" s="68"/>
      <c r="K1705" s="68"/>
      <c r="L1705" s="68"/>
      <c r="M1705" s="68"/>
      <c r="N1705" s="363"/>
      <c r="O1705" s="363"/>
      <c r="P1705" s="216">
        <v>0</v>
      </c>
      <c r="Q1705" s="216">
        <v>44819.75</v>
      </c>
      <c r="R1705" s="68" t="s">
        <v>638</v>
      </c>
      <c r="S1705" s="365"/>
      <c r="T1705" s="278"/>
    </row>
    <row r="1706" spans="1:20" ht="63.75">
      <c r="A1706" s="192">
        <v>597</v>
      </c>
      <c r="B1706" s="68"/>
      <c r="C1706" s="214" t="s">
        <v>677</v>
      </c>
      <c r="D1706" s="215">
        <v>45036</v>
      </c>
      <c r="E1706" s="192" t="s">
        <v>4177</v>
      </c>
      <c r="F1706" s="192" t="s">
        <v>3</v>
      </c>
      <c r="G1706" s="192">
        <v>2108046</v>
      </c>
      <c r="H1706" s="68"/>
      <c r="I1706" s="198" t="s">
        <v>5273</v>
      </c>
      <c r="J1706" s="68"/>
      <c r="K1706" s="68"/>
      <c r="L1706" s="68"/>
      <c r="M1706" s="68"/>
      <c r="N1706" s="363"/>
      <c r="O1706" s="363"/>
      <c r="P1706" s="216">
        <v>0</v>
      </c>
      <c r="Q1706" s="216">
        <v>5971.55</v>
      </c>
      <c r="R1706" s="68" t="s">
        <v>638</v>
      </c>
      <c r="S1706" s="365"/>
      <c r="T1706" s="278"/>
    </row>
    <row r="1707" spans="1:20" ht="76.5">
      <c r="A1707" s="192">
        <v>374</v>
      </c>
      <c r="B1707" s="68"/>
      <c r="C1707" s="214" t="s">
        <v>608</v>
      </c>
      <c r="D1707" s="215">
        <v>45036</v>
      </c>
      <c r="E1707" s="192" t="s">
        <v>4178</v>
      </c>
      <c r="F1707" s="192" t="s">
        <v>3</v>
      </c>
      <c r="G1707" s="192">
        <v>2108048</v>
      </c>
      <c r="H1707" s="68"/>
      <c r="I1707" s="198" t="s">
        <v>5274</v>
      </c>
      <c r="J1707" s="68"/>
      <c r="K1707" s="68"/>
      <c r="L1707" s="68"/>
      <c r="M1707" s="68"/>
      <c r="N1707" s="363"/>
      <c r="O1707" s="363"/>
      <c r="P1707" s="216">
        <v>0</v>
      </c>
      <c r="Q1707" s="216">
        <v>4478.25</v>
      </c>
      <c r="R1707" s="68" t="s">
        <v>638</v>
      </c>
      <c r="S1707" s="365"/>
      <c r="T1707" s="278"/>
    </row>
    <row r="1708" spans="1:20" ht="76.5">
      <c r="A1708" s="192">
        <v>374</v>
      </c>
      <c r="B1708" s="68"/>
      <c r="C1708" s="214" t="s">
        <v>608</v>
      </c>
      <c r="D1708" s="215">
        <v>45036</v>
      </c>
      <c r="E1708" s="192" t="s">
        <v>4179</v>
      </c>
      <c r="F1708" s="192" t="s">
        <v>3</v>
      </c>
      <c r="G1708" s="192">
        <v>2108049</v>
      </c>
      <c r="H1708" s="68"/>
      <c r="I1708" s="198" t="s">
        <v>5275</v>
      </c>
      <c r="J1708" s="68"/>
      <c r="K1708" s="68"/>
      <c r="L1708" s="68"/>
      <c r="M1708" s="68"/>
      <c r="N1708" s="363"/>
      <c r="O1708" s="363"/>
      <c r="P1708" s="216">
        <v>0</v>
      </c>
      <c r="Q1708" s="216">
        <v>4669.3100000000004</v>
      </c>
      <c r="R1708" s="68" t="s">
        <v>638</v>
      </c>
      <c r="S1708" s="365"/>
      <c r="T1708" s="278"/>
    </row>
    <row r="1709" spans="1:20" ht="63.75">
      <c r="A1709" s="192">
        <v>311</v>
      </c>
      <c r="B1709" s="68"/>
      <c r="C1709" s="214" t="s">
        <v>132</v>
      </c>
      <c r="D1709" s="215">
        <v>45036</v>
      </c>
      <c r="E1709" s="192" t="s">
        <v>4180</v>
      </c>
      <c r="F1709" s="192" t="s">
        <v>3</v>
      </c>
      <c r="G1709" s="192">
        <v>2108052</v>
      </c>
      <c r="H1709" s="68"/>
      <c r="I1709" s="198" t="s">
        <v>5276</v>
      </c>
      <c r="J1709" s="68"/>
      <c r="K1709" s="68"/>
      <c r="L1709" s="68"/>
      <c r="M1709" s="68"/>
      <c r="N1709" s="363"/>
      <c r="O1709" s="363"/>
      <c r="P1709" s="216">
        <v>0</v>
      </c>
      <c r="Q1709" s="216">
        <v>11728.94</v>
      </c>
      <c r="R1709" s="68" t="s">
        <v>638</v>
      </c>
      <c r="S1709" s="365"/>
      <c r="T1709" s="278"/>
    </row>
    <row r="1710" spans="1:20" ht="63.75">
      <c r="A1710" s="192">
        <v>311</v>
      </c>
      <c r="B1710" s="68"/>
      <c r="C1710" s="214" t="s">
        <v>132</v>
      </c>
      <c r="D1710" s="215">
        <v>45036</v>
      </c>
      <c r="E1710" s="192" t="s">
        <v>4181</v>
      </c>
      <c r="F1710" s="192" t="s">
        <v>3</v>
      </c>
      <c r="G1710" s="192">
        <v>2108053</v>
      </c>
      <c r="H1710" s="68"/>
      <c r="I1710" s="198" t="s">
        <v>5277</v>
      </c>
      <c r="J1710" s="68"/>
      <c r="K1710" s="68"/>
      <c r="L1710" s="68"/>
      <c r="M1710" s="68"/>
      <c r="N1710" s="363"/>
      <c r="O1710" s="363"/>
      <c r="P1710" s="216">
        <v>0</v>
      </c>
      <c r="Q1710" s="216">
        <v>6372.15</v>
      </c>
      <c r="R1710" s="68" t="s">
        <v>638</v>
      </c>
      <c r="S1710" s="365"/>
      <c r="T1710" s="278"/>
    </row>
    <row r="1711" spans="1:20" ht="51">
      <c r="A1711" s="192">
        <v>155</v>
      </c>
      <c r="B1711" s="68"/>
      <c r="C1711" s="214" t="s">
        <v>75</v>
      </c>
      <c r="D1711" s="215">
        <v>45036</v>
      </c>
      <c r="E1711" s="192" t="s">
        <v>4182</v>
      </c>
      <c r="F1711" s="192" t="s">
        <v>3</v>
      </c>
      <c r="G1711" s="192">
        <v>2108055</v>
      </c>
      <c r="H1711" s="68"/>
      <c r="I1711" s="198" t="s">
        <v>5278</v>
      </c>
      <c r="J1711" s="68"/>
      <c r="K1711" s="68"/>
      <c r="L1711" s="68"/>
      <c r="M1711" s="68"/>
      <c r="N1711" s="363"/>
      <c r="O1711" s="363"/>
      <c r="P1711" s="216">
        <v>0</v>
      </c>
      <c r="Q1711" s="216">
        <v>1093.31</v>
      </c>
      <c r="R1711" s="68" t="s">
        <v>638</v>
      </c>
      <c r="S1711" s="365"/>
      <c r="T1711" s="278"/>
    </row>
    <row r="1712" spans="1:20" ht="51">
      <c r="A1712" s="192">
        <v>155</v>
      </c>
      <c r="B1712" s="68"/>
      <c r="C1712" s="214" t="s">
        <v>75</v>
      </c>
      <c r="D1712" s="215">
        <v>45036</v>
      </c>
      <c r="E1712" s="192" t="s">
        <v>4183</v>
      </c>
      <c r="F1712" s="192" t="s">
        <v>3</v>
      </c>
      <c r="G1712" s="192">
        <v>2108056</v>
      </c>
      <c r="H1712" s="68"/>
      <c r="I1712" s="198" t="s">
        <v>5279</v>
      </c>
      <c r="J1712" s="68"/>
      <c r="K1712" s="68"/>
      <c r="L1712" s="68"/>
      <c r="M1712" s="68"/>
      <c r="N1712" s="363"/>
      <c r="O1712" s="363"/>
      <c r="P1712" s="216">
        <v>0</v>
      </c>
      <c r="Q1712" s="216">
        <v>937.13</v>
      </c>
      <c r="R1712" s="68" t="s">
        <v>638</v>
      </c>
      <c r="S1712" s="365"/>
      <c r="T1712" s="278"/>
    </row>
    <row r="1713" spans="1:20" ht="63.75">
      <c r="A1713" s="192">
        <v>387</v>
      </c>
      <c r="B1713" s="68"/>
      <c r="C1713" s="214" t="s">
        <v>1268</v>
      </c>
      <c r="D1713" s="215">
        <v>45036</v>
      </c>
      <c r="E1713" s="192" t="s">
        <v>4184</v>
      </c>
      <c r="F1713" s="192" t="s">
        <v>3</v>
      </c>
      <c r="G1713" s="192">
        <v>2108059</v>
      </c>
      <c r="H1713" s="68"/>
      <c r="I1713" s="198" t="s">
        <v>5280</v>
      </c>
      <c r="J1713" s="68"/>
      <c r="K1713" s="68"/>
      <c r="L1713" s="68"/>
      <c r="M1713" s="68"/>
      <c r="N1713" s="363"/>
      <c r="O1713" s="363"/>
      <c r="P1713" s="216">
        <v>0</v>
      </c>
      <c r="Q1713" s="216">
        <v>77.5</v>
      </c>
      <c r="R1713" s="68" t="s">
        <v>638</v>
      </c>
      <c r="S1713" s="365"/>
      <c r="T1713" s="278"/>
    </row>
    <row r="1714" spans="1:20" ht="51">
      <c r="A1714" s="192">
        <v>10</v>
      </c>
      <c r="B1714" s="68"/>
      <c r="C1714" s="214" t="s">
        <v>38</v>
      </c>
      <c r="D1714" s="215">
        <v>45036</v>
      </c>
      <c r="E1714" s="192" t="s">
        <v>4185</v>
      </c>
      <c r="F1714" s="192" t="s">
        <v>3</v>
      </c>
      <c r="G1714" s="192">
        <v>2108060</v>
      </c>
      <c r="H1714" s="68"/>
      <c r="I1714" s="198" t="s">
        <v>5281</v>
      </c>
      <c r="J1714" s="68"/>
      <c r="K1714" s="68"/>
      <c r="L1714" s="68"/>
      <c r="M1714" s="68"/>
      <c r="N1714" s="363"/>
      <c r="O1714" s="363"/>
      <c r="P1714" s="216">
        <v>0</v>
      </c>
      <c r="Q1714" s="216">
        <v>310.93</v>
      </c>
      <c r="R1714" s="68" t="s">
        <v>638</v>
      </c>
      <c r="S1714" s="365"/>
      <c r="T1714" s="278"/>
    </row>
    <row r="1715" spans="1:20" ht="51">
      <c r="A1715" s="192">
        <v>670</v>
      </c>
      <c r="B1715" s="68"/>
      <c r="C1715" s="214" t="s">
        <v>178</v>
      </c>
      <c r="D1715" s="215">
        <v>45036</v>
      </c>
      <c r="E1715" s="192" t="s">
        <v>4186</v>
      </c>
      <c r="F1715" s="192" t="s">
        <v>3</v>
      </c>
      <c r="G1715" s="192">
        <v>2108068</v>
      </c>
      <c r="H1715" s="68"/>
      <c r="I1715" s="198" t="s">
        <v>5282</v>
      </c>
      <c r="J1715" s="68"/>
      <c r="K1715" s="68"/>
      <c r="L1715" s="68"/>
      <c r="M1715" s="68"/>
      <c r="N1715" s="363"/>
      <c r="O1715" s="363"/>
      <c r="P1715" s="216">
        <v>0</v>
      </c>
      <c r="Q1715" s="216">
        <v>11907.28</v>
      </c>
      <c r="R1715" s="68" t="s">
        <v>638</v>
      </c>
      <c r="S1715" s="365"/>
      <c r="T1715" s="278"/>
    </row>
    <row r="1716" spans="1:20" ht="63.75">
      <c r="A1716" s="192">
        <v>385</v>
      </c>
      <c r="B1716" s="68"/>
      <c r="C1716" s="214" t="s">
        <v>692</v>
      </c>
      <c r="D1716" s="215">
        <v>45036</v>
      </c>
      <c r="E1716" s="192" t="s">
        <v>4187</v>
      </c>
      <c r="F1716" s="192" t="s">
        <v>3</v>
      </c>
      <c r="G1716" s="192">
        <v>2108062</v>
      </c>
      <c r="H1716" s="68"/>
      <c r="I1716" s="198" t="s">
        <v>5283</v>
      </c>
      <c r="J1716" s="68"/>
      <c r="K1716" s="68"/>
      <c r="L1716" s="68"/>
      <c r="M1716" s="68"/>
      <c r="N1716" s="363"/>
      <c r="O1716" s="363"/>
      <c r="P1716" s="216">
        <v>0</v>
      </c>
      <c r="Q1716" s="216">
        <v>1242.5999999999999</v>
      </c>
      <c r="R1716" s="68" t="s">
        <v>638</v>
      </c>
      <c r="S1716" s="365"/>
      <c r="T1716" s="278"/>
    </row>
    <row r="1717" spans="1:20" ht="63.75">
      <c r="A1717" s="192">
        <v>385</v>
      </c>
      <c r="B1717" s="68"/>
      <c r="C1717" s="214" t="s">
        <v>692</v>
      </c>
      <c r="D1717" s="215">
        <v>45036</v>
      </c>
      <c r="E1717" s="192" t="s">
        <v>4188</v>
      </c>
      <c r="F1717" s="192" t="s">
        <v>3</v>
      </c>
      <c r="G1717" s="192">
        <v>2108063</v>
      </c>
      <c r="H1717" s="68"/>
      <c r="I1717" s="198" t="s">
        <v>5284</v>
      </c>
      <c r="J1717" s="68"/>
      <c r="K1717" s="68"/>
      <c r="L1717" s="68"/>
      <c r="M1717" s="68"/>
      <c r="N1717" s="363"/>
      <c r="O1717" s="363"/>
      <c r="P1717" s="216">
        <v>0</v>
      </c>
      <c r="Q1717" s="216">
        <v>1726.13</v>
      </c>
      <c r="R1717" s="68" t="s">
        <v>638</v>
      </c>
      <c r="S1717" s="365"/>
      <c r="T1717" s="278"/>
    </row>
    <row r="1718" spans="1:20" ht="51">
      <c r="A1718" s="192">
        <v>670</v>
      </c>
      <c r="B1718" s="68"/>
      <c r="C1718" s="214" t="s">
        <v>178</v>
      </c>
      <c r="D1718" s="215">
        <v>45036</v>
      </c>
      <c r="E1718" s="192" t="s">
        <v>4189</v>
      </c>
      <c r="F1718" s="192" t="s">
        <v>3</v>
      </c>
      <c r="G1718" s="192">
        <v>2108066</v>
      </c>
      <c r="H1718" s="68"/>
      <c r="I1718" s="198" t="s">
        <v>5285</v>
      </c>
      <c r="J1718" s="68"/>
      <c r="K1718" s="68"/>
      <c r="L1718" s="68"/>
      <c r="M1718" s="68"/>
      <c r="N1718" s="363"/>
      <c r="O1718" s="363"/>
      <c r="P1718" s="216">
        <v>0</v>
      </c>
      <c r="Q1718" s="216">
        <v>28639.360000000001</v>
      </c>
      <c r="R1718" s="68" t="s">
        <v>638</v>
      </c>
      <c r="S1718" s="365"/>
      <c r="T1718" s="278"/>
    </row>
    <row r="1719" spans="1:20" ht="51">
      <c r="A1719" s="192">
        <v>670</v>
      </c>
      <c r="B1719" s="68"/>
      <c r="C1719" s="214" t="s">
        <v>178</v>
      </c>
      <c r="D1719" s="215">
        <v>45036</v>
      </c>
      <c r="E1719" s="192" t="s">
        <v>4190</v>
      </c>
      <c r="F1719" s="192" t="s">
        <v>3</v>
      </c>
      <c r="G1719" s="192">
        <v>2108069</v>
      </c>
      <c r="H1719" s="68"/>
      <c r="I1719" s="198" t="s">
        <v>5286</v>
      </c>
      <c r="J1719" s="68"/>
      <c r="K1719" s="68"/>
      <c r="L1719" s="68"/>
      <c r="M1719" s="68"/>
      <c r="N1719" s="363"/>
      <c r="O1719" s="363"/>
      <c r="P1719" s="216">
        <v>0</v>
      </c>
      <c r="Q1719" s="216">
        <v>10178.64</v>
      </c>
      <c r="R1719" s="68" t="s">
        <v>638</v>
      </c>
      <c r="S1719" s="365"/>
      <c r="T1719" s="278"/>
    </row>
    <row r="1720" spans="1:20" ht="51">
      <c r="A1720" s="192">
        <v>670</v>
      </c>
      <c r="B1720" s="68"/>
      <c r="C1720" s="214" t="s">
        <v>178</v>
      </c>
      <c r="D1720" s="215">
        <v>45036</v>
      </c>
      <c r="E1720" s="192" t="s">
        <v>4191</v>
      </c>
      <c r="F1720" s="192" t="s">
        <v>3</v>
      </c>
      <c r="G1720" s="192">
        <v>2108071</v>
      </c>
      <c r="H1720" s="68"/>
      <c r="I1720" s="198" t="s">
        <v>5287</v>
      </c>
      <c r="J1720" s="68"/>
      <c r="K1720" s="68"/>
      <c r="L1720" s="68"/>
      <c r="M1720" s="68"/>
      <c r="N1720" s="363"/>
      <c r="O1720" s="363"/>
      <c r="P1720" s="216">
        <v>0</v>
      </c>
      <c r="Q1720" s="216">
        <v>6035.45</v>
      </c>
      <c r="R1720" s="68" t="s">
        <v>638</v>
      </c>
      <c r="S1720" s="365"/>
      <c r="T1720" s="278"/>
    </row>
    <row r="1721" spans="1:20" ht="51">
      <c r="A1721" s="192">
        <v>670</v>
      </c>
      <c r="B1721" s="68"/>
      <c r="C1721" s="214" t="s">
        <v>178</v>
      </c>
      <c r="D1721" s="215">
        <v>45036</v>
      </c>
      <c r="E1721" s="192" t="s">
        <v>4192</v>
      </c>
      <c r="F1721" s="192" t="s">
        <v>3</v>
      </c>
      <c r="G1721" s="192">
        <v>2108073</v>
      </c>
      <c r="H1721" s="68"/>
      <c r="I1721" s="198" t="s">
        <v>5288</v>
      </c>
      <c r="J1721" s="68"/>
      <c r="K1721" s="68"/>
      <c r="L1721" s="68"/>
      <c r="M1721" s="68"/>
      <c r="N1721" s="363"/>
      <c r="O1721" s="363"/>
      <c r="P1721" s="216">
        <v>0</v>
      </c>
      <c r="Q1721" s="216">
        <v>12331.66</v>
      </c>
      <c r="R1721" s="68" t="s">
        <v>638</v>
      </c>
      <c r="S1721" s="365"/>
      <c r="T1721" s="278"/>
    </row>
    <row r="1722" spans="1:20" ht="51">
      <c r="A1722" s="192">
        <v>670</v>
      </c>
      <c r="B1722" s="68"/>
      <c r="C1722" s="214" t="s">
        <v>178</v>
      </c>
      <c r="D1722" s="215">
        <v>45036</v>
      </c>
      <c r="E1722" s="192" t="s">
        <v>4193</v>
      </c>
      <c r="F1722" s="192" t="s">
        <v>3</v>
      </c>
      <c r="G1722" s="192">
        <v>2108074</v>
      </c>
      <c r="H1722" s="68"/>
      <c r="I1722" s="198" t="s">
        <v>5289</v>
      </c>
      <c r="J1722" s="68"/>
      <c r="K1722" s="68"/>
      <c r="L1722" s="68"/>
      <c r="M1722" s="68"/>
      <c r="N1722" s="363"/>
      <c r="O1722" s="363"/>
      <c r="P1722" s="216">
        <v>0</v>
      </c>
      <c r="Q1722" s="216">
        <v>3353.78</v>
      </c>
      <c r="R1722" s="68" t="s">
        <v>638</v>
      </c>
      <c r="S1722" s="365"/>
      <c r="T1722" s="278"/>
    </row>
    <row r="1723" spans="1:20" ht="51">
      <c r="A1723" s="192">
        <v>670</v>
      </c>
      <c r="B1723" s="68"/>
      <c r="C1723" s="214" t="s">
        <v>178</v>
      </c>
      <c r="D1723" s="215">
        <v>45036</v>
      </c>
      <c r="E1723" s="192" t="s">
        <v>4194</v>
      </c>
      <c r="F1723" s="192" t="s">
        <v>3</v>
      </c>
      <c r="G1723" s="192">
        <v>2108075</v>
      </c>
      <c r="H1723" s="68"/>
      <c r="I1723" s="198" t="s">
        <v>5290</v>
      </c>
      <c r="J1723" s="68"/>
      <c r="K1723" s="68"/>
      <c r="L1723" s="68"/>
      <c r="M1723" s="68"/>
      <c r="N1723" s="363"/>
      <c r="O1723" s="363"/>
      <c r="P1723" s="216">
        <v>0</v>
      </c>
      <c r="Q1723" s="216">
        <v>5084.3</v>
      </c>
      <c r="R1723" s="68" t="s">
        <v>638</v>
      </c>
      <c r="S1723" s="365"/>
      <c r="T1723" s="278"/>
    </row>
    <row r="1724" spans="1:20" ht="51">
      <c r="A1724" s="192">
        <v>373</v>
      </c>
      <c r="B1724" s="68"/>
      <c r="C1724" s="214" t="s">
        <v>607</v>
      </c>
      <c r="D1724" s="215">
        <v>45036</v>
      </c>
      <c r="E1724" s="192" t="s">
        <v>4195</v>
      </c>
      <c r="F1724" s="192" t="s">
        <v>3</v>
      </c>
      <c r="G1724" s="192">
        <v>2108077</v>
      </c>
      <c r="H1724" s="68"/>
      <c r="I1724" s="198" t="s">
        <v>5291</v>
      </c>
      <c r="J1724" s="68"/>
      <c r="K1724" s="68"/>
      <c r="L1724" s="68"/>
      <c r="M1724" s="68"/>
      <c r="N1724" s="363"/>
      <c r="O1724" s="363"/>
      <c r="P1724" s="216">
        <v>0</v>
      </c>
      <c r="Q1724" s="216">
        <v>1253.25</v>
      </c>
      <c r="R1724" s="68" t="s">
        <v>638</v>
      </c>
      <c r="S1724" s="365"/>
      <c r="T1724" s="278"/>
    </row>
    <row r="1725" spans="1:20" ht="51">
      <c r="A1725" s="192">
        <v>373</v>
      </c>
      <c r="B1725" s="68"/>
      <c r="C1725" s="214" t="s">
        <v>607</v>
      </c>
      <c r="D1725" s="215">
        <v>45036</v>
      </c>
      <c r="E1725" s="192" t="s">
        <v>4196</v>
      </c>
      <c r="F1725" s="192" t="s">
        <v>3</v>
      </c>
      <c r="G1725" s="192">
        <v>2108082</v>
      </c>
      <c r="H1725" s="68"/>
      <c r="I1725" s="198" t="s">
        <v>5292</v>
      </c>
      <c r="J1725" s="68"/>
      <c r="K1725" s="68"/>
      <c r="L1725" s="68"/>
      <c r="M1725" s="68"/>
      <c r="N1725" s="363"/>
      <c r="O1725" s="363"/>
      <c r="P1725" s="216">
        <v>0</v>
      </c>
      <c r="Q1725" s="216">
        <v>299.85000000000002</v>
      </c>
      <c r="R1725" s="68" t="s">
        <v>638</v>
      </c>
      <c r="S1725" s="365"/>
      <c r="T1725" s="278"/>
    </row>
    <row r="1726" spans="1:20" ht="51">
      <c r="A1726" s="192">
        <v>373</v>
      </c>
      <c r="B1726" s="68"/>
      <c r="C1726" s="214" t="s">
        <v>607</v>
      </c>
      <c r="D1726" s="215">
        <v>45036</v>
      </c>
      <c r="E1726" s="192" t="s">
        <v>4197</v>
      </c>
      <c r="F1726" s="192" t="s">
        <v>3</v>
      </c>
      <c r="G1726" s="192">
        <v>2108084</v>
      </c>
      <c r="H1726" s="68"/>
      <c r="I1726" s="198" t="s">
        <v>5293</v>
      </c>
      <c r="J1726" s="68"/>
      <c r="K1726" s="68"/>
      <c r="L1726" s="68"/>
      <c r="M1726" s="68"/>
      <c r="N1726" s="363"/>
      <c r="O1726" s="363"/>
      <c r="P1726" s="216">
        <v>0</v>
      </c>
      <c r="Q1726" s="216">
        <v>417.75</v>
      </c>
      <c r="R1726" s="68" t="s">
        <v>638</v>
      </c>
      <c r="S1726" s="365"/>
      <c r="T1726" s="278"/>
    </row>
    <row r="1727" spans="1:20" ht="51">
      <c r="A1727" s="192">
        <v>650</v>
      </c>
      <c r="B1727" s="68"/>
      <c r="C1727" s="214" t="s">
        <v>175</v>
      </c>
      <c r="D1727" s="215">
        <v>45036</v>
      </c>
      <c r="E1727" s="192" t="s">
        <v>4198</v>
      </c>
      <c r="F1727" s="192" t="s">
        <v>3</v>
      </c>
      <c r="G1727" s="192">
        <v>2108085</v>
      </c>
      <c r="H1727" s="68"/>
      <c r="I1727" s="198" t="s">
        <v>5294</v>
      </c>
      <c r="J1727" s="68"/>
      <c r="K1727" s="68"/>
      <c r="L1727" s="68"/>
      <c r="M1727" s="68"/>
      <c r="N1727" s="363"/>
      <c r="O1727" s="363"/>
      <c r="P1727" s="216">
        <v>0</v>
      </c>
      <c r="Q1727" s="216">
        <v>565.83000000000004</v>
      </c>
      <c r="R1727" s="68" t="s">
        <v>638</v>
      </c>
      <c r="S1727" s="365"/>
      <c r="T1727" s="278"/>
    </row>
    <row r="1728" spans="1:20" ht="51">
      <c r="A1728" s="192">
        <v>650</v>
      </c>
      <c r="B1728" s="68"/>
      <c r="C1728" s="214" t="s">
        <v>175</v>
      </c>
      <c r="D1728" s="215">
        <v>45036</v>
      </c>
      <c r="E1728" s="192" t="s">
        <v>4199</v>
      </c>
      <c r="F1728" s="192" t="s">
        <v>3</v>
      </c>
      <c r="G1728" s="192">
        <v>2108087</v>
      </c>
      <c r="H1728" s="68"/>
      <c r="I1728" s="198" t="s">
        <v>5295</v>
      </c>
      <c r="J1728" s="68"/>
      <c r="K1728" s="68"/>
      <c r="L1728" s="68"/>
      <c r="M1728" s="68"/>
      <c r="N1728" s="363"/>
      <c r="O1728" s="363"/>
      <c r="P1728" s="216">
        <v>0</v>
      </c>
      <c r="Q1728" s="216">
        <v>5507.12</v>
      </c>
      <c r="R1728" s="68" t="s">
        <v>638</v>
      </c>
      <c r="S1728" s="365"/>
      <c r="T1728" s="278"/>
    </row>
    <row r="1729" spans="1:20" ht="51">
      <c r="A1729" s="192">
        <v>650</v>
      </c>
      <c r="B1729" s="68"/>
      <c r="C1729" s="214" t="s">
        <v>175</v>
      </c>
      <c r="D1729" s="215">
        <v>45036</v>
      </c>
      <c r="E1729" s="192" t="s">
        <v>4200</v>
      </c>
      <c r="F1729" s="192" t="s">
        <v>3</v>
      </c>
      <c r="G1729" s="192">
        <v>2108089</v>
      </c>
      <c r="H1729" s="68"/>
      <c r="I1729" s="198" t="s">
        <v>5296</v>
      </c>
      <c r="J1729" s="68"/>
      <c r="K1729" s="68"/>
      <c r="L1729" s="68"/>
      <c r="M1729" s="68"/>
      <c r="N1729" s="363"/>
      <c r="O1729" s="363"/>
      <c r="P1729" s="216">
        <v>0</v>
      </c>
      <c r="Q1729" s="216">
        <v>7468.66</v>
      </c>
      <c r="R1729" s="68" t="s">
        <v>638</v>
      </c>
      <c r="S1729" s="365"/>
      <c r="T1729" s="278"/>
    </row>
    <row r="1730" spans="1:20" ht="51">
      <c r="A1730" s="192">
        <v>650</v>
      </c>
      <c r="B1730" s="68"/>
      <c r="C1730" s="214" t="s">
        <v>175</v>
      </c>
      <c r="D1730" s="215">
        <v>45036</v>
      </c>
      <c r="E1730" s="192" t="s">
        <v>4201</v>
      </c>
      <c r="F1730" s="192" t="s">
        <v>3</v>
      </c>
      <c r="G1730" s="192">
        <v>2108090</v>
      </c>
      <c r="H1730" s="68"/>
      <c r="I1730" s="198" t="s">
        <v>5297</v>
      </c>
      <c r="J1730" s="68"/>
      <c r="K1730" s="68"/>
      <c r="L1730" s="68"/>
      <c r="M1730" s="68"/>
      <c r="N1730" s="363"/>
      <c r="O1730" s="363"/>
      <c r="P1730" s="216">
        <v>0</v>
      </c>
      <c r="Q1730" s="216">
        <v>37772.879999999997</v>
      </c>
      <c r="R1730" s="68" t="s">
        <v>638</v>
      </c>
      <c r="S1730" s="365"/>
      <c r="T1730" s="278"/>
    </row>
    <row r="1731" spans="1:20" ht="51">
      <c r="A1731" s="192">
        <v>650</v>
      </c>
      <c r="B1731" s="68"/>
      <c r="C1731" s="214" t="s">
        <v>175</v>
      </c>
      <c r="D1731" s="215">
        <v>45036</v>
      </c>
      <c r="E1731" s="192" t="s">
        <v>4202</v>
      </c>
      <c r="F1731" s="192" t="s">
        <v>3</v>
      </c>
      <c r="G1731" s="192">
        <v>2108092</v>
      </c>
      <c r="H1731" s="68"/>
      <c r="I1731" s="198" t="s">
        <v>5298</v>
      </c>
      <c r="J1731" s="68"/>
      <c r="K1731" s="68"/>
      <c r="L1731" s="68"/>
      <c r="M1731" s="68"/>
      <c r="N1731" s="363"/>
      <c r="O1731" s="363"/>
      <c r="P1731" s="216">
        <v>0</v>
      </c>
      <c r="Q1731" s="216">
        <v>40171.800000000003</v>
      </c>
      <c r="R1731" s="68" t="s">
        <v>638</v>
      </c>
      <c r="S1731" s="365"/>
      <c r="T1731" s="278"/>
    </row>
    <row r="1732" spans="1:20" ht="51">
      <c r="A1732" s="192">
        <v>650</v>
      </c>
      <c r="B1732" s="68"/>
      <c r="C1732" s="214" t="s">
        <v>175</v>
      </c>
      <c r="D1732" s="215">
        <v>45036</v>
      </c>
      <c r="E1732" s="192" t="s">
        <v>4203</v>
      </c>
      <c r="F1732" s="192" t="s">
        <v>3</v>
      </c>
      <c r="G1732" s="192">
        <v>2108093</v>
      </c>
      <c r="H1732" s="68"/>
      <c r="I1732" s="198" t="s">
        <v>5299</v>
      </c>
      <c r="J1732" s="68"/>
      <c r="K1732" s="68"/>
      <c r="L1732" s="68"/>
      <c r="M1732" s="68"/>
      <c r="N1732" s="363"/>
      <c r="O1732" s="363"/>
      <c r="P1732" s="216">
        <v>0</v>
      </c>
      <c r="Q1732" s="216">
        <v>28290</v>
      </c>
      <c r="R1732" s="68" t="s">
        <v>638</v>
      </c>
      <c r="S1732" s="365"/>
      <c r="T1732" s="278"/>
    </row>
    <row r="1733" spans="1:20" ht="76.5">
      <c r="A1733" s="192">
        <v>117</v>
      </c>
      <c r="B1733" s="68"/>
      <c r="C1733" s="214" t="s">
        <v>54</v>
      </c>
      <c r="D1733" s="215">
        <v>45036</v>
      </c>
      <c r="E1733" s="192" t="s">
        <v>4204</v>
      </c>
      <c r="F1733" s="192" t="s">
        <v>10</v>
      </c>
      <c r="G1733" s="192">
        <v>1058578</v>
      </c>
      <c r="H1733" s="68"/>
      <c r="I1733" s="198" t="s">
        <v>5300</v>
      </c>
      <c r="J1733" s="68"/>
      <c r="K1733" s="68"/>
      <c r="L1733" s="68"/>
      <c r="M1733" s="68"/>
      <c r="N1733" s="363"/>
      <c r="O1733" s="363"/>
      <c r="P1733" s="216">
        <v>50</v>
      </c>
      <c r="Q1733" s="216">
        <v>0</v>
      </c>
      <c r="R1733" s="68" t="s">
        <v>638</v>
      </c>
      <c r="S1733" s="365"/>
      <c r="T1733" s="278"/>
    </row>
    <row r="1734" spans="1:20" ht="76.5">
      <c r="A1734" s="192">
        <v>117</v>
      </c>
      <c r="B1734" s="68"/>
      <c r="C1734" s="214" t="s">
        <v>54</v>
      </c>
      <c r="D1734" s="215">
        <v>45036</v>
      </c>
      <c r="E1734" s="192" t="s">
        <v>4205</v>
      </c>
      <c r="F1734" s="192" t="s">
        <v>10</v>
      </c>
      <c r="G1734" s="192">
        <v>1058577</v>
      </c>
      <c r="H1734" s="68"/>
      <c r="I1734" s="198" t="s">
        <v>5301</v>
      </c>
      <c r="J1734" s="68"/>
      <c r="K1734" s="68"/>
      <c r="L1734" s="68"/>
      <c r="M1734" s="68"/>
      <c r="N1734" s="363"/>
      <c r="O1734" s="363"/>
      <c r="P1734" s="216">
        <v>50</v>
      </c>
      <c r="Q1734" s="216">
        <v>0</v>
      </c>
      <c r="R1734" s="68" t="s">
        <v>638</v>
      </c>
      <c r="S1734" s="365"/>
      <c r="T1734" s="278"/>
    </row>
    <row r="1735" spans="1:20" ht="76.5">
      <c r="A1735" s="192">
        <v>117</v>
      </c>
      <c r="B1735" s="68"/>
      <c r="C1735" s="214" t="s">
        <v>54</v>
      </c>
      <c r="D1735" s="215">
        <v>45036</v>
      </c>
      <c r="E1735" s="192" t="s">
        <v>4206</v>
      </c>
      <c r="F1735" s="192" t="s">
        <v>10</v>
      </c>
      <c r="G1735" s="192">
        <v>1058579</v>
      </c>
      <c r="H1735" s="68"/>
      <c r="I1735" s="198" t="s">
        <v>5302</v>
      </c>
      <c r="J1735" s="68"/>
      <c r="K1735" s="68"/>
      <c r="L1735" s="68"/>
      <c r="M1735" s="68"/>
      <c r="N1735" s="363"/>
      <c r="O1735" s="363"/>
      <c r="P1735" s="216">
        <v>50</v>
      </c>
      <c r="Q1735" s="216">
        <v>0</v>
      </c>
      <c r="R1735" s="68" t="s">
        <v>638</v>
      </c>
      <c r="S1735" s="365"/>
      <c r="T1735" s="278"/>
    </row>
    <row r="1736" spans="1:20" ht="51">
      <c r="A1736" s="192">
        <v>670</v>
      </c>
      <c r="B1736" s="68"/>
      <c r="C1736" s="214" t="s">
        <v>178</v>
      </c>
      <c r="D1736" s="215">
        <v>45037</v>
      </c>
      <c r="E1736" s="192" t="s">
        <v>4207</v>
      </c>
      <c r="F1736" s="192" t="s">
        <v>3</v>
      </c>
      <c r="G1736" s="192">
        <v>2108327</v>
      </c>
      <c r="H1736" s="68"/>
      <c r="I1736" s="198" t="s">
        <v>5303</v>
      </c>
      <c r="J1736" s="68"/>
      <c r="K1736" s="68"/>
      <c r="L1736" s="68"/>
      <c r="M1736" s="68"/>
      <c r="N1736" s="363"/>
      <c r="O1736" s="363"/>
      <c r="P1736" s="216">
        <v>0</v>
      </c>
      <c r="Q1736" s="216">
        <v>222</v>
      </c>
      <c r="R1736" s="68" t="s">
        <v>638</v>
      </c>
      <c r="S1736" s="365"/>
      <c r="T1736" s="278"/>
    </row>
    <row r="1737" spans="1:20" ht="51">
      <c r="A1737" s="192">
        <v>670</v>
      </c>
      <c r="B1737" s="68"/>
      <c r="C1737" s="214" t="s">
        <v>178</v>
      </c>
      <c r="D1737" s="215">
        <v>45037</v>
      </c>
      <c r="E1737" s="192" t="s">
        <v>4208</v>
      </c>
      <c r="F1737" s="192" t="s">
        <v>3</v>
      </c>
      <c r="G1737" s="192">
        <v>2108328</v>
      </c>
      <c r="H1737" s="68"/>
      <c r="I1737" s="198" t="s">
        <v>5304</v>
      </c>
      <c r="J1737" s="68"/>
      <c r="K1737" s="68"/>
      <c r="L1737" s="68"/>
      <c r="M1737" s="68"/>
      <c r="N1737" s="363"/>
      <c r="O1737" s="363"/>
      <c r="P1737" s="216">
        <v>0</v>
      </c>
      <c r="Q1737" s="216">
        <v>222</v>
      </c>
      <c r="R1737" s="68" t="s">
        <v>638</v>
      </c>
      <c r="S1737" s="365"/>
      <c r="T1737" s="278"/>
    </row>
    <row r="1738" spans="1:20" ht="51">
      <c r="A1738" s="192" t="s">
        <v>541</v>
      </c>
      <c r="B1738" s="68"/>
      <c r="C1738" s="214" t="s">
        <v>590</v>
      </c>
      <c r="D1738" s="215">
        <v>45037</v>
      </c>
      <c r="E1738" s="192" t="s">
        <v>4209</v>
      </c>
      <c r="F1738" s="192" t="s">
        <v>3</v>
      </c>
      <c r="G1738" s="192">
        <v>2108352</v>
      </c>
      <c r="H1738" s="68"/>
      <c r="I1738" s="198" t="s">
        <v>5305</v>
      </c>
      <c r="J1738" s="68"/>
      <c r="K1738" s="68"/>
      <c r="L1738" s="68"/>
      <c r="M1738" s="68"/>
      <c r="N1738" s="363"/>
      <c r="O1738" s="363"/>
      <c r="P1738" s="216">
        <v>0</v>
      </c>
      <c r="Q1738" s="216">
        <v>1888.58</v>
      </c>
      <c r="R1738" s="68" t="s">
        <v>638</v>
      </c>
      <c r="S1738" s="365"/>
      <c r="T1738" s="278"/>
    </row>
    <row r="1739" spans="1:20" ht="51">
      <c r="A1739" s="192">
        <v>513</v>
      </c>
      <c r="B1739" s="68"/>
      <c r="C1739" s="214" t="s">
        <v>160</v>
      </c>
      <c r="D1739" s="215">
        <v>45037</v>
      </c>
      <c r="E1739" s="192" t="s">
        <v>4210</v>
      </c>
      <c r="F1739" s="192" t="s">
        <v>3</v>
      </c>
      <c r="G1739" s="192">
        <v>2108404</v>
      </c>
      <c r="H1739" s="68"/>
      <c r="I1739" s="198" t="s">
        <v>5306</v>
      </c>
      <c r="J1739" s="68"/>
      <c r="K1739" s="68"/>
      <c r="L1739" s="68"/>
      <c r="M1739" s="68"/>
      <c r="N1739" s="363"/>
      <c r="O1739" s="363"/>
      <c r="P1739" s="216">
        <v>0</v>
      </c>
      <c r="Q1739" s="216">
        <v>720.36</v>
      </c>
      <c r="R1739" s="68" t="s">
        <v>638</v>
      </c>
      <c r="S1739" s="365"/>
      <c r="T1739" s="278"/>
    </row>
    <row r="1740" spans="1:20" ht="38.25">
      <c r="A1740" s="192">
        <v>86</v>
      </c>
      <c r="B1740" s="68"/>
      <c r="C1740" s="214" t="s">
        <v>50</v>
      </c>
      <c r="D1740" s="215">
        <v>45037</v>
      </c>
      <c r="E1740" s="192" t="s">
        <v>4211</v>
      </c>
      <c r="F1740" s="192" t="s">
        <v>3</v>
      </c>
      <c r="G1740" s="192">
        <v>2108408</v>
      </c>
      <c r="H1740" s="68"/>
      <c r="I1740" s="198" t="s">
        <v>5307</v>
      </c>
      <c r="J1740" s="68"/>
      <c r="K1740" s="68"/>
      <c r="L1740" s="68"/>
      <c r="M1740" s="68"/>
      <c r="N1740" s="363"/>
      <c r="O1740" s="363"/>
      <c r="P1740" s="216">
        <v>0</v>
      </c>
      <c r="Q1740" s="216">
        <v>1434</v>
      </c>
      <c r="R1740" s="68" t="s">
        <v>638</v>
      </c>
      <c r="S1740" s="365"/>
      <c r="T1740" s="278"/>
    </row>
    <row r="1741" spans="1:20" ht="63.75">
      <c r="A1741" s="192">
        <v>46</v>
      </c>
      <c r="B1741" s="68"/>
      <c r="C1741" s="214" t="s">
        <v>1380</v>
      </c>
      <c r="D1741" s="215">
        <v>45037</v>
      </c>
      <c r="E1741" s="192" t="s">
        <v>4212</v>
      </c>
      <c r="F1741" s="192" t="s">
        <v>3</v>
      </c>
      <c r="G1741" s="192">
        <v>2108426</v>
      </c>
      <c r="H1741" s="68"/>
      <c r="I1741" s="198" t="s">
        <v>5308</v>
      </c>
      <c r="J1741" s="68"/>
      <c r="K1741" s="68"/>
      <c r="L1741" s="68"/>
      <c r="M1741" s="68"/>
      <c r="N1741" s="363"/>
      <c r="O1741" s="363"/>
      <c r="P1741" s="216">
        <v>0</v>
      </c>
      <c r="Q1741" s="216">
        <v>10000</v>
      </c>
      <c r="R1741" s="68" t="s">
        <v>638</v>
      </c>
      <c r="S1741" s="365"/>
      <c r="T1741" s="278"/>
    </row>
    <row r="1742" spans="1:20" ht="51">
      <c r="A1742" s="192">
        <v>190</v>
      </c>
      <c r="B1742" s="68"/>
      <c r="C1742" s="214" t="s">
        <v>82</v>
      </c>
      <c r="D1742" s="215">
        <v>45037</v>
      </c>
      <c r="E1742" s="192" t="s">
        <v>4213</v>
      </c>
      <c r="F1742" s="192" t="s">
        <v>3</v>
      </c>
      <c r="G1742" s="192">
        <v>2108430</v>
      </c>
      <c r="H1742" s="68"/>
      <c r="I1742" s="198" t="s">
        <v>5309</v>
      </c>
      <c r="J1742" s="68"/>
      <c r="K1742" s="68"/>
      <c r="L1742" s="68"/>
      <c r="M1742" s="68"/>
      <c r="N1742" s="363"/>
      <c r="O1742" s="363"/>
      <c r="P1742" s="216">
        <v>0</v>
      </c>
      <c r="Q1742" s="216">
        <v>1722</v>
      </c>
      <c r="R1742" s="68" t="s">
        <v>638</v>
      </c>
      <c r="S1742" s="365"/>
      <c r="T1742" s="278"/>
    </row>
    <row r="1743" spans="1:20" ht="51">
      <c r="A1743" s="192">
        <v>342</v>
      </c>
      <c r="B1743" s="68"/>
      <c r="C1743" s="214" t="s">
        <v>137</v>
      </c>
      <c r="D1743" s="215">
        <v>45037</v>
      </c>
      <c r="E1743" s="192" t="s">
        <v>4214</v>
      </c>
      <c r="F1743" s="192" t="s">
        <v>6</v>
      </c>
      <c r="G1743" s="192">
        <v>1800115</v>
      </c>
      <c r="H1743" s="68"/>
      <c r="I1743" s="198" t="s">
        <v>4856</v>
      </c>
      <c r="J1743" s="68"/>
      <c r="K1743" s="68"/>
      <c r="L1743" s="68"/>
      <c r="M1743" s="68"/>
      <c r="N1743" s="363"/>
      <c r="O1743" s="363"/>
      <c r="P1743" s="216">
        <v>0</v>
      </c>
      <c r="Q1743" s="216">
        <v>778861.25</v>
      </c>
      <c r="R1743" s="68" t="s">
        <v>638</v>
      </c>
      <c r="S1743" s="365"/>
      <c r="T1743" s="278"/>
    </row>
    <row r="1744" spans="1:20" ht="51">
      <c r="A1744" s="192" t="s">
        <v>541</v>
      </c>
      <c r="B1744" s="68"/>
      <c r="C1744" s="214" t="s">
        <v>590</v>
      </c>
      <c r="D1744" s="215">
        <v>45037</v>
      </c>
      <c r="E1744" s="192" t="s">
        <v>4215</v>
      </c>
      <c r="F1744" s="192" t="s">
        <v>3</v>
      </c>
      <c r="G1744" s="192">
        <v>2108440</v>
      </c>
      <c r="H1744" s="68"/>
      <c r="I1744" s="198" t="s">
        <v>5310</v>
      </c>
      <c r="J1744" s="68"/>
      <c r="K1744" s="68"/>
      <c r="L1744" s="68"/>
      <c r="M1744" s="68"/>
      <c r="N1744" s="363"/>
      <c r="O1744" s="363"/>
      <c r="P1744" s="216">
        <v>0</v>
      </c>
      <c r="Q1744" s="216">
        <v>7930</v>
      </c>
      <c r="R1744" s="68" t="s">
        <v>638</v>
      </c>
      <c r="S1744" s="365"/>
      <c r="T1744" s="278"/>
    </row>
    <row r="1745" spans="1:20" ht="63.75">
      <c r="A1745" s="192">
        <v>132</v>
      </c>
      <c r="B1745" s="68"/>
      <c r="C1745" s="214" t="s">
        <v>59</v>
      </c>
      <c r="D1745" s="215">
        <v>45037</v>
      </c>
      <c r="E1745" s="192" t="s">
        <v>4216</v>
      </c>
      <c r="F1745" s="192" t="s">
        <v>6</v>
      </c>
      <c r="G1745" s="192">
        <v>2195</v>
      </c>
      <c r="H1745" s="68"/>
      <c r="I1745" s="198" t="s">
        <v>5311</v>
      </c>
      <c r="J1745" s="68"/>
      <c r="K1745" s="68"/>
      <c r="L1745" s="68"/>
      <c r="M1745" s="68"/>
      <c r="N1745" s="363"/>
      <c r="O1745" s="363"/>
      <c r="P1745" s="216">
        <v>0</v>
      </c>
      <c r="Q1745" s="216">
        <v>310723.51</v>
      </c>
      <c r="R1745" s="68" t="s">
        <v>638</v>
      </c>
      <c r="S1745" s="365"/>
      <c r="T1745" s="278"/>
    </row>
    <row r="1746" spans="1:20" ht="51">
      <c r="A1746" s="192">
        <v>41</v>
      </c>
      <c r="B1746" s="68"/>
      <c r="C1746" s="214" t="s">
        <v>44</v>
      </c>
      <c r="D1746" s="215">
        <v>45037</v>
      </c>
      <c r="E1746" s="192" t="s">
        <v>4217</v>
      </c>
      <c r="F1746" s="192" t="s">
        <v>3</v>
      </c>
      <c r="G1746" s="192">
        <v>2108460</v>
      </c>
      <c r="H1746" s="68"/>
      <c r="I1746" s="198" t="s">
        <v>5312</v>
      </c>
      <c r="J1746" s="68"/>
      <c r="K1746" s="68"/>
      <c r="L1746" s="68"/>
      <c r="M1746" s="68"/>
      <c r="N1746" s="363"/>
      <c r="O1746" s="363"/>
      <c r="P1746" s="216">
        <v>0</v>
      </c>
      <c r="Q1746" s="216">
        <v>169</v>
      </c>
      <c r="R1746" s="68" t="s">
        <v>638</v>
      </c>
      <c r="S1746" s="365"/>
      <c r="T1746" s="278"/>
    </row>
    <row r="1747" spans="1:20" ht="51">
      <c r="A1747" s="192">
        <v>650</v>
      </c>
      <c r="B1747" s="68"/>
      <c r="C1747" s="214" t="s">
        <v>175</v>
      </c>
      <c r="D1747" s="215">
        <v>45037</v>
      </c>
      <c r="E1747" s="192" t="s">
        <v>4218</v>
      </c>
      <c r="F1747" s="192" t="s">
        <v>3</v>
      </c>
      <c r="G1747" s="192">
        <v>2108461</v>
      </c>
      <c r="H1747" s="68"/>
      <c r="I1747" s="198" t="s">
        <v>5313</v>
      </c>
      <c r="J1747" s="68"/>
      <c r="K1747" s="68"/>
      <c r="L1747" s="68"/>
      <c r="M1747" s="68"/>
      <c r="N1747" s="363"/>
      <c r="O1747" s="363"/>
      <c r="P1747" s="216">
        <v>0</v>
      </c>
      <c r="Q1747" s="216">
        <v>36</v>
      </c>
      <c r="R1747" s="68" t="s">
        <v>638</v>
      </c>
      <c r="S1747" s="365"/>
      <c r="T1747" s="278"/>
    </row>
    <row r="1748" spans="1:20" ht="51">
      <c r="A1748" s="192">
        <v>190</v>
      </c>
      <c r="B1748" s="68"/>
      <c r="C1748" s="214" t="s">
        <v>82</v>
      </c>
      <c r="D1748" s="215">
        <v>45037</v>
      </c>
      <c r="E1748" s="192" t="s">
        <v>4219</v>
      </c>
      <c r="F1748" s="192" t="s">
        <v>3</v>
      </c>
      <c r="G1748" s="192">
        <v>2108463</v>
      </c>
      <c r="H1748" s="68"/>
      <c r="I1748" s="198" t="s">
        <v>5314</v>
      </c>
      <c r="J1748" s="68"/>
      <c r="K1748" s="68"/>
      <c r="L1748" s="68"/>
      <c r="M1748" s="68"/>
      <c r="N1748" s="363"/>
      <c r="O1748" s="363"/>
      <c r="P1748" s="216">
        <v>0</v>
      </c>
      <c r="Q1748" s="216">
        <v>155.4</v>
      </c>
      <c r="R1748" s="68" t="s">
        <v>638</v>
      </c>
      <c r="S1748" s="365"/>
      <c r="T1748" s="278"/>
    </row>
    <row r="1749" spans="1:20" ht="51">
      <c r="A1749" s="192">
        <v>190</v>
      </c>
      <c r="B1749" s="68"/>
      <c r="C1749" s="214" t="s">
        <v>82</v>
      </c>
      <c r="D1749" s="215">
        <v>45037</v>
      </c>
      <c r="E1749" s="192" t="s">
        <v>4220</v>
      </c>
      <c r="F1749" s="192" t="s">
        <v>3</v>
      </c>
      <c r="G1749" s="192">
        <v>2108464</v>
      </c>
      <c r="H1749" s="68"/>
      <c r="I1749" s="198" t="s">
        <v>5315</v>
      </c>
      <c r="J1749" s="68"/>
      <c r="K1749" s="68"/>
      <c r="L1749" s="68"/>
      <c r="M1749" s="68"/>
      <c r="N1749" s="363"/>
      <c r="O1749" s="363"/>
      <c r="P1749" s="216">
        <v>0</v>
      </c>
      <c r="Q1749" s="216">
        <v>155.4</v>
      </c>
      <c r="R1749" s="68" t="s">
        <v>638</v>
      </c>
      <c r="S1749" s="365"/>
      <c r="T1749" s="278"/>
    </row>
    <row r="1750" spans="1:20" ht="51">
      <c r="A1750" s="192">
        <v>190</v>
      </c>
      <c r="B1750" s="68"/>
      <c r="C1750" s="214" t="s">
        <v>82</v>
      </c>
      <c r="D1750" s="215">
        <v>45037</v>
      </c>
      <c r="E1750" s="192" t="s">
        <v>4221</v>
      </c>
      <c r="F1750" s="192" t="s">
        <v>3</v>
      </c>
      <c r="G1750" s="192">
        <v>2108466</v>
      </c>
      <c r="H1750" s="68"/>
      <c r="I1750" s="198" t="s">
        <v>5316</v>
      </c>
      <c r="J1750" s="68"/>
      <c r="K1750" s="68"/>
      <c r="L1750" s="68"/>
      <c r="M1750" s="68"/>
      <c r="N1750" s="363"/>
      <c r="O1750" s="363"/>
      <c r="P1750" s="216">
        <v>0</v>
      </c>
      <c r="Q1750" s="216">
        <v>222</v>
      </c>
      <c r="R1750" s="68" t="s">
        <v>638</v>
      </c>
      <c r="S1750" s="365"/>
      <c r="T1750" s="278"/>
    </row>
    <row r="1751" spans="1:20" ht="51">
      <c r="A1751" s="192" t="s">
        <v>541</v>
      </c>
      <c r="B1751" s="68"/>
      <c r="C1751" s="214" t="s">
        <v>590</v>
      </c>
      <c r="D1751" s="215">
        <v>45037</v>
      </c>
      <c r="E1751" s="192" t="s">
        <v>4222</v>
      </c>
      <c r="F1751" s="192" t="s">
        <v>3</v>
      </c>
      <c r="G1751" s="192">
        <v>2108472</v>
      </c>
      <c r="H1751" s="68"/>
      <c r="I1751" s="198" t="s">
        <v>5317</v>
      </c>
      <c r="J1751" s="68"/>
      <c r="K1751" s="68"/>
      <c r="L1751" s="68"/>
      <c r="M1751" s="68"/>
      <c r="N1751" s="363"/>
      <c r="O1751" s="363"/>
      <c r="P1751" s="216">
        <v>0</v>
      </c>
      <c r="Q1751" s="216">
        <v>124.6</v>
      </c>
      <c r="R1751" s="68" t="s">
        <v>638</v>
      </c>
      <c r="S1751" s="365"/>
      <c r="T1751" s="278"/>
    </row>
    <row r="1752" spans="1:20" ht="63.75">
      <c r="A1752" s="192">
        <v>650</v>
      </c>
      <c r="B1752" s="68"/>
      <c r="C1752" s="214" t="s">
        <v>175</v>
      </c>
      <c r="D1752" s="215">
        <v>45037</v>
      </c>
      <c r="E1752" s="192" t="s">
        <v>4223</v>
      </c>
      <c r="F1752" s="192" t="s">
        <v>3</v>
      </c>
      <c r="G1752" s="192">
        <v>2108487</v>
      </c>
      <c r="H1752" s="68"/>
      <c r="I1752" s="198" t="s">
        <v>5318</v>
      </c>
      <c r="J1752" s="68"/>
      <c r="K1752" s="68"/>
      <c r="L1752" s="68"/>
      <c r="M1752" s="68"/>
      <c r="N1752" s="363"/>
      <c r="O1752" s="363"/>
      <c r="P1752" s="216">
        <v>0</v>
      </c>
      <c r="Q1752" s="216">
        <v>36</v>
      </c>
      <c r="R1752" s="68" t="s">
        <v>638</v>
      </c>
      <c r="S1752" s="365"/>
      <c r="T1752" s="278"/>
    </row>
    <row r="1753" spans="1:20" ht="63.75">
      <c r="A1753" s="192">
        <v>16</v>
      </c>
      <c r="B1753" s="68"/>
      <c r="C1753" s="214" t="s">
        <v>40</v>
      </c>
      <c r="D1753" s="215">
        <v>45037</v>
      </c>
      <c r="E1753" s="192" t="s">
        <v>4224</v>
      </c>
      <c r="F1753" s="192" t="s">
        <v>3</v>
      </c>
      <c r="G1753" s="192">
        <v>2108488</v>
      </c>
      <c r="H1753" s="68"/>
      <c r="I1753" s="198" t="s">
        <v>5319</v>
      </c>
      <c r="J1753" s="68"/>
      <c r="K1753" s="68"/>
      <c r="L1753" s="68"/>
      <c r="M1753" s="68"/>
      <c r="N1753" s="363"/>
      <c r="O1753" s="363"/>
      <c r="P1753" s="216">
        <v>0</v>
      </c>
      <c r="Q1753" s="216">
        <v>91</v>
      </c>
      <c r="R1753" s="68" t="s">
        <v>638</v>
      </c>
      <c r="S1753" s="365"/>
      <c r="T1753" s="278"/>
    </row>
    <row r="1754" spans="1:20" ht="51">
      <c r="A1754" s="192">
        <v>16</v>
      </c>
      <c r="B1754" s="68"/>
      <c r="C1754" s="214" t="s">
        <v>40</v>
      </c>
      <c r="D1754" s="215">
        <v>45037</v>
      </c>
      <c r="E1754" s="192" t="s">
        <v>4225</v>
      </c>
      <c r="F1754" s="192" t="s">
        <v>3</v>
      </c>
      <c r="G1754" s="192">
        <v>2108492</v>
      </c>
      <c r="H1754" s="68"/>
      <c r="I1754" s="198" t="s">
        <v>5320</v>
      </c>
      <c r="J1754" s="68"/>
      <c r="K1754" s="68"/>
      <c r="L1754" s="68"/>
      <c r="M1754" s="68"/>
      <c r="N1754" s="363"/>
      <c r="O1754" s="363"/>
      <c r="P1754" s="216">
        <v>0</v>
      </c>
      <c r="Q1754" s="216">
        <v>2313</v>
      </c>
      <c r="R1754" s="68" t="s">
        <v>638</v>
      </c>
      <c r="S1754" s="365"/>
      <c r="T1754" s="278"/>
    </row>
    <row r="1755" spans="1:20" ht="51">
      <c r="A1755" s="192">
        <v>650</v>
      </c>
      <c r="B1755" s="68"/>
      <c r="C1755" s="214" t="s">
        <v>175</v>
      </c>
      <c r="D1755" s="215">
        <v>45037</v>
      </c>
      <c r="E1755" s="192" t="s">
        <v>4226</v>
      </c>
      <c r="F1755" s="192" t="s">
        <v>3</v>
      </c>
      <c r="G1755" s="192">
        <v>2108510</v>
      </c>
      <c r="H1755" s="68"/>
      <c r="I1755" s="198" t="s">
        <v>5321</v>
      </c>
      <c r="J1755" s="68"/>
      <c r="K1755" s="68"/>
      <c r="L1755" s="68"/>
      <c r="M1755" s="68"/>
      <c r="N1755" s="363"/>
      <c r="O1755" s="363"/>
      <c r="P1755" s="216">
        <v>0</v>
      </c>
      <c r="Q1755" s="216">
        <v>18</v>
      </c>
      <c r="R1755" s="68" t="s">
        <v>638</v>
      </c>
      <c r="S1755" s="365"/>
      <c r="T1755" s="278"/>
    </row>
    <row r="1756" spans="1:20" ht="38.25">
      <c r="A1756" s="192">
        <v>253</v>
      </c>
      <c r="B1756" s="68"/>
      <c r="C1756" s="214" t="s">
        <v>104</v>
      </c>
      <c r="D1756" s="215">
        <v>45037</v>
      </c>
      <c r="E1756" s="192" t="s">
        <v>4227</v>
      </c>
      <c r="F1756" s="192" t="s">
        <v>3</v>
      </c>
      <c r="G1756" s="192">
        <v>2108511</v>
      </c>
      <c r="H1756" s="68"/>
      <c r="I1756" s="198" t="s">
        <v>5322</v>
      </c>
      <c r="J1756" s="68"/>
      <c r="K1756" s="68"/>
      <c r="L1756" s="68"/>
      <c r="M1756" s="68"/>
      <c r="N1756" s="363"/>
      <c r="O1756" s="363"/>
      <c r="P1756" s="216">
        <v>0</v>
      </c>
      <c r="Q1756" s="216">
        <v>250</v>
      </c>
      <c r="R1756" s="68" t="s">
        <v>638</v>
      </c>
      <c r="S1756" s="365"/>
      <c r="T1756" s="278"/>
    </row>
    <row r="1757" spans="1:20" ht="51">
      <c r="A1757" s="192">
        <v>223</v>
      </c>
      <c r="B1757" s="68"/>
      <c r="C1757" s="214" t="s">
        <v>94</v>
      </c>
      <c r="D1757" s="215">
        <v>45037</v>
      </c>
      <c r="E1757" s="192" t="s">
        <v>4228</v>
      </c>
      <c r="F1757" s="192" t="s">
        <v>3</v>
      </c>
      <c r="G1757" s="192">
        <v>2108512</v>
      </c>
      <c r="H1757" s="68"/>
      <c r="I1757" s="198" t="s">
        <v>5323</v>
      </c>
      <c r="J1757" s="68"/>
      <c r="K1757" s="68"/>
      <c r="L1757" s="68"/>
      <c r="M1757" s="68"/>
      <c r="N1757" s="363"/>
      <c r="O1757" s="363"/>
      <c r="P1757" s="216">
        <v>0</v>
      </c>
      <c r="Q1757" s="216">
        <v>371</v>
      </c>
      <c r="R1757" s="68" t="s">
        <v>638</v>
      </c>
      <c r="S1757" s="365"/>
      <c r="T1757" s="278"/>
    </row>
    <row r="1758" spans="1:20" ht="76.5">
      <c r="A1758" s="192">
        <v>10</v>
      </c>
      <c r="B1758" s="68"/>
      <c r="C1758" s="214" t="s">
        <v>38</v>
      </c>
      <c r="D1758" s="215">
        <v>45037</v>
      </c>
      <c r="E1758" s="192" t="s">
        <v>4229</v>
      </c>
      <c r="F1758" s="192" t="s">
        <v>14</v>
      </c>
      <c r="G1758" s="192">
        <v>2245621</v>
      </c>
      <c r="H1758" s="68"/>
      <c r="I1758" s="198" t="s">
        <v>5324</v>
      </c>
      <c r="J1758" s="68"/>
      <c r="K1758" s="68"/>
      <c r="L1758" s="68"/>
      <c r="M1758" s="68"/>
      <c r="N1758" s="363"/>
      <c r="O1758" s="363"/>
      <c r="P1758" s="216">
        <v>50</v>
      </c>
      <c r="Q1758" s="216">
        <v>0</v>
      </c>
      <c r="R1758" s="68" t="s">
        <v>638</v>
      </c>
      <c r="S1758" s="365"/>
      <c r="T1758" s="278"/>
    </row>
    <row r="1759" spans="1:20" ht="76.5">
      <c r="A1759" s="192">
        <v>10</v>
      </c>
      <c r="B1759" s="68"/>
      <c r="C1759" s="214" t="s">
        <v>38</v>
      </c>
      <c r="D1759" s="215">
        <v>45037</v>
      </c>
      <c r="E1759" s="192" t="s">
        <v>4230</v>
      </c>
      <c r="F1759" s="192" t="s">
        <v>14</v>
      </c>
      <c r="G1759" s="192">
        <v>2245617</v>
      </c>
      <c r="H1759" s="68"/>
      <c r="I1759" s="198" t="s">
        <v>5325</v>
      </c>
      <c r="J1759" s="68"/>
      <c r="K1759" s="68"/>
      <c r="L1759" s="68"/>
      <c r="M1759" s="68"/>
      <c r="N1759" s="363"/>
      <c r="O1759" s="363"/>
      <c r="P1759" s="216">
        <v>50</v>
      </c>
      <c r="Q1759" s="216">
        <v>0</v>
      </c>
      <c r="R1759" s="68" t="s">
        <v>638</v>
      </c>
      <c r="S1759" s="365"/>
      <c r="T1759" s="278"/>
    </row>
    <row r="1760" spans="1:20" ht="76.5">
      <c r="A1760" s="192">
        <v>10</v>
      </c>
      <c r="B1760" s="68"/>
      <c r="C1760" s="214" t="s">
        <v>38</v>
      </c>
      <c r="D1760" s="215">
        <v>45037</v>
      </c>
      <c r="E1760" s="192" t="s">
        <v>4231</v>
      </c>
      <c r="F1760" s="192" t="s">
        <v>14</v>
      </c>
      <c r="G1760" s="192">
        <v>2245619</v>
      </c>
      <c r="H1760" s="68"/>
      <c r="I1760" s="198" t="s">
        <v>5326</v>
      </c>
      <c r="J1760" s="68"/>
      <c r="K1760" s="68"/>
      <c r="L1760" s="68"/>
      <c r="M1760" s="68"/>
      <c r="N1760" s="363"/>
      <c r="O1760" s="363"/>
      <c r="P1760" s="216">
        <v>50</v>
      </c>
      <c r="Q1760" s="216">
        <v>0</v>
      </c>
      <c r="R1760" s="68" t="s">
        <v>638</v>
      </c>
      <c r="S1760" s="365"/>
      <c r="T1760" s="278"/>
    </row>
    <row r="1761" spans="1:20" ht="76.5">
      <c r="A1761" s="192">
        <v>513</v>
      </c>
      <c r="B1761" s="68"/>
      <c r="C1761" s="214" t="s">
        <v>160</v>
      </c>
      <c r="D1761" s="215">
        <v>45037</v>
      </c>
      <c r="E1761" s="192" t="s">
        <v>4232</v>
      </c>
      <c r="F1761" s="192" t="s">
        <v>14</v>
      </c>
      <c r="G1761" s="192">
        <v>2245764</v>
      </c>
      <c r="H1761" s="68"/>
      <c r="I1761" s="198" t="s">
        <v>5327</v>
      </c>
      <c r="J1761" s="68"/>
      <c r="K1761" s="68"/>
      <c r="L1761" s="68"/>
      <c r="M1761" s="68"/>
      <c r="N1761" s="363"/>
      <c r="O1761" s="363"/>
      <c r="P1761" s="216">
        <v>50</v>
      </c>
      <c r="Q1761" s="216">
        <v>0</v>
      </c>
      <c r="R1761" s="68" t="s">
        <v>638</v>
      </c>
      <c r="S1761" s="365"/>
      <c r="T1761" s="278"/>
    </row>
    <row r="1762" spans="1:20" ht="63.75">
      <c r="A1762" s="192">
        <v>46</v>
      </c>
      <c r="B1762" s="68"/>
      <c r="C1762" s="214" t="s">
        <v>1380</v>
      </c>
      <c r="D1762" s="215">
        <v>45037</v>
      </c>
      <c r="E1762" s="192" t="s">
        <v>4233</v>
      </c>
      <c r="F1762" s="192" t="s">
        <v>3</v>
      </c>
      <c r="G1762" s="192">
        <v>2108344</v>
      </c>
      <c r="H1762" s="68"/>
      <c r="I1762" s="198" t="s">
        <v>5328</v>
      </c>
      <c r="J1762" s="68"/>
      <c r="K1762" s="68"/>
      <c r="L1762" s="68"/>
      <c r="M1762" s="68"/>
      <c r="N1762" s="363"/>
      <c r="O1762" s="363"/>
      <c r="P1762" s="216">
        <v>0</v>
      </c>
      <c r="Q1762" s="216">
        <v>10000</v>
      </c>
      <c r="R1762" s="68" t="s">
        <v>638</v>
      </c>
      <c r="S1762" s="365"/>
      <c r="T1762" s="278"/>
    </row>
    <row r="1763" spans="1:20" ht="51">
      <c r="A1763" s="192">
        <v>650</v>
      </c>
      <c r="B1763" s="68"/>
      <c r="C1763" s="214" t="s">
        <v>175</v>
      </c>
      <c r="D1763" s="215">
        <v>45037</v>
      </c>
      <c r="E1763" s="192" t="s">
        <v>4234</v>
      </c>
      <c r="F1763" s="192" t="s">
        <v>3</v>
      </c>
      <c r="G1763" s="192">
        <v>2108346</v>
      </c>
      <c r="H1763" s="68"/>
      <c r="I1763" s="198" t="s">
        <v>5329</v>
      </c>
      <c r="J1763" s="68"/>
      <c r="K1763" s="68"/>
      <c r="L1763" s="68"/>
      <c r="M1763" s="68"/>
      <c r="N1763" s="363"/>
      <c r="O1763" s="363"/>
      <c r="P1763" s="216">
        <v>0</v>
      </c>
      <c r="Q1763" s="216">
        <v>21</v>
      </c>
      <c r="R1763" s="68" t="s">
        <v>638</v>
      </c>
      <c r="S1763" s="365"/>
      <c r="T1763" s="278"/>
    </row>
    <row r="1764" spans="1:20" ht="63.75">
      <c r="A1764" s="192" t="s">
        <v>541</v>
      </c>
      <c r="B1764" s="68"/>
      <c r="C1764" s="214" t="s">
        <v>590</v>
      </c>
      <c r="D1764" s="215">
        <v>45037</v>
      </c>
      <c r="E1764" s="192" t="s">
        <v>4235</v>
      </c>
      <c r="F1764" s="192" t="s">
        <v>3</v>
      </c>
      <c r="G1764" s="192">
        <v>2108347</v>
      </c>
      <c r="H1764" s="68"/>
      <c r="I1764" s="198" t="s">
        <v>5330</v>
      </c>
      <c r="J1764" s="68"/>
      <c r="K1764" s="68"/>
      <c r="L1764" s="68"/>
      <c r="M1764" s="68"/>
      <c r="N1764" s="363"/>
      <c r="O1764" s="363"/>
      <c r="P1764" s="216">
        <v>0</v>
      </c>
      <c r="Q1764" s="216">
        <v>2310.87</v>
      </c>
      <c r="R1764" s="68" t="s">
        <v>638</v>
      </c>
      <c r="S1764" s="365"/>
      <c r="T1764" s="278"/>
    </row>
    <row r="1765" spans="1:20" ht="51">
      <c r="A1765" s="192" t="s">
        <v>541</v>
      </c>
      <c r="B1765" s="68"/>
      <c r="C1765" s="214" t="s">
        <v>590</v>
      </c>
      <c r="D1765" s="215">
        <v>45037</v>
      </c>
      <c r="E1765" s="192" t="s">
        <v>4236</v>
      </c>
      <c r="F1765" s="192" t="s">
        <v>3</v>
      </c>
      <c r="G1765" s="192">
        <v>2108403</v>
      </c>
      <c r="H1765" s="68"/>
      <c r="I1765" s="198" t="s">
        <v>5331</v>
      </c>
      <c r="J1765" s="68"/>
      <c r="K1765" s="68"/>
      <c r="L1765" s="68"/>
      <c r="M1765" s="68"/>
      <c r="N1765" s="363"/>
      <c r="O1765" s="363"/>
      <c r="P1765" s="216">
        <v>0</v>
      </c>
      <c r="Q1765" s="216">
        <v>5777.24</v>
      </c>
      <c r="R1765" s="68" t="s">
        <v>638</v>
      </c>
      <c r="S1765" s="365"/>
      <c r="T1765" s="278"/>
    </row>
    <row r="1766" spans="1:20" ht="76.5">
      <c r="A1766" s="192">
        <v>513</v>
      </c>
      <c r="B1766" s="68"/>
      <c r="C1766" s="214" t="s">
        <v>160</v>
      </c>
      <c r="D1766" s="215">
        <v>45037</v>
      </c>
      <c r="E1766" s="192" t="s">
        <v>4237</v>
      </c>
      <c r="F1766" s="192" t="s">
        <v>14</v>
      </c>
      <c r="G1766" s="192">
        <v>2245935</v>
      </c>
      <c r="H1766" s="68"/>
      <c r="I1766" s="198" t="s">
        <v>5332</v>
      </c>
      <c r="J1766" s="68"/>
      <c r="K1766" s="68"/>
      <c r="L1766" s="68"/>
      <c r="M1766" s="68"/>
      <c r="N1766" s="363"/>
      <c r="O1766" s="363"/>
      <c r="P1766" s="216">
        <v>50</v>
      </c>
      <c r="Q1766" s="216">
        <v>0</v>
      </c>
      <c r="R1766" s="68" t="s">
        <v>638</v>
      </c>
      <c r="S1766" s="365"/>
      <c r="T1766" s="278"/>
    </row>
    <row r="1767" spans="1:20" ht="76.5">
      <c r="A1767" s="192">
        <v>513</v>
      </c>
      <c r="B1767" s="68"/>
      <c r="C1767" s="214" t="s">
        <v>160</v>
      </c>
      <c r="D1767" s="215">
        <v>45037</v>
      </c>
      <c r="E1767" s="192" t="s">
        <v>4238</v>
      </c>
      <c r="F1767" s="192" t="s">
        <v>14</v>
      </c>
      <c r="G1767" s="192">
        <v>2245770</v>
      </c>
      <c r="H1767" s="68"/>
      <c r="I1767" s="198" t="s">
        <v>5333</v>
      </c>
      <c r="J1767" s="68"/>
      <c r="K1767" s="68"/>
      <c r="L1767" s="68"/>
      <c r="M1767" s="68"/>
      <c r="N1767" s="363"/>
      <c r="O1767" s="363"/>
      <c r="P1767" s="216">
        <v>50</v>
      </c>
      <c r="Q1767" s="216">
        <v>0</v>
      </c>
      <c r="R1767" s="68" t="s">
        <v>638</v>
      </c>
      <c r="S1767" s="365"/>
      <c r="T1767" s="278"/>
    </row>
    <row r="1768" spans="1:20" ht="63.75">
      <c r="A1768" s="192">
        <v>513</v>
      </c>
      <c r="B1768" s="68"/>
      <c r="C1768" s="214" t="s">
        <v>160</v>
      </c>
      <c r="D1768" s="215">
        <v>45037</v>
      </c>
      <c r="E1768" s="192" t="s">
        <v>4239</v>
      </c>
      <c r="F1768" s="192" t="s">
        <v>14</v>
      </c>
      <c r="G1768" s="192">
        <v>2245772</v>
      </c>
      <c r="H1768" s="68"/>
      <c r="I1768" s="198" t="s">
        <v>5334</v>
      </c>
      <c r="J1768" s="68"/>
      <c r="K1768" s="68"/>
      <c r="L1768" s="68"/>
      <c r="M1768" s="68"/>
      <c r="N1768" s="363"/>
      <c r="O1768" s="363"/>
      <c r="P1768" s="216">
        <v>50</v>
      </c>
      <c r="Q1768" s="216">
        <v>0</v>
      </c>
      <c r="R1768" s="68" t="s">
        <v>638</v>
      </c>
      <c r="S1768" s="365"/>
      <c r="T1768" s="278"/>
    </row>
    <row r="1769" spans="1:20" ht="63.75">
      <c r="A1769" s="192">
        <v>513</v>
      </c>
      <c r="B1769" s="68"/>
      <c r="C1769" s="214" t="s">
        <v>160</v>
      </c>
      <c r="D1769" s="215">
        <v>45037</v>
      </c>
      <c r="E1769" s="192" t="s">
        <v>4240</v>
      </c>
      <c r="F1769" s="192" t="s">
        <v>14</v>
      </c>
      <c r="G1769" s="192">
        <v>2245774</v>
      </c>
      <c r="H1769" s="68"/>
      <c r="I1769" s="198" t="s">
        <v>5335</v>
      </c>
      <c r="J1769" s="68"/>
      <c r="K1769" s="68"/>
      <c r="L1769" s="68"/>
      <c r="M1769" s="68"/>
      <c r="N1769" s="363"/>
      <c r="O1769" s="363"/>
      <c r="P1769" s="216">
        <v>50</v>
      </c>
      <c r="Q1769" s="216">
        <v>0</v>
      </c>
      <c r="R1769" s="68" t="s">
        <v>638</v>
      </c>
      <c r="S1769" s="365"/>
      <c r="T1769" s="278"/>
    </row>
    <row r="1770" spans="1:20" ht="63.75">
      <c r="A1770" s="192">
        <v>513</v>
      </c>
      <c r="B1770" s="68"/>
      <c r="C1770" s="214" t="s">
        <v>160</v>
      </c>
      <c r="D1770" s="215">
        <v>45037</v>
      </c>
      <c r="E1770" s="192" t="s">
        <v>4241</v>
      </c>
      <c r="F1770" s="192" t="s">
        <v>14</v>
      </c>
      <c r="G1770" s="192">
        <v>2245776</v>
      </c>
      <c r="H1770" s="68"/>
      <c r="I1770" s="198" t="s">
        <v>5336</v>
      </c>
      <c r="J1770" s="68"/>
      <c r="K1770" s="68"/>
      <c r="L1770" s="68"/>
      <c r="M1770" s="68"/>
      <c r="N1770" s="363"/>
      <c r="O1770" s="363"/>
      <c r="P1770" s="216">
        <v>50</v>
      </c>
      <c r="Q1770" s="216">
        <v>0</v>
      </c>
      <c r="R1770" s="68" t="s">
        <v>638</v>
      </c>
      <c r="S1770" s="365"/>
      <c r="T1770" s="278"/>
    </row>
    <row r="1771" spans="1:20" ht="76.5">
      <c r="A1771" s="192">
        <v>513</v>
      </c>
      <c r="B1771" s="68"/>
      <c r="C1771" s="214" t="s">
        <v>160</v>
      </c>
      <c r="D1771" s="215">
        <v>45037</v>
      </c>
      <c r="E1771" s="192" t="s">
        <v>4242</v>
      </c>
      <c r="F1771" s="192" t="s">
        <v>14</v>
      </c>
      <c r="G1771" s="192">
        <v>2245778</v>
      </c>
      <c r="H1771" s="68"/>
      <c r="I1771" s="198" t="s">
        <v>5337</v>
      </c>
      <c r="J1771" s="68"/>
      <c r="K1771" s="68"/>
      <c r="L1771" s="68"/>
      <c r="M1771" s="68"/>
      <c r="N1771" s="363"/>
      <c r="O1771" s="363"/>
      <c r="P1771" s="216">
        <v>50</v>
      </c>
      <c r="Q1771" s="216">
        <v>0</v>
      </c>
      <c r="R1771" s="68" t="s">
        <v>638</v>
      </c>
      <c r="S1771" s="365"/>
      <c r="T1771" s="278"/>
    </row>
    <row r="1772" spans="1:20" ht="63.75">
      <c r="A1772" s="192">
        <v>513</v>
      </c>
      <c r="B1772" s="68"/>
      <c r="C1772" s="214" t="s">
        <v>160</v>
      </c>
      <c r="D1772" s="215">
        <v>45037</v>
      </c>
      <c r="E1772" s="192" t="s">
        <v>4243</v>
      </c>
      <c r="F1772" s="192" t="s">
        <v>14</v>
      </c>
      <c r="G1772" s="192">
        <v>2245780</v>
      </c>
      <c r="H1772" s="68"/>
      <c r="I1772" s="198" t="s">
        <v>5338</v>
      </c>
      <c r="J1772" s="68"/>
      <c r="K1772" s="68"/>
      <c r="L1772" s="68"/>
      <c r="M1772" s="68"/>
      <c r="N1772" s="363"/>
      <c r="O1772" s="363"/>
      <c r="P1772" s="216">
        <v>50</v>
      </c>
      <c r="Q1772" s="216">
        <v>0</v>
      </c>
      <c r="R1772" s="68" t="s">
        <v>638</v>
      </c>
      <c r="S1772" s="365"/>
      <c r="T1772" s="278"/>
    </row>
    <row r="1773" spans="1:20" ht="76.5">
      <c r="A1773" s="192">
        <v>513</v>
      </c>
      <c r="B1773" s="68"/>
      <c r="C1773" s="214" t="s">
        <v>160</v>
      </c>
      <c r="D1773" s="215">
        <v>45037</v>
      </c>
      <c r="E1773" s="192" t="s">
        <v>4244</v>
      </c>
      <c r="F1773" s="192" t="s">
        <v>14</v>
      </c>
      <c r="G1773" s="192">
        <v>2245782</v>
      </c>
      <c r="H1773" s="68"/>
      <c r="I1773" s="198" t="s">
        <v>5339</v>
      </c>
      <c r="J1773" s="68"/>
      <c r="K1773" s="68"/>
      <c r="L1773" s="68"/>
      <c r="M1773" s="68"/>
      <c r="N1773" s="363"/>
      <c r="O1773" s="363"/>
      <c r="P1773" s="216">
        <v>50</v>
      </c>
      <c r="Q1773" s="216">
        <v>0</v>
      </c>
      <c r="R1773" s="68" t="s">
        <v>638</v>
      </c>
      <c r="S1773" s="365"/>
      <c r="T1773" s="278"/>
    </row>
    <row r="1774" spans="1:20" ht="76.5">
      <c r="A1774" s="192">
        <v>513</v>
      </c>
      <c r="B1774" s="68"/>
      <c r="C1774" s="214" t="s">
        <v>160</v>
      </c>
      <c r="D1774" s="215">
        <v>45037</v>
      </c>
      <c r="E1774" s="192" t="s">
        <v>4245</v>
      </c>
      <c r="F1774" s="192" t="s">
        <v>14</v>
      </c>
      <c r="G1774" s="192">
        <v>2245784</v>
      </c>
      <c r="H1774" s="68"/>
      <c r="I1774" s="198" t="s">
        <v>5340</v>
      </c>
      <c r="J1774" s="68"/>
      <c r="K1774" s="68"/>
      <c r="L1774" s="68"/>
      <c r="M1774" s="68"/>
      <c r="N1774" s="363"/>
      <c r="O1774" s="363"/>
      <c r="P1774" s="216">
        <v>50</v>
      </c>
      <c r="Q1774" s="216">
        <v>0</v>
      </c>
      <c r="R1774" s="68" t="s">
        <v>638</v>
      </c>
      <c r="S1774" s="365"/>
      <c r="T1774" s="278"/>
    </row>
    <row r="1775" spans="1:20" ht="76.5">
      <c r="A1775" s="192">
        <v>513</v>
      </c>
      <c r="B1775" s="68"/>
      <c r="C1775" s="214" t="s">
        <v>160</v>
      </c>
      <c r="D1775" s="215">
        <v>45037</v>
      </c>
      <c r="E1775" s="192" t="s">
        <v>4246</v>
      </c>
      <c r="F1775" s="192" t="s">
        <v>14</v>
      </c>
      <c r="G1775" s="192">
        <v>2245919</v>
      </c>
      <c r="H1775" s="68"/>
      <c r="I1775" s="198" t="s">
        <v>5341</v>
      </c>
      <c r="J1775" s="68"/>
      <c r="K1775" s="68"/>
      <c r="L1775" s="68"/>
      <c r="M1775" s="68"/>
      <c r="N1775" s="363"/>
      <c r="O1775" s="363"/>
      <c r="P1775" s="216">
        <v>50</v>
      </c>
      <c r="Q1775" s="216">
        <v>0</v>
      </c>
      <c r="R1775" s="68" t="s">
        <v>638</v>
      </c>
      <c r="S1775" s="365"/>
      <c r="T1775" s="278"/>
    </row>
    <row r="1776" spans="1:20" ht="76.5">
      <c r="A1776" s="192">
        <v>513</v>
      </c>
      <c r="B1776" s="68"/>
      <c r="C1776" s="214" t="s">
        <v>160</v>
      </c>
      <c r="D1776" s="215">
        <v>45037</v>
      </c>
      <c r="E1776" s="192" t="s">
        <v>4247</v>
      </c>
      <c r="F1776" s="192" t="s">
        <v>14</v>
      </c>
      <c r="G1776" s="192">
        <v>2245921</v>
      </c>
      <c r="H1776" s="68"/>
      <c r="I1776" s="198" t="s">
        <v>5342</v>
      </c>
      <c r="J1776" s="68"/>
      <c r="K1776" s="68"/>
      <c r="L1776" s="68"/>
      <c r="M1776" s="68"/>
      <c r="N1776" s="363"/>
      <c r="O1776" s="363"/>
      <c r="P1776" s="216">
        <v>50</v>
      </c>
      <c r="Q1776" s="216">
        <v>0</v>
      </c>
      <c r="R1776" s="68" t="s">
        <v>638</v>
      </c>
      <c r="S1776" s="365"/>
      <c r="T1776" s="278"/>
    </row>
    <row r="1777" spans="1:20" ht="63.75">
      <c r="A1777" s="192">
        <v>513</v>
      </c>
      <c r="B1777" s="68"/>
      <c r="C1777" s="214" t="s">
        <v>160</v>
      </c>
      <c r="D1777" s="215">
        <v>45037</v>
      </c>
      <c r="E1777" s="192" t="s">
        <v>4248</v>
      </c>
      <c r="F1777" s="192" t="s">
        <v>14</v>
      </c>
      <c r="G1777" s="192">
        <v>2245923</v>
      </c>
      <c r="H1777" s="68"/>
      <c r="I1777" s="198" t="s">
        <v>5343</v>
      </c>
      <c r="J1777" s="68"/>
      <c r="K1777" s="68"/>
      <c r="L1777" s="68"/>
      <c r="M1777" s="68"/>
      <c r="N1777" s="363"/>
      <c r="O1777" s="363"/>
      <c r="P1777" s="216">
        <v>50</v>
      </c>
      <c r="Q1777" s="216">
        <v>0</v>
      </c>
      <c r="R1777" s="68" t="s">
        <v>638</v>
      </c>
      <c r="S1777" s="365"/>
      <c r="T1777" s="278"/>
    </row>
    <row r="1778" spans="1:20" ht="76.5">
      <c r="A1778" s="192">
        <v>513</v>
      </c>
      <c r="B1778" s="68"/>
      <c r="C1778" s="214" t="s">
        <v>160</v>
      </c>
      <c r="D1778" s="215">
        <v>45037</v>
      </c>
      <c r="E1778" s="192" t="s">
        <v>4249</v>
      </c>
      <c r="F1778" s="192" t="s">
        <v>14</v>
      </c>
      <c r="G1778" s="192">
        <v>2245925</v>
      </c>
      <c r="H1778" s="68"/>
      <c r="I1778" s="198" t="s">
        <v>5344</v>
      </c>
      <c r="J1778" s="68"/>
      <c r="K1778" s="68"/>
      <c r="L1778" s="68"/>
      <c r="M1778" s="68"/>
      <c r="N1778" s="363"/>
      <c r="O1778" s="363"/>
      <c r="P1778" s="216">
        <v>50</v>
      </c>
      <c r="Q1778" s="216">
        <v>0</v>
      </c>
      <c r="R1778" s="68" t="s">
        <v>638</v>
      </c>
      <c r="S1778" s="365"/>
      <c r="T1778" s="278"/>
    </row>
    <row r="1779" spans="1:20" ht="63.75">
      <c r="A1779" s="192">
        <v>513</v>
      </c>
      <c r="B1779" s="68"/>
      <c r="C1779" s="214" t="s">
        <v>160</v>
      </c>
      <c r="D1779" s="215">
        <v>45037</v>
      </c>
      <c r="E1779" s="192" t="s">
        <v>4250</v>
      </c>
      <c r="F1779" s="192" t="s">
        <v>14</v>
      </c>
      <c r="G1779" s="192">
        <v>2245927</v>
      </c>
      <c r="H1779" s="68"/>
      <c r="I1779" s="198" t="s">
        <v>5345</v>
      </c>
      <c r="J1779" s="68"/>
      <c r="K1779" s="68"/>
      <c r="L1779" s="68"/>
      <c r="M1779" s="68"/>
      <c r="N1779" s="363"/>
      <c r="O1779" s="363"/>
      <c r="P1779" s="216">
        <v>50</v>
      </c>
      <c r="Q1779" s="216">
        <v>0</v>
      </c>
      <c r="R1779" s="68" t="s">
        <v>638</v>
      </c>
      <c r="S1779" s="365"/>
      <c r="T1779" s="278"/>
    </row>
    <row r="1780" spans="1:20" ht="76.5">
      <c r="A1780" s="192">
        <v>513</v>
      </c>
      <c r="B1780" s="68"/>
      <c r="C1780" s="214" t="s">
        <v>160</v>
      </c>
      <c r="D1780" s="215">
        <v>45037</v>
      </c>
      <c r="E1780" s="192" t="s">
        <v>4251</v>
      </c>
      <c r="F1780" s="192" t="s">
        <v>14</v>
      </c>
      <c r="G1780" s="192">
        <v>2245929</v>
      </c>
      <c r="H1780" s="68"/>
      <c r="I1780" s="198" t="s">
        <v>5346</v>
      </c>
      <c r="J1780" s="68"/>
      <c r="K1780" s="68"/>
      <c r="L1780" s="68"/>
      <c r="M1780" s="68"/>
      <c r="N1780" s="363"/>
      <c r="O1780" s="363"/>
      <c r="P1780" s="216">
        <v>50</v>
      </c>
      <c r="Q1780" s="216">
        <v>0</v>
      </c>
      <c r="R1780" s="68" t="s">
        <v>638</v>
      </c>
      <c r="S1780" s="365"/>
      <c r="T1780" s="278"/>
    </row>
    <row r="1781" spans="1:20" ht="63.75">
      <c r="A1781" s="192">
        <v>513</v>
      </c>
      <c r="B1781" s="68"/>
      <c r="C1781" s="214" t="s">
        <v>160</v>
      </c>
      <c r="D1781" s="215">
        <v>45037</v>
      </c>
      <c r="E1781" s="192" t="s">
        <v>4252</v>
      </c>
      <c r="F1781" s="192" t="s">
        <v>14</v>
      </c>
      <c r="G1781" s="192">
        <v>2245931</v>
      </c>
      <c r="H1781" s="68"/>
      <c r="I1781" s="198" t="s">
        <v>5347</v>
      </c>
      <c r="J1781" s="68"/>
      <c r="K1781" s="68"/>
      <c r="L1781" s="68"/>
      <c r="M1781" s="68"/>
      <c r="N1781" s="363"/>
      <c r="O1781" s="363"/>
      <c r="P1781" s="216">
        <v>50</v>
      </c>
      <c r="Q1781" s="216">
        <v>0</v>
      </c>
      <c r="R1781" s="68" t="s">
        <v>638</v>
      </c>
      <c r="S1781" s="365"/>
      <c r="T1781" s="278"/>
    </row>
    <row r="1782" spans="1:20" ht="63.75">
      <c r="A1782" s="192">
        <v>513</v>
      </c>
      <c r="B1782" s="68"/>
      <c r="C1782" s="214" t="s">
        <v>160</v>
      </c>
      <c r="D1782" s="215">
        <v>45037</v>
      </c>
      <c r="E1782" s="192" t="s">
        <v>4253</v>
      </c>
      <c r="F1782" s="192" t="s">
        <v>14</v>
      </c>
      <c r="G1782" s="192">
        <v>2245933</v>
      </c>
      <c r="H1782" s="68"/>
      <c r="I1782" s="198" t="s">
        <v>5348</v>
      </c>
      <c r="J1782" s="68"/>
      <c r="K1782" s="68"/>
      <c r="L1782" s="68"/>
      <c r="M1782" s="68"/>
      <c r="N1782" s="363"/>
      <c r="O1782" s="363"/>
      <c r="P1782" s="216">
        <v>50</v>
      </c>
      <c r="Q1782" s="216">
        <v>0</v>
      </c>
      <c r="R1782" s="68" t="s">
        <v>638</v>
      </c>
      <c r="S1782" s="365"/>
      <c r="T1782" s="278"/>
    </row>
    <row r="1783" spans="1:20" ht="76.5">
      <c r="A1783" s="192">
        <v>513</v>
      </c>
      <c r="B1783" s="68"/>
      <c r="C1783" s="214" t="s">
        <v>160</v>
      </c>
      <c r="D1783" s="215">
        <v>45037</v>
      </c>
      <c r="E1783" s="192" t="s">
        <v>4254</v>
      </c>
      <c r="F1783" s="192" t="s">
        <v>14</v>
      </c>
      <c r="G1783" s="192">
        <v>2245768</v>
      </c>
      <c r="H1783" s="68"/>
      <c r="I1783" s="198" t="s">
        <v>5349</v>
      </c>
      <c r="J1783" s="68"/>
      <c r="K1783" s="68"/>
      <c r="L1783" s="68"/>
      <c r="M1783" s="68"/>
      <c r="N1783" s="363"/>
      <c r="O1783" s="363"/>
      <c r="P1783" s="216">
        <v>50</v>
      </c>
      <c r="Q1783" s="216">
        <v>0</v>
      </c>
      <c r="R1783" s="68" t="s">
        <v>638</v>
      </c>
      <c r="S1783" s="365"/>
      <c r="T1783" s="278"/>
    </row>
    <row r="1784" spans="1:20" ht="51">
      <c r="A1784" s="192" t="s">
        <v>541</v>
      </c>
      <c r="B1784" s="68"/>
      <c r="C1784" s="214" t="s">
        <v>590</v>
      </c>
      <c r="D1784" s="215">
        <v>45037</v>
      </c>
      <c r="E1784" s="192" t="s">
        <v>4255</v>
      </c>
      <c r="F1784" s="192" t="s">
        <v>3</v>
      </c>
      <c r="G1784" s="192">
        <v>2108528</v>
      </c>
      <c r="H1784" s="68"/>
      <c r="I1784" s="198" t="s">
        <v>5350</v>
      </c>
      <c r="J1784" s="68"/>
      <c r="K1784" s="68"/>
      <c r="L1784" s="68"/>
      <c r="M1784" s="68"/>
      <c r="N1784" s="363"/>
      <c r="O1784" s="363"/>
      <c r="P1784" s="216">
        <v>0</v>
      </c>
      <c r="Q1784" s="216">
        <v>3785.41</v>
      </c>
      <c r="R1784" s="68" t="s">
        <v>638</v>
      </c>
      <c r="S1784" s="365"/>
      <c r="T1784" s="278"/>
    </row>
    <row r="1785" spans="1:20" ht="63.75">
      <c r="A1785" s="192">
        <v>513</v>
      </c>
      <c r="B1785" s="68"/>
      <c r="C1785" s="214" t="s">
        <v>160</v>
      </c>
      <c r="D1785" s="215">
        <v>45037</v>
      </c>
      <c r="E1785" s="192" t="s">
        <v>4256</v>
      </c>
      <c r="F1785" s="192" t="s">
        <v>14</v>
      </c>
      <c r="G1785" s="192">
        <v>2245937</v>
      </c>
      <c r="H1785" s="68"/>
      <c r="I1785" s="198" t="s">
        <v>5351</v>
      </c>
      <c r="J1785" s="68"/>
      <c r="K1785" s="68"/>
      <c r="L1785" s="68"/>
      <c r="M1785" s="68"/>
      <c r="N1785" s="363"/>
      <c r="O1785" s="363"/>
      <c r="P1785" s="216">
        <v>50</v>
      </c>
      <c r="Q1785" s="216">
        <v>0</v>
      </c>
      <c r="R1785" s="68" t="s">
        <v>638</v>
      </c>
      <c r="S1785" s="365"/>
      <c r="T1785" s="278"/>
    </row>
    <row r="1786" spans="1:20" ht="63.75">
      <c r="A1786" s="192">
        <v>513</v>
      </c>
      <c r="B1786" s="68"/>
      <c r="C1786" s="214" t="s">
        <v>160</v>
      </c>
      <c r="D1786" s="215">
        <v>45037</v>
      </c>
      <c r="E1786" s="192" t="s">
        <v>4257</v>
      </c>
      <c r="F1786" s="192" t="s">
        <v>14</v>
      </c>
      <c r="G1786" s="192">
        <v>2246010</v>
      </c>
      <c r="H1786" s="68"/>
      <c r="I1786" s="198" t="s">
        <v>5352</v>
      </c>
      <c r="J1786" s="68"/>
      <c r="K1786" s="68"/>
      <c r="L1786" s="68"/>
      <c r="M1786" s="68"/>
      <c r="N1786" s="363"/>
      <c r="O1786" s="363"/>
      <c r="P1786" s="216">
        <v>50</v>
      </c>
      <c r="Q1786" s="216">
        <v>0</v>
      </c>
      <c r="R1786" s="68" t="s">
        <v>638</v>
      </c>
      <c r="S1786" s="365"/>
      <c r="T1786" s="278"/>
    </row>
    <row r="1787" spans="1:20" ht="76.5">
      <c r="A1787" s="192">
        <v>513</v>
      </c>
      <c r="B1787" s="68"/>
      <c r="C1787" s="214" t="s">
        <v>160</v>
      </c>
      <c r="D1787" s="215">
        <v>45037</v>
      </c>
      <c r="E1787" s="192" t="s">
        <v>4258</v>
      </c>
      <c r="F1787" s="192" t="s">
        <v>14</v>
      </c>
      <c r="G1787" s="192">
        <v>2245939</v>
      </c>
      <c r="H1787" s="68"/>
      <c r="I1787" s="198" t="s">
        <v>5353</v>
      </c>
      <c r="J1787" s="68"/>
      <c r="K1787" s="68"/>
      <c r="L1787" s="68"/>
      <c r="M1787" s="68"/>
      <c r="N1787" s="363"/>
      <c r="O1787" s="363"/>
      <c r="P1787" s="216">
        <v>50</v>
      </c>
      <c r="Q1787" s="216">
        <v>0</v>
      </c>
      <c r="R1787" s="68" t="s">
        <v>638</v>
      </c>
      <c r="S1787" s="365"/>
      <c r="T1787" s="278"/>
    </row>
    <row r="1788" spans="1:20" ht="76.5">
      <c r="A1788" s="192">
        <v>513</v>
      </c>
      <c r="B1788" s="68"/>
      <c r="C1788" s="214" t="s">
        <v>160</v>
      </c>
      <c r="D1788" s="215">
        <v>45037</v>
      </c>
      <c r="E1788" s="192" t="s">
        <v>4259</v>
      </c>
      <c r="F1788" s="192" t="s">
        <v>14</v>
      </c>
      <c r="G1788" s="192">
        <v>2245941</v>
      </c>
      <c r="H1788" s="68"/>
      <c r="I1788" s="198" t="s">
        <v>5354</v>
      </c>
      <c r="J1788" s="68"/>
      <c r="K1788" s="68"/>
      <c r="L1788" s="68"/>
      <c r="M1788" s="68"/>
      <c r="N1788" s="363"/>
      <c r="O1788" s="363"/>
      <c r="P1788" s="216">
        <v>50</v>
      </c>
      <c r="Q1788" s="216">
        <v>0</v>
      </c>
      <c r="R1788" s="68" t="s">
        <v>638</v>
      </c>
      <c r="S1788" s="365"/>
      <c r="T1788" s="278"/>
    </row>
    <row r="1789" spans="1:20" ht="76.5">
      <c r="A1789" s="192">
        <v>513</v>
      </c>
      <c r="B1789" s="68"/>
      <c r="C1789" s="214" t="s">
        <v>160</v>
      </c>
      <c r="D1789" s="215">
        <v>45037</v>
      </c>
      <c r="E1789" s="192" t="s">
        <v>4260</v>
      </c>
      <c r="F1789" s="192" t="s">
        <v>14</v>
      </c>
      <c r="G1789" s="192">
        <v>2245943</v>
      </c>
      <c r="H1789" s="68"/>
      <c r="I1789" s="198" t="s">
        <v>5355</v>
      </c>
      <c r="J1789" s="68"/>
      <c r="K1789" s="68"/>
      <c r="L1789" s="68"/>
      <c r="M1789" s="68"/>
      <c r="N1789" s="363"/>
      <c r="O1789" s="363"/>
      <c r="P1789" s="216">
        <v>50</v>
      </c>
      <c r="Q1789" s="216">
        <v>0</v>
      </c>
      <c r="R1789" s="68" t="s">
        <v>638</v>
      </c>
      <c r="S1789" s="365"/>
      <c r="T1789" s="278"/>
    </row>
    <row r="1790" spans="1:20" ht="51">
      <c r="A1790" s="192">
        <v>513</v>
      </c>
      <c r="B1790" s="68"/>
      <c r="C1790" s="214" t="s">
        <v>160</v>
      </c>
      <c r="D1790" s="215">
        <v>45037</v>
      </c>
      <c r="E1790" s="192" t="s">
        <v>4261</v>
      </c>
      <c r="F1790" s="192" t="s">
        <v>14</v>
      </c>
      <c r="G1790" s="192">
        <v>2246012</v>
      </c>
      <c r="H1790" s="68"/>
      <c r="I1790" s="198" t="s">
        <v>5356</v>
      </c>
      <c r="J1790" s="68"/>
      <c r="K1790" s="68"/>
      <c r="L1790" s="68"/>
      <c r="M1790" s="68"/>
      <c r="N1790" s="363"/>
      <c r="O1790" s="363"/>
      <c r="P1790" s="216">
        <v>50</v>
      </c>
      <c r="Q1790" s="216">
        <v>0</v>
      </c>
      <c r="R1790" s="68" t="s">
        <v>638</v>
      </c>
      <c r="S1790" s="365"/>
      <c r="T1790" s="278"/>
    </row>
    <row r="1791" spans="1:20" ht="51">
      <c r="A1791" s="192">
        <v>513</v>
      </c>
      <c r="B1791" s="68"/>
      <c r="C1791" s="214" t="s">
        <v>160</v>
      </c>
      <c r="D1791" s="215">
        <v>45037</v>
      </c>
      <c r="E1791" s="192" t="s">
        <v>4262</v>
      </c>
      <c r="F1791" s="192" t="s">
        <v>14</v>
      </c>
      <c r="G1791" s="192">
        <v>2246014</v>
      </c>
      <c r="H1791" s="68"/>
      <c r="I1791" s="198" t="s">
        <v>5356</v>
      </c>
      <c r="J1791" s="68"/>
      <c r="K1791" s="68"/>
      <c r="L1791" s="68"/>
      <c r="M1791" s="68"/>
      <c r="N1791" s="363"/>
      <c r="O1791" s="363"/>
      <c r="P1791" s="216">
        <v>50</v>
      </c>
      <c r="Q1791" s="216">
        <v>0</v>
      </c>
      <c r="R1791" s="68" t="s">
        <v>638</v>
      </c>
      <c r="S1791" s="365"/>
      <c r="T1791" s="278"/>
    </row>
    <row r="1792" spans="1:20" ht="51">
      <c r="A1792" s="192">
        <v>513</v>
      </c>
      <c r="B1792" s="68"/>
      <c r="C1792" s="214" t="s">
        <v>160</v>
      </c>
      <c r="D1792" s="215">
        <v>45037</v>
      </c>
      <c r="E1792" s="192" t="s">
        <v>4263</v>
      </c>
      <c r="F1792" s="192" t="s">
        <v>14</v>
      </c>
      <c r="G1792" s="192">
        <v>2246016</v>
      </c>
      <c r="H1792" s="68"/>
      <c r="I1792" s="198" t="s">
        <v>5356</v>
      </c>
      <c r="J1792" s="68"/>
      <c r="K1792" s="68"/>
      <c r="L1792" s="68"/>
      <c r="M1792" s="68"/>
      <c r="N1792" s="363"/>
      <c r="O1792" s="363"/>
      <c r="P1792" s="216">
        <v>50</v>
      </c>
      <c r="Q1792" s="216">
        <v>0</v>
      </c>
      <c r="R1792" s="68" t="s">
        <v>638</v>
      </c>
      <c r="S1792" s="365"/>
      <c r="T1792" s="278"/>
    </row>
    <row r="1793" spans="1:20" ht="51">
      <c r="A1793" s="192">
        <v>513</v>
      </c>
      <c r="B1793" s="68"/>
      <c r="C1793" s="214" t="s">
        <v>160</v>
      </c>
      <c r="D1793" s="215">
        <v>45037</v>
      </c>
      <c r="E1793" s="192" t="s">
        <v>4264</v>
      </c>
      <c r="F1793" s="192" t="s">
        <v>14</v>
      </c>
      <c r="G1793" s="192">
        <v>2246018</v>
      </c>
      <c r="H1793" s="68"/>
      <c r="I1793" s="198" t="s">
        <v>5356</v>
      </c>
      <c r="J1793" s="68"/>
      <c r="K1793" s="68"/>
      <c r="L1793" s="68"/>
      <c r="M1793" s="68"/>
      <c r="N1793" s="363"/>
      <c r="O1793" s="363"/>
      <c r="P1793" s="216">
        <v>50</v>
      </c>
      <c r="Q1793" s="216">
        <v>0</v>
      </c>
      <c r="R1793" s="68" t="s">
        <v>638</v>
      </c>
      <c r="S1793" s="365"/>
      <c r="T1793" s="278"/>
    </row>
    <row r="1794" spans="1:20" ht="51">
      <c r="A1794" s="192">
        <v>513</v>
      </c>
      <c r="B1794" s="68"/>
      <c r="C1794" s="214" t="s">
        <v>160</v>
      </c>
      <c r="D1794" s="215">
        <v>45037</v>
      </c>
      <c r="E1794" s="192" t="s">
        <v>4265</v>
      </c>
      <c r="F1794" s="192" t="s">
        <v>14</v>
      </c>
      <c r="G1794" s="192">
        <v>2246020</v>
      </c>
      <c r="H1794" s="68"/>
      <c r="I1794" s="198" t="s">
        <v>5356</v>
      </c>
      <c r="J1794" s="68"/>
      <c r="K1794" s="68"/>
      <c r="L1794" s="68"/>
      <c r="M1794" s="68"/>
      <c r="N1794" s="363"/>
      <c r="O1794" s="363"/>
      <c r="P1794" s="216">
        <v>50</v>
      </c>
      <c r="Q1794" s="216">
        <v>0</v>
      </c>
      <c r="R1794" s="68" t="s">
        <v>638</v>
      </c>
      <c r="S1794" s="365"/>
      <c r="T1794" s="278"/>
    </row>
    <row r="1795" spans="1:20" ht="76.5">
      <c r="A1795" s="192">
        <v>513</v>
      </c>
      <c r="B1795" s="68"/>
      <c r="C1795" s="214" t="s">
        <v>160</v>
      </c>
      <c r="D1795" s="215">
        <v>45037</v>
      </c>
      <c r="E1795" s="192" t="s">
        <v>4266</v>
      </c>
      <c r="F1795" s="192" t="s">
        <v>14</v>
      </c>
      <c r="G1795" s="192">
        <v>2246022</v>
      </c>
      <c r="H1795" s="68"/>
      <c r="I1795" s="198" t="s">
        <v>5357</v>
      </c>
      <c r="J1795" s="68"/>
      <c r="K1795" s="68"/>
      <c r="L1795" s="68"/>
      <c r="M1795" s="68"/>
      <c r="N1795" s="363"/>
      <c r="O1795" s="363"/>
      <c r="P1795" s="216">
        <v>50</v>
      </c>
      <c r="Q1795" s="216">
        <v>0</v>
      </c>
      <c r="R1795" s="68" t="s">
        <v>638</v>
      </c>
      <c r="S1795" s="365"/>
      <c r="T1795" s="278"/>
    </row>
    <row r="1796" spans="1:20" ht="63.75">
      <c r="A1796" s="192">
        <v>513</v>
      </c>
      <c r="B1796" s="68"/>
      <c r="C1796" s="214" t="s">
        <v>160</v>
      </c>
      <c r="D1796" s="215">
        <v>45037</v>
      </c>
      <c r="E1796" s="192" t="s">
        <v>4267</v>
      </c>
      <c r="F1796" s="192" t="s">
        <v>14</v>
      </c>
      <c r="G1796" s="192">
        <v>2246024</v>
      </c>
      <c r="H1796" s="68"/>
      <c r="I1796" s="198" t="s">
        <v>5358</v>
      </c>
      <c r="J1796" s="68"/>
      <c r="K1796" s="68"/>
      <c r="L1796" s="68"/>
      <c r="M1796" s="68"/>
      <c r="N1796" s="363"/>
      <c r="O1796" s="363"/>
      <c r="P1796" s="216">
        <v>50</v>
      </c>
      <c r="Q1796" s="216">
        <v>0</v>
      </c>
      <c r="R1796" s="68" t="s">
        <v>638</v>
      </c>
      <c r="S1796" s="365"/>
      <c r="T1796" s="278"/>
    </row>
    <row r="1797" spans="1:20" ht="63.75">
      <c r="A1797" s="192">
        <v>513</v>
      </c>
      <c r="B1797" s="68"/>
      <c r="C1797" s="214" t="s">
        <v>160</v>
      </c>
      <c r="D1797" s="215">
        <v>45037</v>
      </c>
      <c r="E1797" s="192" t="s">
        <v>4268</v>
      </c>
      <c r="F1797" s="192" t="s">
        <v>14</v>
      </c>
      <c r="G1797" s="192">
        <v>2246026</v>
      </c>
      <c r="H1797" s="68"/>
      <c r="I1797" s="198" t="s">
        <v>5359</v>
      </c>
      <c r="J1797" s="68"/>
      <c r="K1797" s="68"/>
      <c r="L1797" s="68"/>
      <c r="M1797" s="68"/>
      <c r="N1797" s="363"/>
      <c r="O1797" s="363"/>
      <c r="P1797" s="216">
        <v>50</v>
      </c>
      <c r="Q1797" s="216">
        <v>0</v>
      </c>
      <c r="R1797" s="68" t="s">
        <v>638</v>
      </c>
      <c r="S1797" s="365"/>
      <c r="T1797" s="278"/>
    </row>
    <row r="1798" spans="1:20" ht="63.75">
      <c r="A1798" s="192">
        <v>513</v>
      </c>
      <c r="B1798" s="68"/>
      <c r="C1798" s="214" t="s">
        <v>160</v>
      </c>
      <c r="D1798" s="215">
        <v>45037</v>
      </c>
      <c r="E1798" s="192" t="s">
        <v>4269</v>
      </c>
      <c r="F1798" s="192" t="s">
        <v>14</v>
      </c>
      <c r="G1798" s="192">
        <v>2246028</v>
      </c>
      <c r="H1798" s="68"/>
      <c r="I1798" s="198" t="s">
        <v>5360</v>
      </c>
      <c r="J1798" s="68"/>
      <c r="K1798" s="68"/>
      <c r="L1798" s="68"/>
      <c r="M1798" s="68"/>
      <c r="N1798" s="363"/>
      <c r="O1798" s="363"/>
      <c r="P1798" s="216">
        <v>50</v>
      </c>
      <c r="Q1798" s="216">
        <v>0</v>
      </c>
      <c r="R1798" s="68" t="s">
        <v>638</v>
      </c>
      <c r="S1798" s="365"/>
      <c r="T1798" s="278"/>
    </row>
    <row r="1799" spans="1:20" ht="63.75">
      <c r="A1799" s="192">
        <v>513</v>
      </c>
      <c r="B1799" s="68"/>
      <c r="C1799" s="214" t="s">
        <v>160</v>
      </c>
      <c r="D1799" s="215">
        <v>45037</v>
      </c>
      <c r="E1799" s="192" t="s">
        <v>4270</v>
      </c>
      <c r="F1799" s="192" t="s">
        <v>14</v>
      </c>
      <c r="G1799" s="192">
        <v>2246030</v>
      </c>
      <c r="H1799" s="68"/>
      <c r="I1799" s="198" t="s">
        <v>5360</v>
      </c>
      <c r="J1799" s="68"/>
      <c r="K1799" s="68"/>
      <c r="L1799" s="68"/>
      <c r="M1799" s="68"/>
      <c r="N1799" s="363"/>
      <c r="O1799" s="363"/>
      <c r="P1799" s="216">
        <v>50</v>
      </c>
      <c r="Q1799" s="216">
        <v>0</v>
      </c>
      <c r="R1799" s="68" t="s">
        <v>638</v>
      </c>
      <c r="S1799" s="365"/>
      <c r="T1799" s="278"/>
    </row>
    <row r="1800" spans="1:20" ht="63.75">
      <c r="A1800" s="192">
        <v>513</v>
      </c>
      <c r="B1800" s="68"/>
      <c r="C1800" s="214" t="s">
        <v>160</v>
      </c>
      <c r="D1800" s="215">
        <v>45037</v>
      </c>
      <c r="E1800" s="192" t="s">
        <v>4271</v>
      </c>
      <c r="F1800" s="192" t="s">
        <v>14</v>
      </c>
      <c r="G1800" s="192">
        <v>2246032</v>
      </c>
      <c r="H1800" s="68"/>
      <c r="I1800" s="198" t="s">
        <v>5361</v>
      </c>
      <c r="J1800" s="68"/>
      <c r="K1800" s="68"/>
      <c r="L1800" s="68"/>
      <c r="M1800" s="68"/>
      <c r="N1800" s="363"/>
      <c r="O1800" s="363"/>
      <c r="P1800" s="216">
        <v>50</v>
      </c>
      <c r="Q1800" s="216">
        <v>0</v>
      </c>
      <c r="R1800" s="68" t="s">
        <v>638</v>
      </c>
      <c r="S1800" s="365"/>
      <c r="T1800" s="278"/>
    </row>
    <row r="1801" spans="1:20" ht="76.5">
      <c r="A1801" s="192">
        <v>513</v>
      </c>
      <c r="B1801" s="68"/>
      <c r="C1801" s="214" t="s">
        <v>160</v>
      </c>
      <c r="D1801" s="215">
        <v>45037</v>
      </c>
      <c r="E1801" s="192" t="s">
        <v>4272</v>
      </c>
      <c r="F1801" s="192" t="s">
        <v>14</v>
      </c>
      <c r="G1801" s="192">
        <v>2246034</v>
      </c>
      <c r="H1801" s="68"/>
      <c r="I1801" s="198" t="s">
        <v>5362</v>
      </c>
      <c r="J1801" s="68"/>
      <c r="K1801" s="68"/>
      <c r="L1801" s="68"/>
      <c r="M1801" s="68"/>
      <c r="N1801" s="363"/>
      <c r="O1801" s="363"/>
      <c r="P1801" s="216">
        <v>50</v>
      </c>
      <c r="Q1801" s="216">
        <v>0</v>
      </c>
      <c r="R1801" s="68" t="s">
        <v>638</v>
      </c>
      <c r="S1801" s="365"/>
      <c r="T1801" s="278"/>
    </row>
    <row r="1802" spans="1:20" ht="76.5">
      <c r="A1802" s="192">
        <v>513</v>
      </c>
      <c r="B1802" s="68"/>
      <c r="C1802" s="214" t="s">
        <v>160</v>
      </c>
      <c r="D1802" s="215">
        <v>45037</v>
      </c>
      <c r="E1802" s="192" t="s">
        <v>4273</v>
      </c>
      <c r="F1802" s="192" t="s">
        <v>14</v>
      </c>
      <c r="G1802" s="192">
        <v>2246036</v>
      </c>
      <c r="H1802" s="68"/>
      <c r="I1802" s="198" t="s">
        <v>5363</v>
      </c>
      <c r="J1802" s="68"/>
      <c r="K1802" s="68"/>
      <c r="L1802" s="68"/>
      <c r="M1802" s="68"/>
      <c r="N1802" s="363"/>
      <c r="O1802" s="363"/>
      <c r="P1802" s="216">
        <v>50</v>
      </c>
      <c r="Q1802" s="216">
        <v>0</v>
      </c>
      <c r="R1802" s="68" t="s">
        <v>638</v>
      </c>
      <c r="S1802" s="365"/>
      <c r="T1802" s="278"/>
    </row>
    <row r="1803" spans="1:20" ht="63.75">
      <c r="A1803" s="192">
        <v>513</v>
      </c>
      <c r="B1803" s="68"/>
      <c r="C1803" s="214" t="s">
        <v>160</v>
      </c>
      <c r="D1803" s="215">
        <v>45037</v>
      </c>
      <c r="E1803" s="192" t="s">
        <v>4274</v>
      </c>
      <c r="F1803" s="192" t="s">
        <v>14</v>
      </c>
      <c r="G1803" s="192">
        <v>2246038</v>
      </c>
      <c r="H1803" s="68"/>
      <c r="I1803" s="198" t="s">
        <v>5364</v>
      </c>
      <c r="J1803" s="68"/>
      <c r="K1803" s="68"/>
      <c r="L1803" s="68"/>
      <c r="M1803" s="68"/>
      <c r="N1803" s="363"/>
      <c r="O1803" s="363"/>
      <c r="P1803" s="216">
        <v>50</v>
      </c>
      <c r="Q1803" s="216">
        <v>0</v>
      </c>
      <c r="R1803" s="68" t="s">
        <v>638</v>
      </c>
      <c r="S1803" s="365"/>
      <c r="T1803" s="278"/>
    </row>
    <row r="1804" spans="1:20" ht="63.75">
      <c r="A1804" s="192">
        <v>513</v>
      </c>
      <c r="B1804" s="68"/>
      <c r="C1804" s="214" t="s">
        <v>160</v>
      </c>
      <c r="D1804" s="215">
        <v>45037</v>
      </c>
      <c r="E1804" s="192" t="s">
        <v>4275</v>
      </c>
      <c r="F1804" s="192" t="s">
        <v>14</v>
      </c>
      <c r="G1804" s="192">
        <v>2246046</v>
      </c>
      <c r="H1804" s="68"/>
      <c r="I1804" s="198" t="s">
        <v>5365</v>
      </c>
      <c r="J1804" s="68"/>
      <c r="K1804" s="68"/>
      <c r="L1804" s="68"/>
      <c r="M1804" s="68"/>
      <c r="N1804" s="363"/>
      <c r="O1804" s="363"/>
      <c r="P1804" s="216">
        <v>50</v>
      </c>
      <c r="Q1804" s="216">
        <v>0</v>
      </c>
      <c r="R1804" s="68" t="s">
        <v>638</v>
      </c>
      <c r="S1804" s="365"/>
      <c r="T1804" s="278"/>
    </row>
    <row r="1805" spans="1:20" ht="76.5">
      <c r="A1805" s="192">
        <v>513</v>
      </c>
      <c r="B1805" s="68"/>
      <c r="C1805" s="214" t="s">
        <v>160</v>
      </c>
      <c r="D1805" s="215">
        <v>45037</v>
      </c>
      <c r="E1805" s="192" t="s">
        <v>4276</v>
      </c>
      <c r="F1805" s="192" t="s">
        <v>14</v>
      </c>
      <c r="G1805" s="192">
        <v>2246040</v>
      </c>
      <c r="H1805" s="68"/>
      <c r="I1805" s="198" t="s">
        <v>5366</v>
      </c>
      <c r="J1805" s="68"/>
      <c r="K1805" s="68"/>
      <c r="L1805" s="68"/>
      <c r="M1805" s="68"/>
      <c r="N1805" s="363"/>
      <c r="O1805" s="363"/>
      <c r="P1805" s="216">
        <v>50</v>
      </c>
      <c r="Q1805" s="216">
        <v>0</v>
      </c>
      <c r="R1805" s="68" t="s">
        <v>638</v>
      </c>
      <c r="S1805" s="365"/>
      <c r="T1805" s="278"/>
    </row>
    <row r="1806" spans="1:20" ht="63.75">
      <c r="A1806" s="192">
        <v>513</v>
      </c>
      <c r="B1806" s="68"/>
      <c r="C1806" s="214" t="s">
        <v>160</v>
      </c>
      <c r="D1806" s="215">
        <v>45037</v>
      </c>
      <c r="E1806" s="192" t="s">
        <v>4277</v>
      </c>
      <c r="F1806" s="192" t="s">
        <v>14</v>
      </c>
      <c r="G1806" s="192">
        <v>2246042</v>
      </c>
      <c r="H1806" s="68"/>
      <c r="I1806" s="198" t="s">
        <v>5367</v>
      </c>
      <c r="J1806" s="68"/>
      <c r="K1806" s="68"/>
      <c r="L1806" s="68"/>
      <c r="M1806" s="68"/>
      <c r="N1806" s="363"/>
      <c r="O1806" s="363"/>
      <c r="P1806" s="216">
        <v>50</v>
      </c>
      <c r="Q1806" s="216">
        <v>0</v>
      </c>
      <c r="R1806" s="68" t="s">
        <v>638</v>
      </c>
      <c r="S1806" s="365"/>
      <c r="T1806" s="278"/>
    </row>
    <row r="1807" spans="1:20" ht="63.75">
      <c r="A1807" s="192">
        <v>513</v>
      </c>
      <c r="B1807" s="68"/>
      <c r="C1807" s="214" t="s">
        <v>160</v>
      </c>
      <c r="D1807" s="215">
        <v>45037</v>
      </c>
      <c r="E1807" s="192" t="s">
        <v>4278</v>
      </c>
      <c r="F1807" s="192" t="s">
        <v>14</v>
      </c>
      <c r="G1807" s="192">
        <v>2246044</v>
      </c>
      <c r="H1807" s="68"/>
      <c r="I1807" s="198" t="s">
        <v>5368</v>
      </c>
      <c r="J1807" s="68"/>
      <c r="K1807" s="68"/>
      <c r="L1807" s="68"/>
      <c r="M1807" s="68"/>
      <c r="N1807" s="363"/>
      <c r="O1807" s="363"/>
      <c r="P1807" s="216">
        <v>50</v>
      </c>
      <c r="Q1807" s="216">
        <v>0</v>
      </c>
      <c r="R1807" s="68" t="s">
        <v>638</v>
      </c>
      <c r="S1807" s="365"/>
      <c r="T1807" s="278"/>
    </row>
    <row r="1808" spans="1:20" ht="76.5">
      <c r="A1808" s="192">
        <v>513</v>
      </c>
      <c r="B1808" s="68"/>
      <c r="C1808" s="214" t="s">
        <v>160</v>
      </c>
      <c r="D1808" s="215">
        <v>45037</v>
      </c>
      <c r="E1808" s="192" t="s">
        <v>4279</v>
      </c>
      <c r="F1808" s="192" t="s">
        <v>14</v>
      </c>
      <c r="G1808" s="192">
        <v>2246048</v>
      </c>
      <c r="H1808" s="68"/>
      <c r="I1808" s="198" t="s">
        <v>5369</v>
      </c>
      <c r="J1808" s="68"/>
      <c r="K1808" s="68"/>
      <c r="L1808" s="68"/>
      <c r="M1808" s="68"/>
      <c r="N1808" s="363"/>
      <c r="O1808" s="363"/>
      <c r="P1808" s="216">
        <v>50</v>
      </c>
      <c r="Q1808" s="216">
        <v>0</v>
      </c>
      <c r="R1808" s="68" t="s">
        <v>638</v>
      </c>
      <c r="S1808" s="365"/>
      <c r="T1808" s="278"/>
    </row>
    <row r="1809" spans="1:20" ht="76.5">
      <c r="A1809" s="192">
        <v>513</v>
      </c>
      <c r="B1809" s="68"/>
      <c r="C1809" s="214" t="s">
        <v>160</v>
      </c>
      <c r="D1809" s="215">
        <v>45037</v>
      </c>
      <c r="E1809" s="192" t="s">
        <v>4280</v>
      </c>
      <c r="F1809" s="192" t="s">
        <v>14</v>
      </c>
      <c r="G1809" s="192">
        <v>2246050</v>
      </c>
      <c r="H1809" s="68"/>
      <c r="I1809" s="198" t="s">
        <v>5370</v>
      </c>
      <c r="J1809" s="68"/>
      <c r="K1809" s="68"/>
      <c r="L1809" s="68"/>
      <c r="M1809" s="68"/>
      <c r="N1809" s="363"/>
      <c r="O1809" s="363"/>
      <c r="P1809" s="216">
        <v>50</v>
      </c>
      <c r="Q1809" s="216">
        <v>0</v>
      </c>
      <c r="R1809" s="68" t="s">
        <v>638</v>
      </c>
      <c r="S1809" s="365"/>
      <c r="T1809" s="278"/>
    </row>
    <row r="1810" spans="1:20" ht="63.75">
      <c r="A1810" s="192">
        <v>513</v>
      </c>
      <c r="B1810" s="68"/>
      <c r="C1810" s="214" t="s">
        <v>160</v>
      </c>
      <c r="D1810" s="215">
        <v>45037</v>
      </c>
      <c r="E1810" s="192" t="s">
        <v>4281</v>
      </c>
      <c r="F1810" s="192" t="s">
        <v>14</v>
      </c>
      <c r="G1810" s="192">
        <v>2246052</v>
      </c>
      <c r="H1810" s="68"/>
      <c r="I1810" s="198" t="s">
        <v>5371</v>
      </c>
      <c r="J1810" s="68"/>
      <c r="K1810" s="68"/>
      <c r="L1810" s="68"/>
      <c r="M1810" s="68"/>
      <c r="N1810" s="363"/>
      <c r="O1810" s="363"/>
      <c r="P1810" s="216">
        <v>50</v>
      </c>
      <c r="Q1810" s="216">
        <v>0</v>
      </c>
      <c r="R1810" s="68" t="s">
        <v>638</v>
      </c>
      <c r="S1810" s="365"/>
      <c r="T1810" s="278"/>
    </row>
    <row r="1811" spans="1:20" ht="63.75">
      <c r="A1811" s="192">
        <v>513</v>
      </c>
      <c r="B1811" s="68"/>
      <c r="C1811" s="214" t="s">
        <v>160</v>
      </c>
      <c r="D1811" s="215">
        <v>45037</v>
      </c>
      <c r="E1811" s="192" t="s">
        <v>4282</v>
      </c>
      <c r="F1811" s="192" t="s">
        <v>14</v>
      </c>
      <c r="G1811" s="192">
        <v>2246054</v>
      </c>
      <c r="H1811" s="68"/>
      <c r="I1811" s="198" t="s">
        <v>5372</v>
      </c>
      <c r="J1811" s="68"/>
      <c r="K1811" s="68"/>
      <c r="L1811" s="68"/>
      <c r="M1811" s="68"/>
      <c r="N1811" s="363"/>
      <c r="O1811" s="363"/>
      <c r="P1811" s="216">
        <v>50</v>
      </c>
      <c r="Q1811" s="216">
        <v>0</v>
      </c>
      <c r="R1811" s="68" t="s">
        <v>638</v>
      </c>
      <c r="S1811" s="365"/>
      <c r="T1811" s="278"/>
    </row>
    <row r="1812" spans="1:20" ht="63.75">
      <c r="A1812" s="192">
        <v>513</v>
      </c>
      <c r="B1812" s="68"/>
      <c r="C1812" s="214" t="s">
        <v>160</v>
      </c>
      <c r="D1812" s="215">
        <v>45037</v>
      </c>
      <c r="E1812" s="192" t="s">
        <v>4283</v>
      </c>
      <c r="F1812" s="192" t="s">
        <v>14</v>
      </c>
      <c r="G1812" s="192">
        <v>2246113</v>
      </c>
      <c r="H1812" s="68"/>
      <c r="I1812" s="198" t="s">
        <v>5373</v>
      </c>
      <c r="J1812" s="68"/>
      <c r="K1812" s="68"/>
      <c r="L1812" s="68"/>
      <c r="M1812" s="68"/>
      <c r="N1812" s="363"/>
      <c r="O1812" s="363"/>
      <c r="P1812" s="216">
        <v>50</v>
      </c>
      <c r="Q1812" s="216">
        <v>0</v>
      </c>
      <c r="R1812" s="68" t="s">
        <v>638</v>
      </c>
      <c r="S1812" s="365"/>
      <c r="T1812" s="278"/>
    </row>
    <row r="1813" spans="1:20" ht="63.75">
      <c r="A1813" s="192">
        <v>513</v>
      </c>
      <c r="B1813" s="68"/>
      <c r="C1813" s="214" t="s">
        <v>160</v>
      </c>
      <c r="D1813" s="215">
        <v>45037</v>
      </c>
      <c r="E1813" s="192" t="s">
        <v>4284</v>
      </c>
      <c r="F1813" s="192" t="s">
        <v>14</v>
      </c>
      <c r="G1813" s="192">
        <v>2246115</v>
      </c>
      <c r="H1813" s="68"/>
      <c r="I1813" s="198" t="s">
        <v>5374</v>
      </c>
      <c r="J1813" s="68"/>
      <c r="K1813" s="68"/>
      <c r="L1813" s="68"/>
      <c r="M1813" s="68"/>
      <c r="N1813" s="363"/>
      <c r="O1813" s="363"/>
      <c r="P1813" s="216">
        <v>50</v>
      </c>
      <c r="Q1813" s="216">
        <v>0</v>
      </c>
      <c r="R1813" s="68" t="s">
        <v>638</v>
      </c>
      <c r="S1813" s="365"/>
      <c r="T1813" s="278"/>
    </row>
    <row r="1814" spans="1:20" ht="63.75">
      <c r="A1814" s="192">
        <v>513</v>
      </c>
      <c r="B1814" s="68"/>
      <c r="C1814" s="214" t="s">
        <v>160</v>
      </c>
      <c r="D1814" s="215">
        <v>45037</v>
      </c>
      <c r="E1814" s="192" t="s">
        <v>4285</v>
      </c>
      <c r="F1814" s="192" t="s">
        <v>14</v>
      </c>
      <c r="G1814" s="192">
        <v>2246117</v>
      </c>
      <c r="H1814" s="68"/>
      <c r="I1814" s="198" t="s">
        <v>5375</v>
      </c>
      <c r="J1814" s="68"/>
      <c r="K1814" s="68"/>
      <c r="L1814" s="68"/>
      <c r="M1814" s="68"/>
      <c r="N1814" s="363"/>
      <c r="O1814" s="363"/>
      <c r="P1814" s="216">
        <v>50</v>
      </c>
      <c r="Q1814" s="216">
        <v>0</v>
      </c>
      <c r="R1814" s="68" t="s">
        <v>638</v>
      </c>
      <c r="S1814" s="365"/>
      <c r="T1814" s="278"/>
    </row>
    <row r="1815" spans="1:20" ht="76.5">
      <c r="A1815" s="192">
        <v>513</v>
      </c>
      <c r="B1815" s="68"/>
      <c r="C1815" s="214" t="s">
        <v>160</v>
      </c>
      <c r="D1815" s="215">
        <v>45037</v>
      </c>
      <c r="E1815" s="192" t="s">
        <v>4286</v>
      </c>
      <c r="F1815" s="192" t="s">
        <v>14</v>
      </c>
      <c r="G1815" s="192">
        <v>2246119</v>
      </c>
      <c r="H1815" s="68"/>
      <c r="I1815" s="198" t="s">
        <v>5376</v>
      </c>
      <c r="J1815" s="68"/>
      <c r="K1815" s="68"/>
      <c r="L1815" s="68"/>
      <c r="M1815" s="68"/>
      <c r="N1815" s="363"/>
      <c r="O1815" s="363"/>
      <c r="P1815" s="216">
        <v>50</v>
      </c>
      <c r="Q1815" s="216">
        <v>0</v>
      </c>
      <c r="R1815" s="68" t="s">
        <v>638</v>
      </c>
      <c r="S1815" s="365"/>
      <c r="T1815" s="278"/>
    </row>
    <row r="1816" spans="1:20" ht="63.75">
      <c r="A1816" s="192">
        <v>513</v>
      </c>
      <c r="B1816" s="68"/>
      <c r="C1816" s="214" t="s">
        <v>160</v>
      </c>
      <c r="D1816" s="215">
        <v>45037</v>
      </c>
      <c r="E1816" s="192" t="s">
        <v>4287</v>
      </c>
      <c r="F1816" s="192" t="s">
        <v>14</v>
      </c>
      <c r="G1816" s="192">
        <v>2246121</v>
      </c>
      <c r="H1816" s="68"/>
      <c r="I1816" s="198" t="s">
        <v>5377</v>
      </c>
      <c r="J1816" s="68"/>
      <c r="K1816" s="68"/>
      <c r="L1816" s="68"/>
      <c r="M1816" s="68"/>
      <c r="N1816" s="363"/>
      <c r="O1816" s="363"/>
      <c r="P1816" s="216">
        <v>50</v>
      </c>
      <c r="Q1816" s="216">
        <v>0</v>
      </c>
      <c r="R1816" s="68" t="s">
        <v>638</v>
      </c>
      <c r="S1816" s="365"/>
      <c r="T1816" s="278"/>
    </row>
    <row r="1817" spans="1:20" ht="63.75">
      <c r="A1817" s="192">
        <v>513</v>
      </c>
      <c r="B1817" s="68"/>
      <c r="C1817" s="214" t="s">
        <v>160</v>
      </c>
      <c r="D1817" s="215">
        <v>45037</v>
      </c>
      <c r="E1817" s="192" t="s">
        <v>4288</v>
      </c>
      <c r="F1817" s="192" t="s">
        <v>14</v>
      </c>
      <c r="G1817" s="192">
        <v>2246123</v>
      </c>
      <c r="H1817" s="68"/>
      <c r="I1817" s="198" t="s">
        <v>5378</v>
      </c>
      <c r="J1817" s="68"/>
      <c r="K1817" s="68"/>
      <c r="L1817" s="68"/>
      <c r="M1817" s="68"/>
      <c r="N1817" s="363"/>
      <c r="O1817" s="363"/>
      <c r="P1817" s="216">
        <v>50</v>
      </c>
      <c r="Q1817" s="216">
        <v>0</v>
      </c>
      <c r="R1817" s="68" t="s">
        <v>638</v>
      </c>
      <c r="S1817" s="365"/>
      <c r="T1817" s="278"/>
    </row>
    <row r="1818" spans="1:20" ht="63.75">
      <c r="A1818" s="192">
        <v>513</v>
      </c>
      <c r="B1818" s="68"/>
      <c r="C1818" s="214" t="s">
        <v>160</v>
      </c>
      <c r="D1818" s="215">
        <v>45037</v>
      </c>
      <c r="E1818" s="192" t="s">
        <v>4289</v>
      </c>
      <c r="F1818" s="192" t="s">
        <v>14</v>
      </c>
      <c r="G1818" s="192">
        <v>2246125</v>
      </c>
      <c r="H1818" s="68"/>
      <c r="I1818" s="198" t="s">
        <v>5379</v>
      </c>
      <c r="J1818" s="68"/>
      <c r="K1818" s="68"/>
      <c r="L1818" s="68"/>
      <c r="M1818" s="68"/>
      <c r="N1818" s="363"/>
      <c r="O1818" s="363"/>
      <c r="P1818" s="216">
        <v>50</v>
      </c>
      <c r="Q1818" s="216">
        <v>0</v>
      </c>
      <c r="R1818" s="68" t="s">
        <v>638</v>
      </c>
      <c r="S1818" s="365"/>
      <c r="T1818" s="278"/>
    </row>
    <row r="1819" spans="1:20" ht="63.75">
      <c r="A1819" s="192">
        <v>513</v>
      </c>
      <c r="B1819" s="68"/>
      <c r="C1819" s="214" t="s">
        <v>160</v>
      </c>
      <c r="D1819" s="215">
        <v>45037</v>
      </c>
      <c r="E1819" s="192" t="s">
        <v>4290</v>
      </c>
      <c r="F1819" s="192" t="s">
        <v>14</v>
      </c>
      <c r="G1819" s="192">
        <v>2246127</v>
      </c>
      <c r="H1819" s="68"/>
      <c r="I1819" s="198" t="s">
        <v>5380</v>
      </c>
      <c r="J1819" s="68"/>
      <c r="K1819" s="68"/>
      <c r="L1819" s="68"/>
      <c r="M1819" s="68"/>
      <c r="N1819" s="363"/>
      <c r="O1819" s="363"/>
      <c r="P1819" s="216">
        <v>50</v>
      </c>
      <c r="Q1819" s="216">
        <v>0</v>
      </c>
      <c r="R1819" s="68" t="s">
        <v>638</v>
      </c>
      <c r="S1819" s="365"/>
      <c r="T1819" s="278"/>
    </row>
    <row r="1820" spans="1:20" ht="63.75">
      <c r="A1820" s="192">
        <v>513</v>
      </c>
      <c r="B1820" s="68"/>
      <c r="C1820" s="214" t="s">
        <v>160</v>
      </c>
      <c r="D1820" s="215">
        <v>45037</v>
      </c>
      <c r="E1820" s="192" t="s">
        <v>4291</v>
      </c>
      <c r="F1820" s="192" t="s">
        <v>14</v>
      </c>
      <c r="G1820" s="192">
        <v>2246129</v>
      </c>
      <c r="H1820" s="68"/>
      <c r="I1820" s="198" t="s">
        <v>5381</v>
      </c>
      <c r="J1820" s="68"/>
      <c r="K1820" s="68"/>
      <c r="L1820" s="68"/>
      <c r="M1820" s="68"/>
      <c r="N1820" s="363"/>
      <c r="O1820" s="363"/>
      <c r="P1820" s="216">
        <v>50</v>
      </c>
      <c r="Q1820" s="216">
        <v>0</v>
      </c>
      <c r="R1820" s="68" t="s">
        <v>638</v>
      </c>
      <c r="S1820" s="365"/>
      <c r="T1820" s="278"/>
    </row>
    <row r="1821" spans="1:20" ht="63.75">
      <c r="A1821" s="192">
        <v>513</v>
      </c>
      <c r="B1821" s="68"/>
      <c r="C1821" s="214" t="s">
        <v>160</v>
      </c>
      <c r="D1821" s="215">
        <v>45037</v>
      </c>
      <c r="E1821" s="192" t="s">
        <v>4292</v>
      </c>
      <c r="F1821" s="192" t="s">
        <v>14</v>
      </c>
      <c r="G1821" s="192">
        <v>2246131</v>
      </c>
      <c r="H1821" s="68"/>
      <c r="I1821" s="198" t="s">
        <v>5382</v>
      </c>
      <c r="J1821" s="68"/>
      <c r="K1821" s="68"/>
      <c r="L1821" s="68"/>
      <c r="M1821" s="68"/>
      <c r="N1821" s="363"/>
      <c r="O1821" s="363"/>
      <c r="P1821" s="216">
        <v>50</v>
      </c>
      <c r="Q1821" s="216">
        <v>0</v>
      </c>
      <c r="R1821" s="68" t="s">
        <v>638</v>
      </c>
      <c r="S1821" s="365"/>
      <c r="T1821" s="278"/>
    </row>
    <row r="1822" spans="1:20" ht="63.75">
      <c r="A1822" s="192">
        <v>513</v>
      </c>
      <c r="B1822" s="68"/>
      <c r="C1822" s="214" t="s">
        <v>160</v>
      </c>
      <c r="D1822" s="215">
        <v>45037</v>
      </c>
      <c r="E1822" s="192" t="s">
        <v>4293</v>
      </c>
      <c r="F1822" s="192" t="s">
        <v>14</v>
      </c>
      <c r="G1822" s="192">
        <v>2246139</v>
      </c>
      <c r="H1822" s="68"/>
      <c r="I1822" s="198" t="s">
        <v>5383</v>
      </c>
      <c r="J1822" s="68"/>
      <c r="K1822" s="68"/>
      <c r="L1822" s="68"/>
      <c r="M1822" s="68"/>
      <c r="N1822" s="363"/>
      <c r="O1822" s="363"/>
      <c r="P1822" s="216">
        <v>50</v>
      </c>
      <c r="Q1822" s="216">
        <v>0</v>
      </c>
      <c r="R1822" s="68" t="s">
        <v>638</v>
      </c>
      <c r="S1822" s="365"/>
      <c r="T1822" s="278"/>
    </row>
    <row r="1823" spans="1:20" ht="63.75">
      <c r="A1823" s="192">
        <v>513</v>
      </c>
      <c r="B1823" s="68"/>
      <c r="C1823" s="214" t="s">
        <v>160</v>
      </c>
      <c r="D1823" s="215">
        <v>45037</v>
      </c>
      <c r="E1823" s="192" t="s">
        <v>4294</v>
      </c>
      <c r="F1823" s="192" t="s">
        <v>14</v>
      </c>
      <c r="G1823" s="192">
        <v>2246133</v>
      </c>
      <c r="H1823" s="68"/>
      <c r="I1823" s="198" t="s">
        <v>5384</v>
      </c>
      <c r="J1823" s="68"/>
      <c r="K1823" s="68"/>
      <c r="L1823" s="68"/>
      <c r="M1823" s="68"/>
      <c r="N1823" s="363"/>
      <c r="O1823" s="363"/>
      <c r="P1823" s="216">
        <v>50</v>
      </c>
      <c r="Q1823" s="216">
        <v>0</v>
      </c>
      <c r="R1823" s="68" t="s">
        <v>638</v>
      </c>
      <c r="S1823" s="365"/>
      <c r="T1823" s="278"/>
    </row>
    <row r="1824" spans="1:20" ht="63.75">
      <c r="A1824" s="192">
        <v>513</v>
      </c>
      <c r="B1824" s="68"/>
      <c r="C1824" s="214" t="s">
        <v>160</v>
      </c>
      <c r="D1824" s="215">
        <v>45037</v>
      </c>
      <c r="E1824" s="192" t="s">
        <v>4295</v>
      </c>
      <c r="F1824" s="192" t="s">
        <v>14</v>
      </c>
      <c r="G1824" s="192">
        <v>2246135</v>
      </c>
      <c r="H1824" s="68"/>
      <c r="I1824" s="198" t="s">
        <v>5385</v>
      </c>
      <c r="J1824" s="68"/>
      <c r="K1824" s="68"/>
      <c r="L1824" s="68"/>
      <c r="M1824" s="68"/>
      <c r="N1824" s="363"/>
      <c r="O1824" s="363"/>
      <c r="P1824" s="216">
        <v>50</v>
      </c>
      <c r="Q1824" s="216">
        <v>0</v>
      </c>
      <c r="R1824" s="68" t="s">
        <v>638</v>
      </c>
      <c r="S1824" s="365"/>
      <c r="T1824" s="278"/>
    </row>
    <row r="1825" spans="1:20" ht="63.75">
      <c r="A1825" s="192">
        <v>513</v>
      </c>
      <c r="B1825" s="68"/>
      <c r="C1825" s="214" t="s">
        <v>160</v>
      </c>
      <c r="D1825" s="215">
        <v>45037</v>
      </c>
      <c r="E1825" s="192" t="s">
        <v>4296</v>
      </c>
      <c r="F1825" s="192" t="s">
        <v>14</v>
      </c>
      <c r="G1825" s="192">
        <v>2246137</v>
      </c>
      <c r="H1825" s="68"/>
      <c r="I1825" s="198" t="s">
        <v>5386</v>
      </c>
      <c r="J1825" s="68"/>
      <c r="K1825" s="68"/>
      <c r="L1825" s="68"/>
      <c r="M1825" s="68"/>
      <c r="N1825" s="363"/>
      <c r="O1825" s="363"/>
      <c r="P1825" s="216">
        <v>50</v>
      </c>
      <c r="Q1825" s="216">
        <v>0</v>
      </c>
      <c r="R1825" s="68" t="s">
        <v>638</v>
      </c>
      <c r="S1825" s="365"/>
      <c r="T1825" s="278"/>
    </row>
    <row r="1826" spans="1:20" ht="76.5">
      <c r="A1826" s="192">
        <v>513</v>
      </c>
      <c r="B1826" s="68"/>
      <c r="C1826" s="214" t="s">
        <v>160</v>
      </c>
      <c r="D1826" s="215">
        <v>45037</v>
      </c>
      <c r="E1826" s="192" t="s">
        <v>4297</v>
      </c>
      <c r="F1826" s="192" t="s">
        <v>14</v>
      </c>
      <c r="G1826" s="192">
        <v>2246141</v>
      </c>
      <c r="H1826" s="68"/>
      <c r="I1826" s="198" t="s">
        <v>5387</v>
      </c>
      <c r="J1826" s="68"/>
      <c r="K1826" s="68"/>
      <c r="L1826" s="68"/>
      <c r="M1826" s="68"/>
      <c r="N1826" s="363"/>
      <c r="O1826" s="363"/>
      <c r="P1826" s="216">
        <v>50</v>
      </c>
      <c r="Q1826" s="216">
        <v>0</v>
      </c>
      <c r="R1826" s="68" t="s">
        <v>638</v>
      </c>
      <c r="S1826" s="365"/>
      <c r="T1826" s="278"/>
    </row>
    <row r="1827" spans="1:20" ht="76.5">
      <c r="A1827" s="192">
        <v>513</v>
      </c>
      <c r="B1827" s="68"/>
      <c r="C1827" s="214" t="s">
        <v>160</v>
      </c>
      <c r="D1827" s="215">
        <v>45037</v>
      </c>
      <c r="E1827" s="192" t="s">
        <v>4298</v>
      </c>
      <c r="F1827" s="192" t="s">
        <v>14</v>
      </c>
      <c r="G1827" s="192">
        <v>2246143</v>
      </c>
      <c r="H1827" s="68"/>
      <c r="I1827" s="198" t="s">
        <v>5388</v>
      </c>
      <c r="J1827" s="68"/>
      <c r="K1827" s="68"/>
      <c r="L1827" s="68"/>
      <c r="M1827" s="68"/>
      <c r="N1827" s="363"/>
      <c r="O1827" s="363"/>
      <c r="P1827" s="216">
        <v>50</v>
      </c>
      <c r="Q1827" s="216">
        <v>0</v>
      </c>
      <c r="R1827" s="68" t="s">
        <v>638</v>
      </c>
      <c r="S1827" s="365"/>
      <c r="T1827" s="278"/>
    </row>
    <row r="1828" spans="1:20" ht="76.5">
      <c r="A1828" s="192">
        <v>513</v>
      </c>
      <c r="B1828" s="68"/>
      <c r="C1828" s="214" t="s">
        <v>160</v>
      </c>
      <c r="D1828" s="215">
        <v>45037</v>
      </c>
      <c r="E1828" s="192" t="s">
        <v>4299</v>
      </c>
      <c r="F1828" s="192" t="s">
        <v>14</v>
      </c>
      <c r="G1828" s="192">
        <v>2246145</v>
      </c>
      <c r="H1828" s="68"/>
      <c r="I1828" s="198" t="s">
        <v>5389</v>
      </c>
      <c r="J1828" s="68"/>
      <c r="K1828" s="68"/>
      <c r="L1828" s="68"/>
      <c r="M1828" s="68"/>
      <c r="N1828" s="363"/>
      <c r="O1828" s="363"/>
      <c r="P1828" s="216">
        <v>50</v>
      </c>
      <c r="Q1828" s="216">
        <v>0</v>
      </c>
      <c r="R1828" s="68" t="s">
        <v>638</v>
      </c>
      <c r="S1828" s="365"/>
      <c r="T1828" s="278"/>
    </row>
    <row r="1829" spans="1:20" ht="76.5">
      <c r="A1829" s="192">
        <v>117</v>
      </c>
      <c r="B1829" s="68"/>
      <c r="C1829" s="214" t="s">
        <v>54</v>
      </c>
      <c r="D1829" s="215">
        <v>45037</v>
      </c>
      <c r="E1829" s="192" t="s">
        <v>4300</v>
      </c>
      <c r="F1829" s="192" t="s">
        <v>10</v>
      </c>
      <c r="G1829" s="192">
        <v>1058898</v>
      </c>
      <c r="H1829" s="68"/>
      <c r="I1829" s="198" t="s">
        <v>5390</v>
      </c>
      <c r="J1829" s="68"/>
      <c r="K1829" s="68"/>
      <c r="L1829" s="68"/>
      <c r="M1829" s="68"/>
      <c r="N1829" s="363"/>
      <c r="O1829" s="363"/>
      <c r="P1829" s="216">
        <v>50</v>
      </c>
      <c r="Q1829" s="216">
        <v>0</v>
      </c>
      <c r="R1829" s="68" t="s">
        <v>638</v>
      </c>
      <c r="S1829" s="365"/>
      <c r="T1829" s="278"/>
    </row>
    <row r="1830" spans="1:20" ht="63.75">
      <c r="A1830" s="192">
        <v>513</v>
      </c>
      <c r="B1830" s="68"/>
      <c r="C1830" s="214" t="s">
        <v>160</v>
      </c>
      <c r="D1830" s="215">
        <v>45037</v>
      </c>
      <c r="E1830" s="192" t="s">
        <v>4301</v>
      </c>
      <c r="F1830" s="192" t="s">
        <v>14</v>
      </c>
      <c r="G1830" s="192">
        <v>2246147</v>
      </c>
      <c r="H1830" s="68"/>
      <c r="I1830" s="198" t="s">
        <v>5391</v>
      </c>
      <c r="J1830" s="68"/>
      <c r="K1830" s="68"/>
      <c r="L1830" s="68"/>
      <c r="M1830" s="68"/>
      <c r="N1830" s="363"/>
      <c r="O1830" s="363"/>
      <c r="P1830" s="216">
        <v>50</v>
      </c>
      <c r="Q1830" s="216">
        <v>0</v>
      </c>
      <c r="R1830" s="68" t="s">
        <v>638</v>
      </c>
      <c r="S1830" s="365"/>
      <c r="T1830" s="278"/>
    </row>
    <row r="1831" spans="1:20" ht="63.75">
      <c r="A1831" s="192">
        <v>513</v>
      </c>
      <c r="B1831" s="68"/>
      <c r="C1831" s="214" t="s">
        <v>160</v>
      </c>
      <c r="D1831" s="215">
        <v>45037</v>
      </c>
      <c r="E1831" s="192" t="s">
        <v>4302</v>
      </c>
      <c r="F1831" s="192" t="s">
        <v>14</v>
      </c>
      <c r="G1831" s="192">
        <v>2246149</v>
      </c>
      <c r="H1831" s="68"/>
      <c r="I1831" s="198" t="s">
        <v>5392</v>
      </c>
      <c r="J1831" s="68"/>
      <c r="K1831" s="68"/>
      <c r="L1831" s="68"/>
      <c r="M1831" s="68"/>
      <c r="N1831" s="363"/>
      <c r="O1831" s="363"/>
      <c r="P1831" s="216">
        <v>50</v>
      </c>
      <c r="Q1831" s="216">
        <v>0</v>
      </c>
      <c r="R1831" s="68" t="s">
        <v>638</v>
      </c>
      <c r="S1831" s="365"/>
      <c r="T1831" s="278"/>
    </row>
    <row r="1832" spans="1:20" ht="63.75">
      <c r="A1832" s="192">
        <v>513</v>
      </c>
      <c r="B1832" s="68"/>
      <c r="C1832" s="214" t="s">
        <v>160</v>
      </c>
      <c r="D1832" s="215">
        <v>45037</v>
      </c>
      <c r="E1832" s="192" t="s">
        <v>4303</v>
      </c>
      <c r="F1832" s="192" t="s">
        <v>14</v>
      </c>
      <c r="G1832" s="192">
        <v>2246151</v>
      </c>
      <c r="H1832" s="68"/>
      <c r="I1832" s="198" t="s">
        <v>5393</v>
      </c>
      <c r="J1832" s="68"/>
      <c r="K1832" s="68"/>
      <c r="L1832" s="68"/>
      <c r="M1832" s="68"/>
      <c r="N1832" s="363"/>
      <c r="O1832" s="363"/>
      <c r="P1832" s="216">
        <v>50</v>
      </c>
      <c r="Q1832" s="216">
        <v>0</v>
      </c>
      <c r="R1832" s="68" t="s">
        <v>638</v>
      </c>
      <c r="S1832" s="365"/>
      <c r="T1832" s="278"/>
    </row>
    <row r="1833" spans="1:20" ht="63.75">
      <c r="A1833" s="192">
        <v>513</v>
      </c>
      <c r="B1833" s="68"/>
      <c r="C1833" s="214" t="s">
        <v>160</v>
      </c>
      <c r="D1833" s="215">
        <v>45037</v>
      </c>
      <c r="E1833" s="192" t="s">
        <v>4304</v>
      </c>
      <c r="F1833" s="192" t="s">
        <v>14</v>
      </c>
      <c r="G1833" s="192">
        <v>2246153</v>
      </c>
      <c r="H1833" s="68"/>
      <c r="I1833" s="198" t="s">
        <v>5394</v>
      </c>
      <c r="J1833" s="68"/>
      <c r="K1833" s="68"/>
      <c r="L1833" s="68"/>
      <c r="M1833" s="68"/>
      <c r="N1833" s="363"/>
      <c r="O1833" s="363"/>
      <c r="P1833" s="216">
        <v>50</v>
      </c>
      <c r="Q1833" s="216">
        <v>0</v>
      </c>
      <c r="R1833" s="68" t="s">
        <v>638</v>
      </c>
      <c r="S1833" s="365"/>
      <c r="T1833" s="278"/>
    </row>
    <row r="1834" spans="1:20" ht="63.75">
      <c r="A1834" s="192">
        <v>513</v>
      </c>
      <c r="B1834" s="68"/>
      <c r="C1834" s="214" t="s">
        <v>160</v>
      </c>
      <c r="D1834" s="215">
        <v>45037</v>
      </c>
      <c r="E1834" s="192" t="s">
        <v>4305</v>
      </c>
      <c r="F1834" s="192" t="s">
        <v>14</v>
      </c>
      <c r="G1834" s="192">
        <v>2246155</v>
      </c>
      <c r="H1834" s="68"/>
      <c r="I1834" s="198" t="s">
        <v>5395</v>
      </c>
      <c r="J1834" s="68"/>
      <c r="K1834" s="68"/>
      <c r="L1834" s="68"/>
      <c r="M1834" s="68"/>
      <c r="N1834" s="363"/>
      <c r="O1834" s="363"/>
      <c r="P1834" s="216">
        <v>50</v>
      </c>
      <c r="Q1834" s="216">
        <v>0</v>
      </c>
      <c r="R1834" s="68" t="s">
        <v>638</v>
      </c>
      <c r="S1834" s="365"/>
      <c r="T1834" s="278"/>
    </row>
    <row r="1835" spans="1:20" ht="63.75">
      <c r="A1835" s="192">
        <v>513</v>
      </c>
      <c r="B1835" s="68"/>
      <c r="C1835" s="214" t="s">
        <v>160</v>
      </c>
      <c r="D1835" s="215">
        <v>45037</v>
      </c>
      <c r="E1835" s="192" t="s">
        <v>4306</v>
      </c>
      <c r="F1835" s="192" t="s">
        <v>14</v>
      </c>
      <c r="G1835" s="192">
        <v>2246157</v>
      </c>
      <c r="H1835" s="68"/>
      <c r="I1835" s="198" t="s">
        <v>5396</v>
      </c>
      <c r="J1835" s="68"/>
      <c r="K1835" s="68"/>
      <c r="L1835" s="68"/>
      <c r="M1835" s="68"/>
      <c r="N1835" s="363"/>
      <c r="O1835" s="363"/>
      <c r="P1835" s="216">
        <v>50</v>
      </c>
      <c r="Q1835" s="216">
        <v>0</v>
      </c>
      <c r="R1835" s="68" t="s">
        <v>638</v>
      </c>
      <c r="S1835" s="365"/>
      <c r="T1835" s="278"/>
    </row>
    <row r="1836" spans="1:20" ht="63.75">
      <c r="A1836" s="192">
        <v>513</v>
      </c>
      <c r="B1836" s="68"/>
      <c r="C1836" s="214" t="s">
        <v>160</v>
      </c>
      <c r="D1836" s="215">
        <v>45037</v>
      </c>
      <c r="E1836" s="192" t="s">
        <v>4307</v>
      </c>
      <c r="F1836" s="192" t="s">
        <v>14</v>
      </c>
      <c r="G1836" s="192">
        <v>2246159</v>
      </c>
      <c r="H1836" s="68"/>
      <c r="I1836" s="198" t="s">
        <v>5397</v>
      </c>
      <c r="J1836" s="68"/>
      <c r="K1836" s="68"/>
      <c r="L1836" s="68"/>
      <c r="M1836" s="68"/>
      <c r="N1836" s="363"/>
      <c r="O1836" s="363"/>
      <c r="P1836" s="216">
        <v>50</v>
      </c>
      <c r="Q1836" s="216">
        <v>0</v>
      </c>
      <c r="R1836" s="68" t="s">
        <v>638</v>
      </c>
      <c r="S1836" s="365"/>
      <c r="T1836" s="278"/>
    </row>
    <row r="1837" spans="1:20" ht="63.75">
      <c r="A1837" s="192">
        <v>513</v>
      </c>
      <c r="B1837" s="68"/>
      <c r="C1837" s="214" t="s">
        <v>160</v>
      </c>
      <c r="D1837" s="215">
        <v>45037</v>
      </c>
      <c r="E1837" s="192" t="s">
        <v>4308</v>
      </c>
      <c r="F1837" s="192" t="s">
        <v>14</v>
      </c>
      <c r="G1837" s="192">
        <v>2246161</v>
      </c>
      <c r="H1837" s="68"/>
      <c r="I1837" s="198" t="s">
        <v>5398</v>
      </c>
      <c r="J1837" s="68"/>
      <c r="K1837" s="68"/>
      <c r="L1837" s="68"/>
      <c r="M1837" s="68"/>
      <c r="N1837" s="363"/>
      <c r="O1837" s="363"/>
      <c r="P1837" s="216">
        <v>50</v>
      </c>
      <c r="Q1837" s="216">
        <v>0</v>
      </c>
      <c r="R1837" s="68" t="s">
        <v>638</v>
      </c>
      <c r="S1837" s="365"/>
      <c r="T1837" s="278"/>
    </row>
    <row r="1838" spans="1:20" ht="76.5">
      <c r="A1838" s="192">
        <v>513</v>
      </c>
      <c r="B1838" s="68"/>
      <c r="C1838" s="214" t="s">
        <v>160</v>
      </c>
      <c r="D1838" s="215">
        <v>45037</v>
      </c>
      <c r="E1838" s="192" t="s">
        <v>4309</v>
      </c>
      <c r="F1838" s="192" t="s">
        <v>14</v>
      </c>
      <c r="G1838" s="192">
        <v>2246163</v>
      </c>
      <c r="H1838" s="68"/>
      <c r="I1838" s="198" t="s">
        <v>5399</v>
      </c>
      <c r="J1838" s="68"/>
      <c r="K1838" s="68"/>
      <c r="L1838" s="68"/>
      <c r="M1838" s="68"/>
      <c r="N1838" s="363"/>
      <c r="O1838" s="363"/>
      <c r="P1838" s="216">
        <v>50</v>
      </c>
      <c r="Q1838" s="216">
        <v>0</v>
      </c>
      <c r="R1838" s="68" t="s">
        <v>638</v>
      </c>
      <c r="S1838" s="365"/>
      <c r="T1838" s="278"/>
    </row>
    <row r="1839" spans="1:20" ht="76.5">
      <c r="A1839" s="192">
        <v>513</v>
      </c>
      <c r="B1839" s="68"/>
      <c r="C1839" s="214" t="s">
        <v>160</v>
      </c>
      <c r="D1839" s="215">
        <v>45037</v>
      </c>
      <c r="E1839" s="192" t="s">
        <v>4310</v>
      </c>
      <c r="F1839" s="192" t="s">
        <v>14</v>
      </c>
      <c r="G1839" s="192">
        <v>2246165</v>
      </c>
      <c r="H1839" s="68"/>
      <c r="I1839" s="198" t="s">
        <v>5400</v>
      </c>
      <c r="J1839" s="68"/>
      <c r="K1839" s="68"/>
      <c r="L1839" s="68"/>
      <c r="M1839" s="68"/>
      <c r="N1839" s="363"/>
      <c r="O1839" s="363"/>
      <c r="P1839" s="216">
        <v>50</v>
      </c>
      <c r="Q1839" s="216">
        <v>0</v>
      </c>
      <c r="R1839" s="68" t="s">
        <v>638</v>
      </c>
      <c r="S1839" s="365"/>
      <c r="T1839" s="278"/>
    </row>
    <row r="1840" spans="1:20" ht="63.75">
      <c r="A1840" s="192">
        <v>513</v>
      </c>
      <c r="B1840" s="68"/>
      <c r="C1840" s="214" t="s">
        <v>160</v>
      </c>
      <c r="D1840" s="215">
        <v>45037</v>
      </c>
      <c r="E1840" s="192" t="s">
        <v>4311</v>
      </c>
      <c r="F1840" s="192" t="s">
        <v>14</v>
      </c>
      <c r="G1840" s="192">
        <v>2246167</v>
      </c>
      <c r="H1840" s="68"/>
      <c r="I1840" s="198" t="s">
        <v>5401</v>
      </c>
      <c r="J1840" s="68"/>
      <c r="K1840" s="68"/>
      <c r="L1840" s="68"/>
      <c r="M1840" s="68"/>
      <c r="N1840" s="363"/>
      <c r="O1840" s="363"/>
      <c r="P1840" s="216">
        <v>50</v>
      </c>
      <c r="Q1840" s="216">
        <v>0</v>
      </c>
      <c r="R1840" s="68" t="s">
        <v>638</v>
      </c>
      <c r="S1840" s="365"/>
      <c r="T1840" s="278"/>
    </row>
    <row r="1841" spans="1:20" ht="63.75">
      <c r="A1841" s="192">
        <v>513</v>
      </c>
      <c r="B1841" s="68"/>
      <c r="C1841" s="214" t="s">
        <v>160</v>
      </c>
      <c r="D1841" s="215">
        <v>45037</v>
      </c>
      <c r="E1841" s="192" t="s">
        <v>4312</v>
      </c>
      <c r="F1841" s="192" t="s">
        <v>14</v>
      </c>
      <c r="G1841" s="192">
        <v>2246169</v>
      </c>
      <c r="H1841" s="68"/>
      <c r="I1841" s="198" t="s">
        <v>5402</v>
      </c>
      <c r="J1841" s="68"/>
      <c r="K1841" s="68"/>
      <c r="L1841" s="68"/>
      <c r="M1841" s="68"/>
      <c r="N1841" s="363"/>
      <c r="O1841" s="363"/>
      <c r="P1841" s="216">
        <v>50</v>
      </c>
      <c r="Q1841" s="216">
        <v>0</v>
      </c>
      <c r="R1841" s="68" t="s">
        <v>638</v>
      </c>
      <c r="S1841" s="365"/>
      <c r="T1841" s="278"/>
    </row>
    <row r="1842" spans="1:20" ht="63.75">
      <c r="A1842" s="192">
        <v>513</v>
      </c>
      <c r="B1842" s="68"/>
      <c r="C1842" s="214" t="s">
        <v>160</v>
      </c>
      <c r="D1842" s="215">
        <v>45037</v>
      </c>
      <c r="E1842" s="192" t="s">
        <v>4313</v>
      </c>
      <c r="F1842" s="192" t="s">
        <v>14</v>
      </c>
      <c r="G1842" s="192">
        <v>2246171</v>
      </c>
      <c r="H1842" s="68"/>
      <c r="I1842" s="198" t="s">
        <v>5403</v>
      </c>
      <c r="J1842" s="68"/>
      <c r="K1842" s="68"/>
      <c r="L1842" s="68"/>
      <c r="M1842" s="68"/>
      <c r="N1842" s="363"/>
      <c r="O1842" s="363"/>
      <c r="P1842" s="216">
        <v>50</v>
      </c>
      <c r="Q1842" s="216">
        <v>0</v>
      </c>
      <c r="R1842" s="68" t="s">
        <v>638</v>
      </c>
      <c r="S1842" s="365"/>
      <c r="T1842" s="278"/>
    </row>
    <row r="1843" spans="1:20" ht="63.75">
      <c r="A1843" s="192">
        <v>513</v>
      </c>
      <c r="B1843" s="68"/>
      <c r="C1843" s="214" t="s">
        <v>160</v>
      </c>
      <c r="D1843" s="215">
        <v>45037</v>
      </c>
      <c r="E1843" s="192" t="s">
        <v>4314</v>
      </c>
      <c r="F1843" s="192" t="s">
        <v>14</v>
      </c>
      <c r="G1843" s="192">
        <v>2246173</v>
      </c>
      <c r="H1843" s="68"/>
      <c r="I1843" s="198" t="s">
        <v>5404</v>
      </c>
      <c r="J1843" s="68"/>
      <c r="K1843" s="68"/>
      <c r="L1843" s="68"/>
      <c r="M1843" s="68"/>
      <c r="N1843" s="363"/>
      <c r="O1843" s="363"/>
      <c r="P1843" s="216">
        <v>50</v>
      </c>
      <c r="Q1843" s="216">
        <v>0</v>
      </c>
      <c r="R1843" s="68" t="s">
        <v>638</v>
      </c>
      <c r="S1843" s="365"/>
      <c r="T1843" s="278"/>
    </row>
    <row r="1844" spans="1:20" ht="63.75">
      <c r="A1844" s="192">
        <v>513</v>
      </c>
      <c r="B1844" s="68"/>
      <c r="C1844" s="214" t="s">
        <v>160</v>
      </c>
      <c r="D1844" s="215">
        <v>45037</v>
      </c>
      <c r="E1844" s="192" t="s">
        <v>4315</v>
      </c>
      <c r="F1844" s="192" t="s">
        <v>14</v>
      </c>
      <c r="G1844" s="192">
        <v>2246175</v>
      </c>
      <c r="H1844" s="68"/>
      <c r="I1844" s="198" t="s">
        <v>5405</v>
      </c>
      <c r="J1844" s="68"/>
      <c r="K1844" s="68"/>
      <c r="L1844" s="68"/>
      <c r="M1844" s="68"/>
      <c r="N1844" s="363"/>
      <c r="O1844" s="363"/>
      <c r="P1844" s="216">
        <v>50</v>
      </c>
      <c r="Q1844" s="216">
        <v>0</v>
      </c>
      <c r="R1844" s="68" t="s">
        <v>638</v>
      </c>
      <c r="S1844" s="365"/>
      <c r="T1844" s="278"/>
    </row>
    <row r="1845" spans="1:20" ht="63.75">
      <c r="A1845" s="192">
        <v>513</v>
      </c>
      <c r="B1845" s="68"/>
      <c r="C1845" s="214" t="s">
        <v>160</v>
      </c>
      <c r="D1845" s="215">
        <v>45037</v>
      </c>
      <c r="E1845" s="192" t="s">
        <v>4316</v>
      </c>
      <c r="F1845" s="192" t="s">
        <v>14</v>
      </c>
      <c r="G1845" s="192">
        <v>2246177</v>
      </c>
      <c r="H1845" s="68"/>
      <c r="I1845" s="198" t="s">
        <v>5406</v>
      </c>
      <c r="J1845" s="68"/>
      <c r="K1845" s="68"/>
      <c r="L1845" s="68"/>
      <c r="M1845" s="68"/>
      <c r="N1845" s="363"/>
      <c r="O1845" s="363"/>
      <c r="P1845" s="216">
        <v>50</v>
      </c>
      <c r="Q1845" s="216">
        <v>0</v>
      </c>
      <c r="R1845" s="68" t="s">
        <v>638</v>
      </c>
      <c r="S1845" s="365"/>
      <c r="T1845" s="278"/>
    </row>
    <row r="1846" spans="1:20" ht="63.75">
      <c r="A1846" s="192">
        <v>513</v>
      </c>
      <c r="B1846" s="68"/>
      <c r="C1846" s="214" t="s">
        <v>160</v>
      </c>
      <c r="D1846" s="215">
        <v>45037</v>
      </c>
      <c r="E1846" s="192" t="s">
        <v>4317</v>
      </c>
      <c r="F1846" s="192" t="s">
        <v>14</v>
      </c>
      <c r="G1846" s="192">
        <v>2246179</v>
      </c>
      <c r="H1846" s="68"/>
      <c r="I1846" s="198" t="s">
        <v>5407</v>
      </c>
      <c r="J1846" s="68"/>
      <c r="K1846" s="68"/>
      <c r="L1846" s="68"/>
      <c r="M1846" s="68"/>
      <c r="N1846" s="363"/>
      <c r="O1846" s="363"/>
      <c r="P1846" s="216">
        <v>50</v>
      </c>
      <c r="Q1846" s="216">
        <v>0</v>
      </c>
      <c r="R1846" s="68" t="s">
        <v>638</v>
      </c>
      <c r="S1846" s="365"/>
      <c r="T1846" s="278"/>
    </row>
    <row r="1847" spans="1:20" ht="76.5">
      <c r="A1847" s="192">
        <v>513</v>
      </c>
      <c r="B1847" s="68"/>
      <c r="C1847" s="214" t="s">
        <v>160</v>
      </c>
      <c r="D1847" s="215">
        <v>45037</v>
      </c>
      <c r="E1847" s="192" t="s">
        <v>4318</v>
      </c>
      <c r="F1847" s="192" t="s">
        <v>14</v>
      </c>
      <c r="G1847" s="192">
        <v>2246181</v>
      </c>
      <c r="H1847" s="68"/>
      <c r="I1847" s="198" t="s">
        <v>5408</v>
      </c>
      <c r="J1847" s="68"/>
      <c r="K1847" s="68"/>
      <c r="L1847" s="68"/>
      <c r="M1847" s="68"/>
      <c r="N1847" s="363"/>
      <c r="O1847" s="363"/>
      <c r="P1847" s="216">
        <v>50</v>
      </c>
      <c r="Q1847" s="216">
        <v>0</v>
      </c>
      <c r="R1847" s="68" t="s">
        <v>638</v>
      </c>
      <c r="S1847" s="365"/>
      <c r="T1847" s="278"/>
    </row>
    <row r="1848" spans="1:20" ht="76.5">
      <c r="A1848" s="192">
        <v>513</v>
      </c>
      <c r="B1848" s="68"/>
      <c r="C1848" s="214" t="s">
        <v>160</v>
      </c>
      <c r="D1848" s="215">
        <v>45037</v>
      </c>
      <c r="E1848" s="192" t="s">
        <v>4319</v>
      </c>
      <c r="F1848" s="192" t="s">
        <v>14</v>
      </c>
      <c r="G1848" s="192">
        <v>2246183</v>
      </c>
      <c r="H1848" s="68"/>
      <c r="I1848" s="198" t="s">
        <v>5409</v>
      </c>
      <c r="J1848" s="68"/>
      <c r="K1848" s="68"/>
      <c r="L1848" s="68"/>
      <c r="M1848" s="68"/>
      <c r="N1848" s="363"/>
      <c r="O1848" s="363"/>
      <c r="P1848" s="216">
        <v>50</v>
      </c>
      <c r="Q1848" s="216">
        <v>0</v>
      </c>
      <c r="R1848" s="68" t="s">
        <v>638</v>
      </c>
      <c r="S1848" s="365"/>
      <c r="T1848" s="278"/>
    </row>
    <row r="1849" spans="1:20" ht="63.75">
      <c r="A1849" s="192">
        <v>513</v>
      </c>
      <c r="B1849" s="68"/>
      <c r="C1849" s="214" t="s">
        <v>160</v>
      </c>
      <c r="D1849" s="215">
        <v>45037</v>
      </c>
      <c r="E1849" s="192" t="s">
        <v>4320</v>
      </c>
      <c r="F1849" s="192" t="s">
        <v>14</v>
      </c>
      <c r="G1849" s="192">
        <v>2246185</v>
      </c>
      <c r="H1849" s="68"/>
      <c r="I1849" s="198" t="s">
        <v>5410</v>
      </c>
      <c r="J1849" s="68"/>
      <c r="K1849" s="68"/>
      <c r="L1849" s="68"/>
      <c r="M1849" s="68"/>
      <c r="N1849" s="363"/>
      <c r="O1849" s="363"/>
      <c r="P1849" s="216">
        <v>50</v>
      </c>
      <c r="Q1849" s="216">
        <v>0</v>
      </c>
      <c r="R1849" s="68" t="s">
        <v>638</v>
      </c>
      <c r="S1849" s="365"/>
      <c r="T1849" s="278"/>
    </row>
    <row r="1850" spans="1:20" ht="63.75">
      <c r="A1850" s="192">
        <v>513</v>
      </c>
      <c r="B1850" s="68"/>
      <c r="C1850" s="214" t="s">
        <v>160</v>
      </c>
      <c r="D1850" s="215">
        <v>45037</v>
      </c>
      <c r="E1850" s="192" t="s">
        <v>4321</v>
      </c>
      <c r="F1850" s="192" t="s">
        <v>14</v>
      </c>
      <c r="G1850" s="192">
        <v>2246237</v>
      </c>
      <c r="H1850" s="68"/>
      <c r="I1850" s="198" t="s">
        <v>5411</v>
      </c>
      <c r="J1850" s="68"/>
      <c r="K1850" s="68"/>
      <c r="L1850" s="68"/>
      <c r="M1850" s="68"/>
      <c r="N1850" s="363"/>
      <c r="O1850" s="363"/>
      <c r="P1850" s="216">
        <v>50</v>
      </c>
      <c r="Q1850" s="216">
        <v>0</v>
      </c>
      <c r="R1850" s="68" t="s">
        <v>638</v>
      </c>
      <c r="S1850" s="365"/>
      <c r="T1850" s="278"/>
    </row>
    <row r="1851" spans="1:20" ht="76.5">
      <c r="A1851" s="192">
        <v>513</v>
      </c>
      <c r="B1851" s="68"/>
      <c r="C1851" s="214" t="s">
        <v>160</v>
      </c>
      <c r="D1851" s="215">
        <v>45037</v>
      </c>
      <c r="E1851" s="192" t="s">
        <v>4322</v>
      </c>
      <c r="F1851" s="192" t="s">
        <v>14</v>
      </c>
      <c r="G1851" s="192">
        <v>2246239</v>
      </c>
      <c r="H1851" s="68"/>
      <c r="I1851" s="198" t="s">
        <v>5412</v>
      </c>
      <c r="J1851" s="68"/>
      <c r="K1851" s="68"/>
      <c r="L1851" s="68"/>
      <c r="M1851" s="68"/>
      <c r="N1851" s="363"/>
      <c r="O1851" s="363"/>
      <c r="P1851" s="216">
        <v>50</v>
      </c>
      <c r="Q1851" s="216">
        <v>0</v>
      </c>
      <c r="R1851" s="68" t="s">
        <v>638</v>
      </c>
      <c r="S1851" s="365"/>
      <c r="T1851" s="278"/>
    </row>
    <row r="1852" spans="1:20" ht="76.5">
      <c r="A1852" s="192">
        <v>513</v>
      </c>
      <c r="B1852" s="68"/>
      <c r="C1852" s="214" t="s">
        <v>160</v>
      </c>
      <c r="D1852" s="215">
        <v>45037</v>
      </c>
      <c r="E1852" s="192" t="s">
        <v>4323</v>
      </c>
      <c r="F1852" s="192" t="s">
        <v>14</v>
      </c>
      <c r="G1852" s="192">
        <v>2246241</v>
      </c>
      <c r="H1852" s="68"/>
      <c r="I1852" s="198" t="s">
        <v>5413</v>
      </c>
      <c r="J1852" s="68"/>
      <c r="K1852" s="68"/>
      <c r="L1852" s="68"/>
      <c r="M1852" s="68"/>
      <c r="N1852" s="363"/>
      <c r="O1852" s="363"/>
      <c r="P1852" s="216">
        <v>50</v>
      </c>
      <c r="Q1852" s="216">
        <v>0</v>
      </c>
      <c r="R1852" s="68" t="s">
        <v>638</v>
      </c>
      <c r="S1852" s="365"/>
      <c r="T1852" s="278"/>
    </row>
    <row r="1853" spans="1:20" ht="76.5">
      <c r="A1853" s="192">
        <v>513</v>
      </c>
      <c r="B1853" s="68"/>
      <c r="C1853" s="214" t="s">
        <v>160</v>
      </c>
      <c r="D1853" s="215">
        <v>45037</v>
      </c>
      <c r="E1853" s="192" t="s">
        <v>4324</v>
      </c>
      <c r="F1853" s="192" t="s">
        <v>14</v>
      </c>
      <c r="G1853" s="192">
        <v>2246243</v>
      </c>
      <c r="H1853" s="68"/>
      <c r="I1853" s="198" t="s">
        <v>5414</v>
      </c>
      <c r="J1853" s="68"/>
      <c r="K1853" s="68"/>
      <c r="L1853" s="68"/>
      <c r="M1853" s="68"/>
      <c r="N1853" s="363"/>
      <c r="O1853" s="363"/>
      <c r="P1853" s="216">
        <v>50</v>
      </c>
      <c r="Q1853" s="216">
        <v>0</v>
      </c>
      <c r="R1853" s="68" t="s">
        <v>638</v>
      </c>
      <c r="S1853" s="365"/>
      <c r="T1853" s="278"/>
    </row>
    <row r="1854" spans="1:20" ht="63.75">
      <c r="A1854" s="192">
        <v>513</v>
      </c>
      <c r="B1854" s="68"/>
      <c r="C1854" s="214" t="s">
        <v>160</v>
      </c>
      <c r="D1854" s="215">
        <v>45037</v>
      </c>
      <c r="E1854" s="192" t="s">
        <v>4325</v>
      </c>
      <c r="F1854" s="192" t="s">
        <v>14</v>
      </c>
      <c r="G1854" s="192">
        <v>2246245</v>
      </c>
      <c r="H1854" s="68"/>
      <c r="I1854" s="198" t="s">
        <v>5415</v>
      </c>
      <c r="J1854" s="68"/>
      <c r="K1854" s="68"/>
      <c r="L1854" s="68"/>
      <c r="M1854" s="68"/>
      <c r="N1854" s="363"/>
      <c r="O1854" s="363"/>
      <c r="P1854" s="216">
        <v>50</v>
      </c>
      <c r="Q1854" s="216">
        <v>0</v>
      </c>
      <c r="R1854" s="68" t="s">
        <v>638</v>
      </c>
      <c r="S1854" s="365"/>
      <c r="T1854" s="278"/>
    </row>
    <row r="1855" spans="1:20" ht="63.75">
      <c r="A1855" s="192">
        <v>513</v>
      </c>
      <c r="B1855" s="68"/>
      <c r="C1855" s="214" t="s">
        <v>160</v>
      </c>
      <c r="D1855" s="215">
        <v>45037</v>
      </c>
      <c r="E1855" s="192" t="s">
        <v>4326</v>
      </c>
      <c r="F1855" s="192" t="s">
        <v>14</v>
      </c>
      <c r="G1855" s="192">
        <v>2246247</v>
      </c>
      <c r="H1855" s="68"/>
      <c r="I1855" s="198" t="s">
        <v>5416</v>
      </c>
      <c r="J1855" s="68"/>
      <c r="K1855" s="68"/>
      <c r="L1855" s="68"/>
      <c r="M1855" s="68"/>
      <c r="N1855" s="363"/>
      <c r="O1855" s="363"/>
      <c r="P1855" s="216">
        <v>50</v>
      </c>
      <c r="Q1855" s="216">
        <v>0</v>
      </c>
      <c r="R1855" s="68" t="s">
        <v>638</v>
      </c>
      <c r="S1855" s="365"/>
      <c r="T1855" s="278"/>
    </row>
    <row r="1856" spans="1:20" ht="63.75">
      <c r="A1856" s="192">
        <v>513</v>
      </c>
      <c r="B1856" s="68"/>
      <c r="C1856" s="214" t="s">
        <v>160</v>
      </c>
      <c r="D1856" s="215">
        <v>45037</v>
      </c>
      <c r="E1856" s="192" t="s">
        <v>4327</v>
      </c>
      <c r="F1856" s="192" t="s">
        <v>14</v>
      </c>
      <c r="G1856" s="192">
        <v>2246249</v>
      </c>
      <c r="H1856" s="68"/>
      <c r="I1856" s="198" t="s">
        <v>5417</v>
      </c>
      <c r="J1856" s="68"/>
      <c r="K1856" s="68"/>
      <c r="L1856" s="68"/>
      <c r="M1856" s="68"/>
      <c r="N1856" s="363"/>
      <c r="O1856" s="363"/>
      <c r="P1856" s="216">
        <v>50</v>
      </c>
      <c r="Q1856" s="216">
        <v>0</v>
      </c>
      <c r="R1856" s="68" t="s">
        <v>638</v>
      </c>
      <c r="S1856" s="365"/>
      <c r="T1856" s="278"/>
    </row>
    <row r="1857" spans="1:20" ht="76.5">
      <c r="A1857" s="192">
        <v>513</v>
      </c>
      <c r="B1857" s="68"/>
      <c r="C1857" s="214" t="s">
        <v>160</v>
      </c>
      <c r="D1857" s="215">
        <v>45037</v>
      </c>
      <c r="E1857" s="192" t="s">
        <v>4328</v>
      </c>
      <c r="F1857" s="192" t="s">
        <v>14</v>
      </c>
      <c r="G1857" s="192">
        <v>2246251</v>
      </c>
      <c r="H1857" s="68"/>
      <c r="I1857" s="198" t="s">
        <v>5418</v>
      </c>
      <c r="J1857" s="68"/>
      <c r="K1857" s="68"/>
      <c r="L1857" s="68"/>
      <c r="M1857" s="68"/>
      <c r="N1857" s="363"/>
      <c r="O1857" s="363"/>
      <c r="P1857" s="216">
        <v>50</v>
      </c>
      <c r="Q1857" s="216">
        <v>0</v>
      </c>
      <c r="R1857" s="68" t="s">
        <v>638</v>
      </c>
      <c r="S1857" s="365"/>
      <c r="T1857" s="278"/>
    </row>
    <row r="1858" spans="1:20" ht="63.75">
      <c r="A1858" s="192">
        <v>513</v>
      </c>
      <c r="B1858" s="68"/>
      <c r="C1858" s="214" t="s">
        <v>160</v>
      </c>
      <c r="D1858" s="215">
        <v>45037</v>
      </c>
      <c r="E1858" s="192" t="s">
        <v>4329</v>
      </c>
      <c r="F1858" s="192" t="s">
        <v>14</v>
      </c>
      <c r="G1858" s="192">
        <v>2246253</v>
      </c>
      <c r="H1858" s="68"/>
      <c r="I1858" s="198" t="s">
        <v>5419</v>
      </c>
      <c r="J1858" s="68"/>
      <c r="K1858" s="68"/>
      <c r="L1858" s="68"/>
      <c r="M1858" s="68"/>
      <c r="N1858" s="363"/>
      <c r="O1858" s="363"/>
      <c r="P1858" s="216">
        <v>50</v>
      </c>
      <c r="Q1858" s="216">
        <v>0</v>
      </c>
      <c r="R1858" s="68" t="s">
        <v>638</v>
      </c>
      <c r="S1858" s="365"/>
      <c r="T1858" s="278"/>
    </row>
    <row r="1859" spans="1:20" ht="63.75">
      <c r="A1859" s="192">
        <v>513</v>
      </c>
      <c r="B1859" s="68"/>
      <c r="C1859" s="214" t="s">
        <v>160</v>
      </c>
      <c r="D1859" s="215">
        <v>45037</v>
      </c>
      <c r="E1859" s="192" t="s">
        <v>4330</v>
      </c>
      <c r="F1859" s="192" t="s">
        <v>14</v>
      </c>
      <c r="G1859" s="192">
        <v>2246255</v>
      </c>
      <c r="H1859" s="68"/>
      <c r="I1859" s="198" t="s">
        <v>5420</v>
      </c>
      <c r="J1859" s="68"/>
      <c r="K1859" s="68"/>
      <c r="L1859" s="68"/>
      <c r="M1859" s="68"/>
      <c r="N1859" s="363"/>
      <c r="O1859" s="363"/>
      <c r="P1859" s="216">
        <v>50</v>
      </c>
      <c r="Q1859" s="216">
        <v>0</v>
      </c>
      <c r="R1859" s="68" t="s">
        <v>638</v>
      </c>
      <c r="S1859" s="365"/>
      <c r="T1859" s="278"/>
    </row>
    <row r="1860" spans="1:20" ht="63.75">
      <c r="A1860" s="192">
        <v>513</v>
      </c>
      <c r="B1860" s="68"/>
      <c r="C1860" s="214" t="s">
        <v>160</v>
      </c>
      <c r="D1860" s="215">
        <v>45037</v>
      </c>
      <c r="E1860" s="192" t="s">
        <v>4331</v>
      </c>
      <c r="F1860" s="192" t="s">
        <v>14</v>
      </c>
      <c r="G1860" s="192">
        <v>2246257</v>
      </c>
      <c r="H1860" s="68"/>
      <c r="I1860" s="198" t="s">
        <v>5420</v>
      </c>
      <c r="J1860" s="68"/>
      <c r="K1860" s="68"/>
      <c r="L1860" s="68"/>
      <c r="M1860" s="68"/>
      <c r="N1860" s="363"/>
      <c r="O1860" s="363"/>
      <c r="P1860" s="216">
        <v>50</v>
      </c>
      <c r="Q1860" s="216">
        <v>0</v>
      </c>
      <c r="R1860" s="68" t="s">
        <v>638</v>
      </c>
      <c r="S1860" s="365"/>
      <c r="T1860" s="278"/>
    </row>
    <row r="1861" spans="1:20" ht="63.75">
      <c r="A1861" s="192">
        <v>513</v>
      </c>
      <c r="B1861" s="68"/>
      <c r="C1861" s="214" t="s">
        <v>160</v>
      </c>
      <c r="D1861" s="215">
        <v>45037</v>
      </c>
      <c r="E1861" s="192" t="s">
        <v>4332</v>
      </c>
      <c r="F1861" s="192" t="s">
        <v>14</v>
      </c>
      <c r="G1861" s="192">
        <v>2246259</v>
      </c>
      <c r="H1861" s="68"/>
      <c r="I1861" s="198" t="s">
        <v>5420</v>
      </c>
      <c r="J1861" s="68"/>
      <c r="K1861" s="68"/>
      <c r="L1861" s="68"/>
      <c r="M1861" s="68"/>
      <c r="N1861" s="363"/>
      <c r="O1861" s="363"/>
      <c r="P1861" s="216">
        <v>50</v>
      </c>
      <c r="Q1861" s="216">
        <v>0</v>
      </c>
      <c r="R1861" s="68" t="s">
        <v>638</v>
      </c>
      <c r="S1861" s="365"/>
      <c r="T1861" s="278"/>
    </row>
    <row r="1862" spans="1:20" ht="63.75">
      <c r="A1862" s="192">
        <v>513</v>
      </c>
      <c r="B1862" s="68"/>
      <c r="C1862" s="214" t="s">
        <v>160</v>
      </c>
      <c r="D1862" s="215">
        <v>45037</v>
      </c>
      <c r="E1862" s="192" t="s">
        <v>4333</v>
      </c>
      <c r="F1862" s="192" t="s">
        <v>14</v>
      </c>
      <c r="G1862" s="192">
        <v>2246261</v>
      </c>
      <c r="H1862" s="68"/>
      <c r="I1862" s="198" t="s">
        <v>5420</v>
      </c>
      <c r="J1862" s="68"/>
      <c r="K1862" s="68"/>
      <c r="L1862" s="68"/>
      <c r="M1862" s="68"/>
      <c r="N1862" s="363"/>
      <c r="O1862" s="363"/>
      <c r="P1862" s="216">
        <v>50</v>
      </c>
      <c r="Q1862" s="216">
        <v>0</v>
      </c>
      <c r="R1862" s="68" t="s">
        <v>638</v>
      </c>
      <c r="S1862" s="365"/>
      <c r="T1862" s="278"/>
    </row>
    <row r="1863" spans="1:20" ht="63.75">
      <c r="A1863" s="192">
        <v>513</v>
      </c>
      <c r="B1863" s="68"/>
      <c r="C1863" s="214" t="s">
        <v>160</v>
      </c>
      <c r="D1863" s="215">
        <v>45037</v>
      </c>
      <c r="E1863" s="192" t="s">
        <v>4334</v>
      </c>
      <c r="F1863" s="192" t="s">
        <v>14</v>
      </c>
      <c r="G1863" s="192">
        <v>2246263</v>
      </c>
      <c r="H1863" s="68"/>
      <c r="I1863" s="198" t="s">
        <v>5421</v>
      </c>
      <c r="J1863" s="68"/>
      <c r="K1863" s="68"/>
      <c r="L1863" s="68"/>
      <c r="M1863" s="68"/>
      <c r="N1863" s="363"/>
      <c r="O1863" s="363"/>
      <c r="P1863" s="216">
        <v>50</v>
      </c>
      <c r="Q1863" s="216">
        <v>0</v>
      </c>
      <c r="R1863" s="68" t="s">
        <v>638</v>
      </c>
      <c r="S1863" s="365"/>
      <c r="T1863" s="278"/>
    </row>
    <row r="1864" spans="1:20" ht="76.5">
      <c r="A1864" s="192">
        <v>513</v>
      </c>
      <c r="B1864" s="68"/>
      <c r="C1864" s="214" t="s">
        <v>160</v>
      </c>
      <c r="D1864" s="215">
        <v>45037</v>
      </c>
      <c r="E1864" s="192" t="s">
        <v>4335</v>
      </c>
      <c r="F1864" s="192" t="s">
        <v>14</v>
      </c>
      <c r="G1864" s="192">
        <v>2246265</v>
      </c>
      <c r="H1864" s="68"/>
      <c r="I1864" s="198" t="s">
        <v>5422</v>
      </c>
      <c r="J1864" s="68"/>
      <c r="K1864" s="68"/>
      <c r="L1864" s="68"/>
      <c r="M1864" s="68"/>
      <c r="N1864" s="363"/>
      <c r="O1864" s="363"/>
      <c r="P1864" s="216">
        <v>50</v>
      </c>
      <c r="Q1864" s="216">
        <v>0</v>
      </c>
      <c r="R1864" s="68" t="s">
        <v>638</v>
      </c>
      <c r="S1864" s="365"/>
      <c r="T1864" s="278"/>
    </row>
    <row r="1865" spans="1:20" ht="63.75">
      <c r="A1865" s="192">
        <v>513</v>
      </c>
      <c r="B1865" s="68"/>
      <c r="C1865" s="214" t="s">
        <v>160</v>
      </c>
      <c r="D1865" s="215">
        <v>45037</v>
      </c>
      <c r="E1865" s="192" t="s">
        <v>4336</v>
      </c>
      <c r="F1865" s="192" t="s">
        <v>14</v>
      </c>
      <c r="G1865" s="192">
        <v>2246267</v>
      </c>
      <c r="H1865" s="68"/>
      <c r="I1865" s="198" t="s">
        <v>5423</v>
      </c>
      <c r="J1865" s="68"/>
      <c r="K1865" s="68"/>
      <c r="L1865" s="68"/>
      <c r="M1865" s="68"/>
      <c r="N1865" s="363"/>
      <c r="O1865" s="363"/>
      <c r="P1865" s="216">
        <v>50</v>
      </c>
      <c r="Q1865" s="216">
        <v>0</v>
      </c>
      <c r="R1865" s="68" t="s">
        <v>638</v>
      </c>
      <c r="S1865" s="365"/>
      <c r="T1865" s="278"/>
    </row>
    <row r="1866" spans="1:20" ht="63.75">
      <c r="A1866" s="192">
        <v>513</v>
      </c>
      <c r="B1866" s="68"/>
      <c r="C1866" s="214" t="s">
        <v>160</v>
      </c>
      <c r="D1866" s="215">
        <v>45037</v>
      </c>
      <c r="E1866" s="192" t="s">
        <v>4337</v>
      </c>
      <c r="F1866" s="192" t="s">
        <v>14</v>
      </c>
      <c r="G1866" s="192">
        <v>2246269</v>
      </c>
      <c r="H1866" s="68"/>
      <c r="I1866" s="198" t="s">
        <v>5424</v>
      </c>
      <c r="J1866" s="68"/>
      <c r="K1866" s="68"/>
      <c r="L1866" s="68"/>
      <c r="M1866" s="68"/>
      <c r="N1866" s="363"/>
      <c r="O1866" s="363"/>
      <c r="P1866" s="216">
        <v>50</v>
      </c>
      <c r="Q1866" s="216">
        <v>0</v>
      </c>
      <c r="R1866" s="68" t="s">
        <v>638</v>
      </c>
      <c r="S1866" s="365"/>
      <c r="T1866" s="278"/>
    </row>
    <row r="1867" spans="1:20" ht="63.75">
      <c r="A1867" s="192">
        <v>513</v>
      </c>
      <c r="B1867" s="68"/>
      <c r="C1867" s="214" t="s">
        <v>160</v>
      </c>
      <c r="D1867" s="215">
        <v>45037</v>
      </c>
      <c r="E1867" s="192" t="s">
        <v>4338</v>
      </c>
      <c r="F1867" s="192" t="s">
        <v>14</v>
      </c>
      <c r="G1867" s="192">
        <v>2246271</v>
      </c>
      <c r="H1867" s="68"/>
      <c r="I1867" s="198" t="s">
        <v>5425</v>
      </c>
      <c r="J1867" s="68"/>
      <c r="K1867" s="68"/>
      <c r="L1867" s="68"/>
      <c r="M1867" s="68"/>
      <c r="N1867" s="363"/>
      <c r="O1867" s="363"/>
      <c r="P1867" s="216">
        <v>50</v>
      </c>
      <c r="Q1867" s="216">
        <v>0</v>
      </c>
      <c r="R1867" s="68" t="s">
        <v>638</v>
      </c>
      <c r="S1867" s="365"/>
      <c r="T1867" s="278"/>
    </row>
    <row r="1868" spans="1:20" ht="76.5">
      <c r="A1868" s="192">
        <v>513</v>
      </c>
      <c r="B1868" s="68"/>
      <c r="C1868" s="214" t="s">
        <v>160</v>
      </c>
      <c r="D1868" s="215">
        <v>45037</v>
      </c>
      <c r="E1868" s="192" t="s">
        <v>4339</v>
      </c>
      <c r="F1868" s="192" t="s">
        <v>14</v>
      </c>
      <c r="G1868" s="192">
        <v>2246273</v>
      </c>
      <c r="H1868" s="68"/>
      <c r="I1868" s="198" t="s">
        <v>5426</v>
      </c>
      <c r="J1868" s="68"/>
      <c r="K1868" s="68"/>
      <c r="L1868" s="68"/>
      <c r="M1868" s="68"/>
      <c r="N1868" s="363"/>
      <c r="O1868" s="363"/>
      <c r="P1868" s="216">
        <v>50</v>
      </c>
      <c r="Q1868" s="216">
        <v>0</v>
      </c>
      <c r="R1868" s="68" t="s">
        <v>638</v>
      </c>
      <c r="S1868" s="365"/>
      <c r="T1868" s="278"/>
    </row>
    <row r="1869" spans="1:20" ht="63.75">
      <c r="A1869" s="192">
        <v>513</v>
      </c>
      <c r="B1869" s="68"/>
      <c r="C1869" s="214" t="s">
        <v>160</v>
      </c>
      <c r="D1869" s="215">
        <v>45037</v>
      </c>
      <c r="E1869" s="192" t="s">
        <v>4340</v>
      </c>
      <c r="F1869" s="192" t="s">
        <v>14</v>
      </c>
      <c r="G1869" s="192">
        <v>2246275</v>
      </c>
      <c r="H1869" s="68"/>
      <c r="I1869" s="198" t="s">
        <v>5427</v>
      </c>
      <c r="J1869" s="68"/>
      <c r="K1869" s="68"/>
      <c r="L1869" s="68"/>
      <c r="M1869" s="68"/>
      <c r="N1869" s="363"/>
      <c r="O1869" s="363"/>
      <c r="P1869" s="216">
        <v>50</v>
      </c>
      <c r="Q1869" s="216">
        <v>0</v>
      </c>
      <c r="R1869" s="68" t="s">
        <v>638</v>
      </c>
      <c r="S1869" s="365"/>
      <c r="T1869" s="278"/>
    </row>
    <row r="1870" spans="1:20" ht="76.5">
      <c r="A1870" s="192">
        <v>513</v>
      </c>
      <c r="B1870" s="68"/>
      <c r="C1870" s="214" t="s">
        <v>160</v>
      </c>
      <c r="D1870" s="215">
        <v>45037</v>
      </c>
      <c r="E1870" s="192" t="s">
        <v>4341</v>
      </c>
      <c r="F1870" s="192" t="s">
        <v>14</v>
      </c>
      <c r="G1870" s="192">
        <v>2246277</v>
      </c>
      <c r="H1870" s="68"/>
      <c r="I1870" s="198" t="s">
        <v>5428</v>
      </c>
      <c r="J1870" s="68"/>
      <c r="K1870" s="68"/>
      <c r="L1870" s="68"/>
      <c r="M1870" s="68"/>
      <c r="N1870" s="363"/>
      <c r="O1870" s="363"/>
      <c r="P1870" s="216">
        <v>50</v>
      </c>
      <c r="Q1870" s="216">
        <v>0</v>
      </c>
      <c r="R1870" s="68" t="s">
        <v>638</v>
      </c>
      <c r="S1870" s="365"/>
      <c r="T1870" s="278"/>
    </row>
    <row r="1871" spans="1:20" ht="63.75">
      <c r="A1871" s="192">
        <v>513</v>
      </c>
      <c r="B1871" s="68"/>
      <c r="C1871" s="214" t="s">
        <v>160</v>
      </c>
      <c r="D1871" s="215">
        <v>45037</v>
      </c>
      <c r="E1871" s="192" t="s">
        <v>4342</v>
      </c>
      <c r="F1871" s="192" t="s">
        <v>14</v>
      </c>
      <c r="G1871" s="192">
        <v>2246312</v>
      </c>
      <c r="H1871" s="68"/>
      <c r="I1871" s="198" t="s">
        <v>5429</v>
      </c>
      <c r="J1871" s="68"/>
      <c r="K1871" s="68"/>
      <c r="L1871" s="68"/>
      <c r="M1871" s="68"/>
      <c r="N1871" s="363"/>
      <c r="O1871" s="363"/>
      <c r="P1871" s="216">
        <v>50</v>
      </c>
      <c r="Q1871" s="216">
        <v>0</v>
      </c>
      <c r="R1871" s="68" t="s">
        <v>638</v>
      </c>
      <c r="S1871" s="365"/>
      <c r="T1871" s="278"/>
    </row>
    <row r="1872" spans="1:20" ht="63.75">
      <c r="A1872" s="192">
        <v>513</v>
      </c>
      <c r="B1872" s="68"/>
      <c r="C1872" s="214" t="s">
        <v>160</v>
      </c>
      <c r="D1872" s="215">
        <v>45037</v>
      </c>
      <c r="E1872" s="192" t="s">
        <v>4343</v>
      </c>
      <c r="F1872" s="192" t="s">
        <v>14</v>
      </c>
      <c r="G1872" s="192">
        <v>2246279</v>
      </c>
      <c r="H1872" s="68"/>
      <c r="I1872" s="198" t="s">
        <v>5430</v>
      </c>
      <c r="J1872" s="68"/>
      <c r="K1872" s="68"/>
      <c r="L1872" s="68"/>
      <c r="M1872" s="68"/>
      <c r="N1872" s="363"/>
      <c r="O1872" s="363"/>
      <c r="P1872" s="216">
        <v>50</v>
      </c>
      <c r="Q1872" s="216">
        <v>0</v>
      </c>
      <c r="R1872" s="68" t="s">
        <v>638</v>
      </c>
      <c r="S1872" s="365"/>
      <c r="T1872" s="278"/>
    </row>
    <row r="1873" spans="1:20" ht="51">
      <c r="A1873" s="192">
        <v>513</v>
      </c>
      <c r="B1873" s="68"/>
      <c r="C1873" s="214" t="s">
        <v>160</v>
      </c>
      <c r="D1873" s="215">
        <v>45037</v>
      </c>
      <c r="E1873" s="192" t="s">
        <v>4344</v>
      </c>
      <c r="F1873" s="192" t="s">
        <v>14</v>
      </c>
      <c r="G1873" s="192">
        <v>2246281</v>
      </c>
      <c r="H1873" s="68"/>
      <c r="I1873" s="198" t="s">
        <v>5431</v>
      </c>
      <c r="J1873" s="68"/>
      <c r="K1873" s="68"/>
      <c r="L1873" s="68"/>
      <c r="M1873" s="68"/>
      <c r="N1873" s="363"/>
      <c r="O1873" s="363"/>
      <c r="P1873" s="216">
        <v>50</v>
      </c>
      <c r="Q1873" s="216">
        <v>0</v>
      </c>
      <c r="R1873" s="68" t="s">
        <v>638</v>
      </c>
      <c r="S1873" s="365"/>
      <c r="T1873" s="278"/>
    </row>
    <row r="1874" spans="1:20" ht="63.75">
      <c r="A1874" s="192">
        <v>513</v>
      </c>
      <c r="B1874" s="68"/>
      <c r="C1874" s="214" t="s">
        <v>160</v>
      </c>
      <c r="D1874" s="215">
        <v>45037</v>
      </c>
      <c r="E1874" s="192" t="s">
        <v>4345</v>
      </c>
      <c r="F1874" s="192" t="s">
        <v>14</v>
      </c>
      <c r="G1874" s="192">
        <v>2246283</v>
      </c>
      <c r="H1874" s="68"/>
      <c r="I1874" s="198" t="s">
        <v>5432</v>
      </c>
      <c r="J1874" s="68"/>
      <c r="K1874" s="68"/>
      <c r="L1874" s="68"/>
      <c r="M1874" s="68"/>
      <c r="N1874" s="363"/>
      <c r="O1874" s="363"/>
      <c r="P1874" s="216">
        <v>50</v>
      </c>
      <c r="Q1874" s="216">
        <v>0</v>
      </c>
      <c r="R1874" s="68" t="s">
        <v>638</v>
      </c>
      <c r="S1874" s="365"/>
      <c r="T1874" s="278"/>
    </row>
    <row r="1875" spans="1:20" ht="63.75">
      <c r="A1875" s="192">
        <v>513</v>
      </c>
      <c r="B1875" s="68"/>
      <c r="C1875" s="214" t="s">
        <v>160</v>
      </c>
      <c r="D1875" s="215">
        <v>45037</v>
      </c>
      <c r="E1875" s="192" t="s">
        <v>4346</v>
      </c>
      <c r="F1875" s="192" t="s">
        <v>14</v>
      </c>
      <c r="G1875" s="192">
        <v>2246314</v>
      </c>
      <c r="H1875" s="68"/>
      <c r="I1875" s="198" t="s">
        <v>5433</v>
      </c>
      <c r="J1875" s="68"/>
      <c r="K1875" s="68"/>
      <c r="L1875" s="68"/>
      <c r="M1875" s="68"/>
      <c r="N1875" s="363"/>
      <c r="O1875" s="363"/>
      <c r="P1875" s="216">
        <v>50</v>
      </c>
      <c r="Q1875" s="216">
        <v>0</v>
      </c>
      <c r="R1875" s="68" t="s">
        <v>638</v>
      </c>
      <c r="S1875" s="365"/>
      <c r="T1875" s="278"/>
    </row>
    <row r="1876" spans="1:20" ht="63.75">
      <c r="A1876" s="192">
        <v>513</v>
      </c>
      <c r="B1876" s="68"/>
      <c r="C1876" s="214" t="s">
        <v>160</v>
      </c>
      <c r="D1876" s="215">
        <v>45037</v>
      </c>
      <c r="E1876" s="192" t="s">
        <v>4347</v>
      </c>
      <c r="F1876" s="192" t="s">
        <v>14</v>
      </c>
      <c r="G1876" s="192">
        <v>2246316</v>
      </c>
      <c r="H1876" s="68"/>
      <c r="I1876" s="198" t="s">
        <v>5434</v>
      </c>
      <c r="J1876" s="68"/>
      <c r="K1876" s="68"/>
      <c r="L1876" s="68"/>
      <c r="M1876" s="68"/>
      <c r="N1876" s="363"/>
      <c r="O1876" s="363"/>
      <c r="P1876" s="216">
        <v>50</v>
      </c>
      <c r="Q1876" s="216">
        <v>0</v>
      </c>
      <c r="R1876" s="68" t="s">
        <v>638</v>
      </c>
      <c r="S1876" s="365"/>
      <c r="T1876" s="278"/>
    </row>
    <row r="1877" spans="1:20" ht="63.75">
      <c r="A1877" s="192">
        <v>513</v>
      </c>
      <c r="B1877" s="68"/>
      <c r="C1877" s="214" t="s">
        <v>160</v>
      </c>
      <c r="D1877" s="215">
        <v>45037</v>
      </c>
      <c r="E1877" s="192" t="s">
        <v>4348</v>
      </c>
      <c r="F1877" s="192" t="s">
        <v>14</v>
      </c>
      <c r="G1877" s="192">
        <v>2246318</v>
      </c>
      <c r="H1877" s="68"/>
      <c r="I1877" s="198" t="s">
        <v>5435</v>
      </c>
      <c r="J1877" s="68"/>
      <c r="K1877" s="68"/>
      <c r="L1877" s="68"/>
      <c r="M1877" s="68"/>
      <c r="N1877" s="363"/>
      <c r="O1877" s="363"/>
      <c r="P1877" s="216">
        <v>50</v>
      </c>
      <c r="Q1877" s="216">
        <v>0</v>
      </c>
      <c r="R1877" s="68" t="s">
        <v>638</v>
      </c>
      <c r="S1877" s="365"/>
      <c r="T1877" s="278"/>
    </row>
    <row r="1878" spans="1:20" ht="63.75">
      <c r="A1878" s="192">
        <v>513</v>
      </c>
      <c r="B1878" s="68"/>
      <c r="C1878" s="214" t="s">
        <v>160</v>
      </c>
      <c r="D1878" s="215">
        <v>45037</v>
      </c>
      <c r="E1878" s="192" t="s">
        <v>4349</v>
      </c>
      <c r="F1878" s="192" t="s">
        <v>14</v>
      </c>
      <c r="G1878" s="192">
        <v>2246320</v>
      </c>
      <c r="H1878" s="68"/>
      <c r="I1878" s="198" t="s">
        <v>5436</v>
      </c>
      <c r="J1878" s="68"/>
      <c r="K1878" s="68"/>
      <c r="L1878" s="68"/>
      <c r="M1878" s="68"/>
      <c r="N1878" s="363"/>
      <c r="O1878" s="363"/>
      <c r="P1878" s="216">
        <v>50</v>
      </c>
      <c r="Q1878" s="216">
        <v>0</v>
      </c>
      <c r="R1878" s="68" t="s">
        <v>638</v>
      </c>
      <c r="S1878" s="365"/>
      <c r="T1878" s="278"/>
    </row>
    <row r="1879" spans="1:20" ht="63.75">
      <c r="A1879" s="192">
        <v>513</v>
      </c>
      <c r="B1879" s="68"/>
      <c r="C1879" s="214" t="s">
        <v>160</v>
      </c>
      <c r="D1879" s="215">
        <v>45037</v>
      </c>
      <c r="E1879" s="192" t="s">
        <v>4350</v>
      </c>
      <c r="F1879" s="192" t="s">
        <v>14</v>
      </c>
      <c r="G1879" s="192">
        <v>2246322</v>
      </c>
      <c r="H1879" s="68"/>
      <c r="I1879" s="198" t="s">
        <v>5437</v>
      </c>
      <c r="J1879" s="68"/>
      <c r="K1879" s="68"/>
      <c r="L1879" s="68"/>
      <c r="M1879" s="68"/>
      <c r="N1879" s="363"/>
      <c r="O1879" s="363"/>
      <c r="P1879" s="216">
        <v>50</v>
      </c>
      <c r="Q1879" s="216">
        <v>0</v>
      </c>
      <c r="R1879" s="68" t="s">
        <v>638</v>
      </c>
      <c r="S1879" s="365"/>
      <c r="T1879" s="278"/>
    </row>
    <row r="1880" spans="1:20" ht="63.75">
      <c r="A1880" s="192">
        <v>513</v>
      </c>
      <c r="B1880" s="68"/>
      <c r="C1880" s="214" t="s">
        <v>160</v>
      </c>
      <c r="D1880" s="215">
        <v>45037</v>
      </c>
      <c r="E1880" s="192" t="s">
        <v>4351</v>
      </c>
      <c r="F1880" s="192" t="s">
        <v>14</v>
      </c>
      <c r="G1880" s="192">
        <v>2246324</v>
      </c>
      <c r="H1880" s="68"/>
      <c r="I1880" s="198" t="s">
        <v>5438</v>
      </c>
      <c r="J1880" s="68"/>
      <c r="K1880" s="68"/>
      <c r="L1880" s="68"/>
      <c r="M1880" s="68"/>
      <c r="N1880" s="363"/>
      <c r="O1880" s="363"/>
      <c r="P1880" s="216">
        <v>50</v>
      </c>
      <c r="Q1880" s="216">
        <v>0</v>
      </c>
      <c r="R1880" s="68" t="s">
        <v>638</v>
      </c>
      <c r="S1880" s="365"/>
      <c r="T1880" s="278"/>
    </row>
    <row r="1881" spans="1:20" ht="63.75">
      <c r="A1881" s="192">
        <v>513</v>
      </c>
      <c r="B1881" s="68"/>
      <c r="C1881" s="214" t="s">
        <v>160</v>
      </c>
      <c r="D1881" s="215">
        <v>45037</v>
      </c>
      <c r="E1881" s="192" t="s">
        <v>4352</v>
      </c>
      <c r="F1881" s="192" t="s">
        <v>14</v>
      </c>
      <c r="G1881" s="192">
        <v>2246326</v>
      </c>
      <c r="H1881" s="68"/>
      <c r="I1881" s="198" t="s">
        <v>5439</v>
      </c>
      <c r="J1881" s="68"/>
      <c r="K1881" s="68"/>
      <c r="L1881" s="68"/>
      <c r="M1881" s="68"/>
      <c r="N1881" s="363"/>
      <c r="O1881" s="363"/>
      <c r="P1881" s="216">
        <v>50</v>
      </c>
      <c r="Q1881" s="216">
        <v>0</v>
      </c>
      <c r="R1881" s="68" t="s">
        <v>638</v>
      </c>
      <c r="S1881" s="365"/>
      <c r="T1881" s="278"/>
    </row>
    <row r="1882" spans="1:20" ht="63.75">
      <c r="A1882" s="192">
        <v>513</v>
      </c>
      <c r="B1882" s="68"/>
      <c r="C1882" s="214" t="s">
        <v>160</v>
      </c>
      <c r="D1882" s="215">
        <v>45037</v>
      </c>
      <c r="E1882" s="192" t="s">
        <v>4353</v>
      </c>
      <c r="F1882" s="192" t="s">
        <v>14</v>
      </c>
      <c r="G1882" s="192">
        <v>2246328</v>
      </c>
      <c r="H1882" s="68"/>
      <c r="I1882" s="198" t="s">
        <v>5440</v>
      </c>
      <c r="J1882" s="68"/>
      <c r="K1882" s="68"/>
      <c r="L1882" s="68"/>
      <c r="M1882" s="68"/>
      <c r="N1882" s="363"/>
      <c r="O1882" s="363"/>
      <c r="P1882" s="216">
        <v>50</v>
      </c>
      <c r="Q1882" s="216">
        <v>0</v>
      </c>
      <c r="R1882" s="68" t="s">
        <v>638</v>
      </c>
      <c r="S1882" s="365"/>
      <c r="T1882" s="278"/>
    </row>
    <row r="1883" spans="1:20" ht="76.5">
      <c r="A1883" s="192">
        <v>513</v>
      </c>
      <c r="B1883" s="68"/>
      <c r="C1883" s="214" t="s">
        <v>160</v>
      </c>
      <c r="D1883" s="215">
        <v>45037</v>
      </c>
      <c r="E1883" s="192" t="s">
        <v>4354</v>
      </c>
      <c r="F1883" s="192" t="s">
        <v>14</v>
      </c>
      <c r="G1883" s="192">
        <v>2246330</v>
      </c>
      <c r="H1883" s="68"/>
      <c r="I1883" s="198" t="s">
        <v>5441</v>
      </c>
      <c r="J1883" s="68"/>
      <c r="K1883" s="68"/>
      <c r="L1883" s="68"/>
      <c r="M1883" s="68"/>
      <c r="N1883" s="363"/>
      <c r="O1883" s="363"/>
      <c r="P1883" s="216">
        <v>50</v>
      </c>
      <c r="Q1883" s="216">
        <v>0</v>
      </c>
      <c r="R1883" s="68" t="s">
        <v>638</v>
      </c>
      <c r="S1883" s="365"/>
      <c r="T1883" s="278"/>
    </row>
    <row r="1884" spans="1:20" ht="76.5">
      <c r="A1884" s="192">
        <v>513</v>
      </c>
      <c r="B1884" s="68"/>
      <c r="C1884" s="214" t="s">
        <v>160</v>
      </c>
      <c r="D1884" s="215">
        <v>45037</v>
      </c>
      <c r="E1884" s="192" t="s">
        <v>4355</v>
      </c>
      <c r="F1884" s="192" t="s">
        <v>14</v>
      </c>
      <c r="G1884" s="192">
        <v>2246332</v>
      </c>
      <c r="H1884" s="68"/>
      <c r="I1884" s="198" t="s">
        <v>5442</v>
      </c>
      <c r="J1884" s="68"/>
      <c r="K1884" s="68"/>
      <c r="L1884" s="68"/>
      <c r="M1884" s="68"/>
      <c r="N1884" s="363"/>
      <c r="O1884" s="363"/>
      <c r="P1884" s="216">
        <v>50</v>
      </c>
      <c r="Q1884" s="216">
        <v>0</v>
      </c>
      <c r="R1884" s="68" t="s">
        <v>638</v>
      </c>
      <c r="S1884" s="365"/>
      <c r="T1884" s="278"/>
    </row>
    <row r="1885" spans="1:20" ht="63.75">
      <c r="A1885" s="192">
        <v>513</v>
      </c>
      <c r="B1885" s="68"/>
      <c r="C1885" s="214" t="s">
        <v>160</v>
      </c>
      <c r="D1885" s="215">
        <v>45037</v>
      </c>
      <c r="E1885" s="192" t="s">
        <v>4356</v>
      </c>
      <c r="F1885" s="192" t="s">
        <v>14</v>
      </c>
      <c r="G1885" s="192">
        <v>2246334</v>
      </c>
      <c r="H1885" s="68"/>
      <c r="I1885" s="198" t="s">
        <v>5443</v>
      </c>
      <c r="J1885" s="68"/>
      <c r="K1885" s="68"/>
      <c r="L1885" s="68"/>
      <c r="M1885" s="68"/>
      <c r="N1885" s="363"/>
      <c r="O1885" s="363"/>
      <c r="P1885" s="216">
        <v>50</v>
      </c>
      <c r="Q1885" s="216">
        <v>0</v>
      </c>
      <c r="R1885" s="68" t="s">
        <v>638</v>
      </c>
      <c r="S1885" s="365"/>
      <c r="T1885" s="278"/>
    </row>
    <row r="1886" spans="1:20" ht="114.75">
      <c r="A1886" s="192">
        <v>373</v>
      </c>
      <c r="B1886" s="68"/>
      <c r="C1886" s="214" t="s">
        <v>607</v>
      </c>
      <c r="D1886" s="215">
        <v>45040</v>
      </c>
      <c r="E1886" s="192" t="s">
        <v>4357</v>
      </c>
      <c r="F1886" s="192" t="s">
        <v>639</v>
      </c>
      <c r="G1886" s="192">
        <v>5513807</v>
      </c>
      <c r="H1886" s="68"/>
      <c r="I1886" s="198" t="s">
        <v>5444</v>
      </c>
      <c r="J1886" s="68"/>
      <c r="K1886" s="68"/>
      <c r="L1886" s="68"/>
      <c r="M1886" s="68"/>
      <c r="N1886" s="363"/>
      <c r="O1886" s="363"/>
      <c r="P1886" s="216">
        <v>0</v>
      </c>
      <c r="Q1886" s="216">
        <v>16590138.460000001</v>
      </c>
      <c r="R1886" s="68" t="s">
        <v>638</v>
      </c>
      <c r="S1886" s="365"/>
      <c r="T1886" s="278"/>
    </row>
    <row r="1887" spans="1:20" ht="114.75">
      <c r="A1887" s="192">
        <v>373</v>
      </c>
      <c r="B1887" s="68"/>
      <c r="C1887" s="214" t="s">
        <v>607</v>
      </c>
      <c r="D1887" s="215">
        <v>45040</v>
      </c>
      <c r="E1887" s="192" t="s">
        <v>4358</v>
      </c>
      <c r="F1887" s="192" t="s">
        <v>639</v>
      </c>
      <c r="G1887" s="192">
        <v>5515296</v>
      </c>
      <c r="H1887" s="68"/>
      <c r="I1887" s="198" t="s">
        <v>5445</v>
      </c>
      <c r="J1887" s="68"/>
      <c r="K1887" s="68"/>
      <c r="L1887" s="68"/>
      <c r="M1887" s="68"/>
      <c r="N1887" s="363"/>
      <c r="O1887" s="363"/>
      <c r="P1887" s="216">
        <v>0</v>
      </c>
      <c r="Q1887" s="216">
        <v>532000</v>
      </c>
      <c r="R1887" s="68" t="s">
        <v>638</v>
      </c>
      <c r="S1887" s="365"/>
      <c r="T1887" s="278"/>
    </row>
    <row r="1888" spans="1:20" ht="51">
      <c r="A1888" s="192">
        <v>41</v>
      </c>
      <c r="B1888" s="68"/>
      <c r="C1888" s="214" t="s">
        <v>44</v>
      </c>
      <c r="D1888" s="215">
        <v>45040</v>
      </c>
      <c r="E1888" s="192" t="s">
        <v>4359</v>
      </c>
      <c r="F1888" s="192" t="s">
        <v>3</v>
      </c>
      <c r="G1888" s="192">
        <v>2108781</v>
      </c>
      <c r="H1888" s="68"/>
      <c r="I1888" s="198" t="s">
        <v>5446</v>
      </c>
      <c r="J1888" s="68"/>
      <c r="K1888" s="68"/>
      <c r="L1888" s="68"/>
      <c r="M1888" s="68"/>
      <c r="N1888" s="363"/>
      <c r="O1888" s="363"/>
      <c r="P1888" s="216">
        <v>0</v>
      </c>
      <c r="Q1888" s="216">
        <v>80</v>
      </c>
      <c r="R1888" s="68" t="s">
        <v>638</v>
      </c>
      <c r="S1888" s="365"/>
      <c r="T1888" s="278"/>
    </row>
    <row r="1889" spans="1:20" ht="51">
      <c r="A1889" s="192">
        <v>86</v>
      </c>
      <c r="B1889" s="68"/>
      <c r="C1889" s="214" t="s">
        <v>50</v>
      </c>
      <c r="D1889" s="215">
        <v>45040</v>
      </c>
      <c r="E1889" s="192" t="s">
        <v>4360</v>
      </c>
      <c r="F1889" s="192" t="s">
        <v>3</v>
      </c>
      <c r="G1889" s="192">
        <v>2108786</v>
      </c>
      <c r="H1889" s="68"/>
      <c r="I1889" s="198" t="s">
        <v>5447</v>
      </c>
      <c r="J1889" s="68"/>
      <c r="K1889" s="68"/>
      <c r="L1889" s="68"/>
      <c r="M1889" s="68"/>
      <c r="N1889" s="363"/>
      <c r="O1889" s="363"/>
      <c r="P1889" s="216">
        <v>0</v>
      </c>
      <c r="Q1889" s="216">
        <v>2816.57</v>
      </c>
      <c r="R1889" s="68" t="s">
        <v>638</v>
      </c>
      <c r="S1889" s="365"/>
      <c r="T1889" s="278"/>
    </row>
    <row r="1890" spans="1:20" ht="51">
      <c r="A1890" s="192">
        <v>86</v>
      </c>
      <c r="B1890" s="68"/>
      <c r="C1890" s="214" t="s">
        <v>50</v>
      </c>
      <c r="D1890" s="215">
        <v>45040</v>
      </c>
      <c r="E1890" s="192" t="s">
        <v>4361</v>
      </c>
      <c r="F1890" s="192" t="s">
        <v>3</v>
      </c>
      <c r="G1890" s="192">
        <v>2108788</v>
      </c>
      <c r="H1890" s="68"/>
      <c r="I1890" s="198" t="s">
        <v>5447</v>
      </c>
      <c r="J1890" s="68"/>
      <c r="K1890" s="68"/>
      <c r="L1890" s="68"/>
      <c r="M1890" s="68"/>
      <c r="N1890" s="363"/>
      <c r="O1890" s="363"/>
      <c r="P1890" s="216">
        <v>0</v>
      </c>
      <c r="Q1890" s="216">
        <v>340</v>
      </c>
      <c r="R1890" s="68" t="s">
        <v>638</v>
      </c>
      <c r="S1890" s="365"/>
      <c r="T1890" s="278"/>
    </row>
    <row r="1891" spans="1:20" ht="51">
      <c r="A1891" s="192">
        <v>46</v>
      </c>
      <c r="B1891" s="68"/>
      <c r="C1891" s="214" t="s">
        <v>1380</v>
      </c>
      <c r="D1891" s="215">
        <v>45040</v>
      </c>
      <c r="E1891" s="192" t="s">
        <v>4362</v>
      </c>
      <c r="F1891" s="192" t="s">
        <v>3</v>
      </c>
      <c r="G1891" s="192">
        <v>2108790</v>
      </c>
      <c r="H1891" s="68"/>
      <c r="I1891" s="198" t="s">
        <v>5448</v>
      </c>
      <c r="J1891" s="68"/>
      <c r="K1891" s="68"/>
      <c r="L1891" s="68"/>
      <c r="M1891" s="68"/>
      <c r="N1891" s="363"/>
      <c r="O1891" s="363"/>
      <c r="P1891" s="216">
        <v>0</v>
      </c>
      <c r="Q1891" s="216">
        <v>1670</v>
      </c>
      <c r="R1891" s="68" t="s">
        <v>638</v>
      </c>
      <c r="S1891" s="365"/>
      <c r="T1891" s="278"/>
    </row>
    <row r="1892" spans="1:20" ht="51">
      <c r="A1892" s="192">
        <v>46</v>
      </c>
      <c r="B1892" s="68"/>
      <c r="C1892" s="214" t="s">
        <v>1380</v>
      </c>
      <c r="D1892" s="215">
        <v>45040</v>
      </c>
      <c r="E1892" s="192" t="s">
        <v>4363</v>
      </c>
      <c r="F1892" s="192" t="s">
        <v>3</v>
      </c>
      <c r="G1892" s="192">
        <v>2108791</v>
      </c>
      <c r="H1892" s="68"/>
      <c r="I1892" s="198" t="s">
        <v>5449</v>
      </c>
      <c r="J1892" s="68"/>
      <c r="K1892" s="68"/>
      <c r="L1892" s="68"/>
      <c r="M1892" s="68"/>
      <c r="N1892" s="363"/>
      <c r="O1892" s="363"/>
      <c r="P1892" s="216">
        <v>0</v>
      </c>
      <c r="Q1892" s="216">
        <v>830</v>
      </c>
      <c r="R1892" s="68" t="s">
        <v>638</v>
      </c>
      <c r="S1892" s="365"/>
      <c r="T1892" s="278"/>
    </row>
    <row r="1893" spans="1:20" ht="51">
      <c r="A1893" s="192">
        <v>650</v>
      </c>
      <c r="B1893" s="68"/>
      <c r="C1893" s="214" t="s">
        <v>175</v>
      </c>
      <c r="D1893" s="215">
        <v>45040</v>
      </c>
      <c r="E1893" s="192" t="s">
        <v>4364</v>
      </c>
      <c r="F1893" s="192" t="s">
        <v>3</v>
      </c>
      <c r="G1893" s="192">
        <v>2108794</v>
      </c>
      <c r="H1893" s="68"/>
      <c r="I1893" s="198" t="s">
        <v>5450</v>
      </c>
      <c r="J1893" s="68"/>
      <c r="K1893" s="68"/>
      <c r="L1893" s="68"/>
      <c r="M1893" s="68"/>
      <c r="N1893" s="363"/>
      <c r="O1893" s="363"/>
      <c r="P1893" s="216">
        <v>0</v>
      </c>
      <c r="Q1893" s="216">
        <v>18</v>
      </c>
      <c r="R1893" s="68" t="s">
        <v>638</v>
      </c>
      <c r="S1893" s="365"/>
      <c r="T1893" s="278"/>
    </row>
    <row r="1894" spans="1:20" ht="51">
      <c r="A1894" s="192" t="s">
        <v>541</v>
      </c>
      <c r="B1894" s="68"/>
      <c r="C1894" s="214" t="s">
        <v>590</v>
      </c>
      <c r="D1894" s="215">
        <v>45040</v>
      </c>
      <c r="E1894" s="192" t="s">
        <v>4365</v>
      </c>
      <c r="F1894" s="192" t="s">
        <v>3</v>
      </c>
      <c r="G1894" s="192">
        <v>2108801</v>
      </c>
      <c r="H1894" s="68"/>
      <c r="I1894" s="198" t="s">
        <v>5451</v>
      </c>
      <c r="J1894" s="68"/>
      <c r="K1894" s="68"/>
      <c r="L1894" s="68"/>
      <c r="M1894" s="68"/>
      <c r="N1894" s="363"/>
      <c r="O1894" s="363"/>
      <c r="P1894" s="216">
        <v>0</v>
      </c>
      <c r="Q1894" s="216">
        <v>4610.8</v>
      </c>
      <c r="R1894" s="68" t="s">
        <v>638</v>
      </c>
      <c r="S1894" s="365"/>
      <c r="T1894" s="278"/>
    </row>
    <row r="1895" spans="1:20" ht="51">
      <c r="A1895" s="192" t="s">
        <v>541</v>
      </c>
      <c r="B1895" s="68"/>
      <c r="C1895" s="214" t="s">
        <v>590</v>
      </c>
      <c r="D1895" s="215">
        <v>45040</v>
      </c>
      <c r="E1895" s="192" t="s">
        <v>4366</v>
      </c>
      <c r="F1895" s="192" t="s">
        <v>3</v>
      </c>
      <c r="G1895" s="192">
        <v>2108802</v>
      </c>
      <c r="H1895" s="68"/>
      <c r="I1895" s="198" t="s">
        <v>5452</v>
      </c>
      <c r="J1895" s="68"/>
      <c r="K1895" s="68"/>
      <c r="L1895" s="68"/>
      <c r="M1895" s="68"/>
      <c r="N1895" s="363"/>
      <c r="O1895" s="363"/>
      <c r="P1895" s="216">
        <v>0</v>
      </c>
      <c r="Q1895" s="216">
        <v>3763</v>
      </c>
      <c r="R1895" s="68" t="s">
        <v>638</v>
      </c>
      <c r="S1895" s="365"/>
      <c r="T1895" s="278"/>
    </row>
    <row r="1896" spans="1:20" ht="51">
      <c r="A1896" s="192">
        <v>15</v>
      </c>
      <c r="B1896" s="68"/>
      <c r="C1896" s="214" t="s">
        <v>39</v>
      </c>
      <c r="D1896" s="215">
        <v>45040</v>
      </c>
      <c r="E1896" s="192" t="s">
        <v>4367</v>
      </c>
      <c r="F1896" s="192" t="s">
        <v>3</v>
      </c>
      <c r="G1896" s="192">
        <v>2108805</v>
      </c>
      <c r="H1896" s="68"/>
      <c r="I1896" s="198" t="s">
        <v>5453</v>
      </c>
      <c r="J1896" s="68"/>
      <c r="K1896" s="68"/>
      <c r="L1896" s="68"/>
      <c r="M1896" s="68"/>
      <c r="N1896" s="363"/>
      <c r="O1896" s="363"/>
      <c r="P1896" s="216">
        <v>0</v>
      </c>
      <c r="Q1896" s="216">
        <v>598.13</v>
      </c>
      <c r="R1896" s="68" t="s">
        <v>638</v>
      </c>
      <c r="S1896" s="365"/>
      <c r="T1896" s="278"/>
    </row>
    <row r="1897" spans="1:20" ht="51">
      <c r="A1897" s="192" t="s">
        <v>541</v>
      </c>
      <c r="B1897" s="68"/>
      <c r="C1897" s="214" t="s">
        <v>590</v>
      </c>
      <c r="D1897" s="215">
        <v>45040</v>
      </c>
      <c r="E1897" s="192" t="s">
        <v>4368</v>
      </c>
      <c r="F1897" s="192" t="s">
        <v>3</v>
      </c>
      <c r="G1897" s="192">
        <v>2108814</v>
      </c>
      <c r="H1897" s="68"/>
      <c r="I1897" s="198" t="s">
        <v>5454</v>
      </c>
      <c r="J1897" s="68"/>
      <c r="K1897" s="68"/>
      <c r="L1897" s="68"/>
      <c r="M1897" s="68"/>
      <c r="N1897" s="363"/>
      <c r="O1897" s="363"/>
      <c r="P1897" s="216">
        <v>0</v>
      </c>
      <c r="Q1897" s="216">
        <v>666</v>
      </c>
      <c r="R1897" s="68" t="s">
        <v>638</v>
      </c>
      <c r="S1897" s="365"/>
      <c r="T1897" s="278"/>
    </row>
    <row r="1898" spans="1:20" ht="51">
      <c r="A1898" s="192">
        <v>41</v>
      </c>
      <c r="B1898" s="68"/>
      <c r="C1898" s="214" t="s">
        <v>44</v>
      </c>
      <c r="D1898" s="215">
        <v>45040</v>
      </c>
      <c r="E1898" s="192" t="s">
        <v>4369</v>
      </c>
      <c r="F1898" s="192" t="s">
        <v>3</v>
      </c>
      <c r="G1898" s="192">
        <v>2108815</v>
      </c>
      <c r="H1898" s="68"/>
      <c r="I1898" s="198" t="s">
        <v>5455</v>
      </c>
      <c r="J1898" s="68"/>
      <c r="K1898" s="68"/>
      <c r="L1898" s="68"/>
      <c r="M1898" s="68"/>
      <c r="N1898" s="363"/>
      <c r="O1898" s="363"/>
      <c r="P1898" s="216">
        <v>0</v>
      </c>
      <c r="Q1898" s="216">
        <v>50</v>
      </c>
      <c r="R1898" s="68" t="s">
        <v>638</v>
      </c>
      <c r="S1898" s="365"/>
      <c r="T1898" s="278"/>
    </row>
    <row r="1899" spans="1:20" ht="51">
      <c r="A1899" s="192">
        <v>41</v>
      </c>
      <c r="B1899" s="68"/>
      <c r="C1899" s="214" t="s">
        <v>44</v>
      </c>
      <c r="D1899" s="215">
        <v>45040</v>
      </c>
      <c r="E1899" s="192" t="s">
        <v>4370</v>
      </c>
      <c r="F1899" s="192" t="s">
        <v>3</v>
      </c>
      <c r="G1899" s="192">
        <v>2108817</v>
      </c>
      <c r="H1899" s="68"/>
      <c r="I1899" s="198" t="s">
        <v>5456</v>
      </c>
      <c r="J1899" s="68"/>
      <c r="K1899" s="68"/>
      <c r="L1899" s="68"/>
      <c r="M1899" s="68"/>
      <c r="N1899" s="363"/>
      <c r="O1899" s="363"/>
      <c r="P1899" s="216">
        <v>0</v>
      </c>
      <c r="Q1899" s="216">
        <v>25</v>
      </c>
      <c r="R1899" s="68" t="s">
        <v>638</v>
      </c>
      <c r="S1899" s="365"/>
      <c r="T1899" s="278"/>
    </row>
    <row r="1900" spans="1:20" ht="51">
      <c r="A1900" s="192">
        <v>41</v>
      </c>
      <c r="B1900" s="68"/>
      <c r="C1900" s="214" t="s">
        <v>44</v>
      </c>
      <c r="D1900" s="215">
        <v>45040</v>
      </c>
      <c r="E1900" s="192" t="s">
        <v>4371</v>
      </c>
      <c r="F1900" s="192" t="s">
        <v>3</v>
      </c>
      <c r="G1900" s="192">
        <v>2108818</v>
      </c>
      <c r="H1900" s="68"/>
      <c r="I1900" s="198" t="s">
        <v>5457</v>
      </c>
      <c r="J1900" s="68"/>
      <c r="K1900" s="68"/>
      <c r="L1900" s="68"/>
      <c r="M1900" s="68"/>
      <c r="N1900" s="363"/>
      <c r="O1900" s="363"/>
      <c r="P1900" s="216">
        <v>0</v>
      </c>
      <c r="Q1900" s="216">
        <v>10</v>
      </c>
      <c r="R1900" s="68" t="s">
        <v>638</v>
      </c>
      <c r="S1900" s="365"/>
      <c r="T1900" s="278"/>
    </row>
    <row r="1901" spans="1:20" ht="51">
      <c r="A1901" s="192">
        <v>41</v>
      </c>
      <c r="B1901" s="68"/>
      <c r="C1901" s="214" t="s">
        <v>44</v>
      </c>
      <c r="D1901" s="215">
        <v>45040</v>
      </c>
      <c r="E1901" s="192" t="s">
        <v>4372</v>
      </c>
      <c r="F1901" s="192" t="s">
        <v>3</v>
      </c>
      <c r="G1901" s="192">
        <v>2108819</v>
      </c>
      <c r="H1901" s="68"/>
      <c r="I1901" s="198" t="s">
        <v>5458</v>
      </c>
      <c r="J1901" s="68"/>
      <c r="K1901" s="68"/>
      <c r="L1901" s="68"/>
      <c r="M1901" s="68"/>
      <c r="N1901" s="363"/>
      <c r="O1901" s="363"/>
      <c r="P1901" s="216">
        <v>0</v>
      </c>
      <c r="Q1901" s="216">
        <v>162</v>
      </c>
      <c r="R1901" s="68" t="s">
        <v>638</v>
      </c>
      <c r="S1901" s="365"/>
      <c r="T1901" s="278"/>
    </row>
    <row r="1902" spans="1:20" ht="51">
      <c r="A1902" s="192">
        <v>41</v>
      </c>
      <c r="B1902" s="68"/>
      <c r="C1902" s="214" t="s">
        <v>44</v>
      </c>
      <c r="D1902" s="215">
        <v>45040</v>
      </c>
      <c r="E1902" s="192" t="s">
        <v>4373</v>
      </c>
      <c r="F1902" s="192" t="s">
        <v>3</v>
      </c>
      <c r="G1902" s="192">
        <v>2108820</v>
      </c>
      <c r="H1902" s="68"/>
      <c r="I1902" s="198" t="s">
        <v>5459</v>
      </c>
      <c r="J1902" s="68"/>
      <c r="K1902" s="68"/>
      <c r="L1902" s="68"/>
      <c r="M1902" s="68"/>
      <c r="N1902" s="363"/>
      <c r="O1902" s="363"/>
      <c r="P1902" s="216">
        <v>0</v>
      </c>
      <c r="Q1902" s="216">
        <v>30</v>
      </c>
      <c r="R1902" s="68" t="s">
        <v>638</v>
      </c>
      <c r="S1902" s="365"/>
      <c r="T1902" s="278"/>
    </row>
    <row r="1903" spans="1:20" ht="51">
      <c r="A1903" s="192">
        <v>46</v>
      </c>
      <c r="B1903" s="68"/>
      <c r="C1903" s="214" t="s">
        <v>1380</v>
      </c>
      <c r="D1903" s="215">
        <v>45040</v>
      </c>
      <c r="E1903" s="192" t="s">
        <v>4374</v>
      </c>
      <c r="F1903" s="192" t="s">
        <v>3</v>
      </c>
      <c r="G1903" s="192">
        <v>2108830</v>
      </c>
      <c r="H1903" s="68"/>
      <c r="I1903" s="198" t="s">
        <v>5460</v>
      </c>
      <c r="J1903" s="68"/>
      <c r="K1903" s="68"/>
      <c r="L1903" s="68"/>
      <c r="M1903" s="68"/>
      <c r="N1903" s="363"/>
      <c r="O1903" s="363"/>
      <c r="P1903" s="216">
        <v>0</v>
      </c>
      <c r="Q1903" s="216">
        <v>1211</v>
      </c>
      <c r="R1903" s="68" t="s">
        <v>638</v>
      </c>
      <c r="S1903" s="365"/>
      <c r="T1903" s="278"/>
    </row>
    <row r="1904" spans="1:20" ht="51">
      <c r="A1904" s="192">
        <v>342</v>
      </c>
      <c r="B1904" s="68"/>
      <c r="C1904" s="214" t="s">
        <v>137</v>
      </c>
      <c r="D1904" s="215">
        <v>45040</v>
      </c>
      <c r="E1904" s="192" t="s">
        <v>4375</v>
      </c>
      <c r="F1904" s="192" t="s">
        <v>3</v>
      </c>
      <c r="G1904" s="192">
        <v>2108838</v>
      </c>
      <c r="H1904" s="68"/>
      <c r="I1904" s="198" t="s">
        <v>5461</v>
      </c>
      <c r="J1904" s="68"/>
      <c r="K1904" s="68"/>
      <c r="L1904" s="68"/>
      <c r="M1904" s="68"/>
      <c r="N1904" s="363"/>
      <c r="O1904" s="363"/>
      <c r="P1904" s="216">
        <v>0</v>
      </c>
      <c r="Q1904" s="216">
        <v>3443.99</v>
      </c>
      <c r="R1904" s="68" t="s">
        <v>638</v>
      </c>
      <c r="S1904" s="365"/>
      <c r="T1904" s="278"/>
    </row>
    <row r="1905" spans="1:20" ht="51">
      <c r="A1905" s="192">
        <v>46</v>
      </c>
      <c r="B1905" s="68"/>
      <c r="C1905" s="214" t="s">
        <v>1380</v>
      </c>
      <c r="D1905" s="215">
        <v>45040</v>
      </c>
      <c r="E1905" s="192" t="s">
        <v>4376</v>
      </c>
      <c r="F1905" s="192" t="s">
        <v>3</v>
      </c>
      <c r="G1905" s="192">
        <v>2108844</v>
      </c>
      <c r="H1905" s="68"/>
      <c r="I1905" s="198" t="s">
        <v>5462</v>
      </c>
      <c r="J1905" s="68"/>
      <c r="K1905" s="68"/>
      <c r="L1905" s="68"/>
      <c r="M1905" s="68"/>
      <c r="N1905" s="363"/>
      <c r="O1905" s="363"/>
      <c r="P1905" s="216">
        <v>0</v>
      </c>
      <c r="Q1905" s="216">
        <v>4538.82</v>
      </c>
      <c r="R1905" s="68" t="s">
        <v>638</v>
      </c>
      <c r="S1905" s="365"/>
      <c r="T1905" s="278"/>
    </row>
    <row r="1906" spans="1:20" ht="51">
      <c r="A1906" s="192">
        <v>46</v>
      </c>
      <c r="B1906" s="68"/>
      <c r="C1906" s="214" t="s">
        <v>1380</v>
      </c>
      <c r="D1906" s="215">
        <v>45040</v>
      </c>
      <c r="E1906" s="192" t="s">
        <v>4377</v>
      </c>
      <c r="F1906" s="192" t="s">
        <v>3</v>
      </c>
      <c r="G1906" s="192">
        <v>2108863</v>
      </c>
      <c r="H1906" s="68"/>
      <c r="I1906" s="198" t="s">
        <v>5463</v>
      </c>
      <c r="J1906" s="68"/>
      <c r="K1906" s="68"/>
      <c r="L1906" s="68"/>
      <c r="M1906" s="68"/>
      <c r="N1906" s="363"/>
      <c r="O1906" s="363"/>
      <c r="P1906" s="216">
        <v>0</v>
      </c>
      <c r="Q1906" s="216">
        <v>170</v>
      </c>
      <c r="R1906" s="68" t="s">
        <v>638</v>
      </c>
      <c r="S1906" s="365"/>
      <c r="T1906" s="278"/>
    </row>
    <row r="1907" spans="1:20" ht="51">
      <c r="A1907" s="192">
        <v>287</v>
      </c>
      <c r="B1907" s="68"/>
      <c r="C1907" s="214" t="s">
        <v>116</v>
      </c>
      <c r="D1907" s="215">
        <v>45040</v>
      </c>
      <c r="E1907" s="192" t="s">
        <v>4378</v>
      </c>
      <c r="F1907" s="192" t="s">
        <v>3</v>
      </c>
      <c r="G1907" s="192">
        <v>2108864</v>
      </c>
      <c r="H1907" s="68"/>
      <c r="I1907" s="198" t="s">
        <v>5464</v>
      </c>
      <c r="J1907" s="68"/>
      <c r="K1907" s="68"/>
      <c r="L1907" s="68"/>
      <c r="M1907" s="68"/>
      <c r="N1907" s="363"/>
      <c r="O1907" s="363"/>
      <c r="P1907" s="216">
        <v>0</v>
      </c>
      <c r="Q1907" s="216">
        <v>50000</v>
      </c>
      <c r="R1907" s="68" t="s">
        <v>638</v>
      </c>
      <c r="S1907" s="365"/>
      <c r="T1907" s="278"/>
    </row>
    <row r="1908" spans="1:20" ht="51">
      <c r="A1908" s="192" t="s">
        <v>541</v>
      </c>
      <c r="B1908" s="68"/>
      <c r="C1908" s="214" t="s">
        <v>590</v>
      </c>
      <c r="D1908" s="215">
        <v>45040</v>
      </c>
      <c r="E1908" s="192" t="s">
        <v>4379</v>
      </c>
      <c r="F1908" s="192" t="s">
        <v>3</v>
      </c>
      <c r="G1908" s="192">
        <v>2108874</v>
      </c>
      <c r="H1908" s="68"/>
      <c r="I1908" s="198" t="s">
        <v>5465</v>
      </c>
      <c r="J1908" s="68"/>
      <c r="K1908" s="68"/>
      <c r="L1908" s="68"/>
      <c r="M1908" s="68"/>
      <c r="N1908" s="363"/>
      <c r="O1908" s="363"/>
      <c r="P1908" s="216">
        <v>0</v>
      </c>
      <c r="Q1908" s="216">
        <v>1500</v>
      </c>
      <c r="R1908" s="68" t="s">
        <v>638</v>
      </c>
      <c r="S1908" s="365"/>
      <c r="T1908" s="278"/>
    </row>
    <row r="1909" spans="1:20" ht="76.5">
      <c r="A1909" s="192">
        <v>86</v>
      </c>
      <c r="B1909" s="68"/>
      <c r="C1909" s="214" t="s">
        <v>50</v>
      </c>
      <c r="D1909" s="215">
        <v>45040</v>
      </c>
      <c r="E1909" s="192" t="s">
        <v>4380</v>
      </c>
      <c r="F1909" s="192" t="s">
        <v>6</v>
      </c>
      <c r="G1909" s="192">
        <v>1801086</v>
      </c>
      <c r="H1909" s="68"/>
      <c r="I1909" s="198" t="s">
        <v>5466</v>
      </c>
      <c r="J1909" s="68"/>
      <c r="K1909" s="68"/>
      <c r="L1909" s="68"/>
      <c r="M1909" s="68"/>
      <c r="N1909" s="363"/>
      <c r="O1909" s="363"/>
      <c r="P1909" s="216">
        <v>0</v>
      </c>
      <c r="Q1909" s="216">
        <v>1999999.82</v>
      </c>
      <c r="R1909" s="68" t="s">
        <v>638</v>
      </c>
      <c r="S1909" s="365"/>
      <c r="T1909" s="278"/>
    </row>
    <row r="1910" spans="1:20" ht="63.75">
      <c r="A1910" s="192">
        <v>46</v>
      </c>
      <c r="B1910" s="68"/>
      <c r="C1910" s="214" t="s">
        <v>1380</v>
      </c>
      <c r="D1910" s="215">
        <v>45040</v>
      </c>
      <c r="E1910" s="192" t="s">
        <v>4381</v>
      </c>
      <c r="F1910" s="192" t="s">
        <v>3</v>
      </c>
      <c r="G1910" s="192">
        <v>2108885</v>
      </c>
      <c r="H1910" s="68"/>
      <c r="I1910" s="198" t="s">
        <v>3256</v>
      </c>
      <c r="J1910" s="68"/>
      <c r="K1910" s="68"/>
      <c r="L1910" s="68"/>
      <c r="M1910" s="68"/>
      <c r="N1910" s="363"/>
      <c r="O1910" s="363"/>
      <c r="P1910" s="216">
        <v>0</v>
      </c>
      <c r="Q1910" s="216">
        <v>1660</v>
      </c>
      <c r="R1910" s="68" t="s">
        <v>638</v>
      </c>
      <c r="S1910" s="365"/>
      <c r="T1910" s="278"/>
    </row>
    <row r="1911" spans="1:20" ht="38.25">
      <c r="A1911" s="192">
        <v>16</v>
      </c>
      <c r="B1911" s="68"/>
      <c r="C1911" s="214" t="s">
        <v>40</v>
      </c>
      <c r="D1911" s="215">
        <v>45040</v>
      </c>
      <c r="E1911" s="192" t="s">
        <v>4382</v>
      </c>
      <c r="F1911" s="192" t="s">
        <v>3</v>
      </c>
      <c r="G1911" s="192">
        <v>2108893</v>
      </c>
      <c r="H1911" s="68"/>
      <c r="I1911" s="198" t="s">
        <v>5467</v>
      </c>
      <c r="J1911" s="68"/>
      <c r="K1911" s="68"/>
      <c r="L1911" s="68"/>
      <c r="M1911" s="68"/>
      <c r="N1911" s="363"/>
      <c r="O1911" s="363"/>
      <c r="P1911" s="216">
        <v>0</v>
      </c>
      <c r="Q1911" s="216">
        <v>2000</v>
      </c>
      <c r="R1911" s="68" t="s">
        <v>638</v>
      </c>
      <c r="S1911" s="365"/>
      <c r="T1911" s="278"/>
    </row>
    <row r="1912" spans="1:20" ht="51">
      <c r="A1912" s="192">
        <v>203</v>
      </c>
      <c r="B1912" s="68"/>
      <c r="C1912" s="214" t="s">
        <v>86</v>
      </c>
      <c r="D1912" s="215">
        <v>45040</v>
      </c>
      <c r="E1912" s="192" t="s">
        <v>4383</v>
      </c>
      <c r="F1912" s="192" t="s">
        <v>3</v>
      </c>
      <c r="G1912" s="192">
        <v>2108911</v>
      </c>
      <c r="H1912" s="68"/>
      <c r="I1912" s="198" t="s">
        <v>5468</v>
      </c>
      <c r="J1912" s="68"/>
      <c r="K1912" s="68"/>
      <c r="L1912" s="68"/>
      <c r="M1912" s="68"/>
      <c r="N1912" s="363"/>
      <c r="O1912" s="363"/>
      <c r="P1912" s="216">
        <v>0</v>
      </c>
      <c r="Q1912" s="216">
        <v>259.7</v>
      </c>
      <c r="R1912" s="68" t="s">
        <v>638</v>
      </c>
      <c r="S1912" s="365"/>
      <c r="T1912" s="278"/>
    </row>
    <row r="1913" spans="1:20" ht="63.75">
      <c r="A1913" s="192">
        <v>597</v>
      </c>
      <c r="B1913" s="68"/>
      <c r="C1913" s="214" t="s">
        <v>677</v>
      </c>
      <c r="D1913" s="215">
        <v>45040</v>
      </c>
      <c r="E1913" s="192" t="s">
        <v>4384</v>
      </c>
      <c r="F1913" s="192" t="s">
        <v>6</v>
      </c>
      <c r="G1913" s="192">
        <v>2247619</v>
      </c>
      <c r="H1913" s="68"/>
      <c r="I1913" s="198" t="s">
        <v>5469</v>
      </c>
      <c r="J1913" s="68"/>
      <c r="K1913" s="68"/>
      <c r="L1913" s="68"/>
      <c r="M1913" s="68"/>
      <c r="N1913" s="363"/>
      <c r="O1913" s="363"/>
      <c r="P1913" s="216">
        <v>0</v>
      </c>
      <c r="Q1913" s="216">
        <v>3841600</v>
      </c>
      <c r="R1913" s="68" t="s">
        <v>638</v>
      </c>
      <c r="S1913" s="365"/>
      <c r="T1913" s="278"/>
    </row>
    <row r="1914" spans="1:20" ht="63.75">
      <c r="A1914" s="192">
        <v>514</v>
      </c>
      <c r="B1914" s="68"/>
      <c r="C1914" s="214" t="s">
        <v>161</v>
      </c>
      <c r="D1914" s="215">
        <v>45040</v>
      </c>
      <c r="E1914" s="192" t="s">
        <v>4385</v>
      </c>
      <c r="F1914" s="192" t="s">
        <v>6</v>
      </c>
      <c r="G1914" s="192">
        <v>2247621</v>
      </c>
      <c r="H1914" s="68"/>
      <c r="I1914" s="198" t="s">
        <v>5470</v>
      </c>
      <c r="J1914" s="68"/>
      <c r="K1914" s="68"/>
      <c r="L1914" s="68"/>
      <c r="M1914" s="68"/>
      <c r="N1914" s="363"/>
      <c r="O1914" s="363"/>
      <c r="P1914" s="216">
        <v>0</v>
      </c>
      <c r="Q1914" s="216">
        <v>4625059.8099999996</v>
      </c>
      <c r="R1914" s="68" t="s">
        <v>638</v>
      </c>
      <c r="S1914" s="365"/>
      <c r="T1914" s="278"/>
    </row>
    <row r="1915" spans="1:20" ht="51">
      <c r="A1915" s="192">
        <v>203</v>
      </c>
      <c r="B1915" s="68"/>
      <c r="C1915" s="214" t="s">
        <v>86</v>
      </c>
      <c r="D1915" s="215">
        <v>45040</v>
      </c>
      <c r="E1915" s="192" t="s">
        <v>4386</v>
      </c>
      <c r="F1915" s="192" t="s">
        <v>3</v>
      </c>
      <c r="G1915" s="192">
        <v>2108914</v>
      </c>
      <c r="H1915" s="68"/>
      <c r="I1915" s="198" t="s">
        <v>5471</v>
      </c>
      <c r="J1915" s="68"/>
      <c r="K1915" s="68"/>
      <c r="L1915" s="68"/>
      <c r="M1915" s="68"/>
      <c r="N1915" s="363"/>
      <c r="O1915" s="363"/>
      <c r="P1915" s="216">
        <v>0</v>
      </c>
      <c r="Q1915" s="216">
        <v>259.7</v>
      </c>
      <c r="R1915" s="68" t="s">
        <v>638</v>
      </c>
      <c r="S1915" s="365"/>
      <c r="T1915" s="278"/>
    </row>
    <row r="1916" spans="1:20" ht="76.5">
      <c r="A1916" s="192">
        <v>10</v>
      </c>
      <c r="B1916" s="68"/>
      <c r="C1916" s="214" t="s">
        <v>38</v>
      </c>
      <c r="D1916" s="215">
        <v>45040</v>
      </c>
      <c r="E1916" s="192" t="s">
        <v>4387</v>
      </c>
      <c r="F1916" s="192" t="s">
        <v>14</v>
      </c>
      <c r="G1916" s="192">
        <v>2247617</v>
      </c>
      <c r="H1916" s="68"/>
      <c r="I1916" s="198" t="s">
        <v>5472</v>
      </c>
      <c r="J1916" s="68"/>
      <c r="K1916" s="68"/>
      <c r="L1916" s="68"/>
      <c r="M1916" s="68"/>
      <c r="N1916" s="363"/>
      <c r="O1916" s="363"/>
      <c r="P1916" s="216">
        <v>50</v>
      </c>
      <c r="Q1916" s="216">
        <v>0</v>
      </c>
      <c r="R1916" s="68" t="s">
        <v>638</v>
      </c>
      <c r="S1916" s="365"/>
      <c r="T1916" s="278"/>
    </row>
    <row r="1917" spans="1:20" ht="63.75">
      <c r="A1917" s="192">
        <v>597</v>
      </c>
      <c r="B1917" s="68"/>
      <c r="C1917" s="214" t="s">
        <v>677</v>
      </c>
      <c r="D1917" s="215">
        <v>45040</v>
      </c>
      <c r="E1917" s="192" t="s">
        <v>4388</v>
      </c>
      <c r="F1917" s="192" t="s">
        <v>14</v>
      </c>
      <c r="G1917" s="192">
        <v>2247620</v>
      </c>
      <c r="H1917" s="68"/>
      <c r="I1917" s="198" t="s">
        <v>5473</v>
      </c>
      <c r="J1917" s="68"/>
      <c r="K1917" s="68"/>
      <c r="L1917" s="68"/>
      <c r="M1917" s="68"/>
      <c r="N1917" s="363"/>
      <c r="O1917" s="363"/>
      <c r="P1917" s="216">
        <v>50</v>
      </c>
      <c r="Q1917" s="216">
        <v>0</v>
      </c>
      <c r="R1917" s="68" t="s">
        <v>638</v>
      </c>
      <c r="S1917" s="365"/>
      <c r="T1917" s="278"/>
    </row>
    <row r="1918" spans="1:20" ht="51">
      <c r="A1918" s="192">
        <v>514</v>
      </c>
      <c r="B1918" s="68"/>
      <c r="C1918" s="214" t="s">
        <v>161</v>
      </c>
      <c r="D1918" s="215">
        <v>45040</v>
      </c>
      <c r="E1918" s="192" t="s">
        <v>4389</v>
      </c>
      <c r="F1918" s="192" t="s">
        <v>14</v>
      </c>
      <c r="G1918" s="192">
        <v>2247622</v>
      </c>
      <c r="H1918" s="68"/>
      <c r="I1918" s="198" t="s">
        <v>5474</v>
      </c>
      <c r="J1918" s="68"/>
      <c r="K1918" s="68"/>
      <c r="L1918" s="68"/>
      <c r="M1918" s="68"/>
      <c r="N1918" s="363"/>
      <c r="O1918" s="363"/>
      <c r="P1918" s="216">
        <v>50</v>
      </c>
      <c r="Q1918" s="216">
        <v>0</v>
      </c>
      <c r="R1918" s="68" t="s">
        <v>638</v>
      </c>
      <c r="S1918" s="365"/>
      <c r="T1918" s="278"/>
    </row>
    <row r="1919" spans="1:20" ht="76.5">
      <c r="A1919" s="192">
        <v>10</v>
      </c>
      <c r="B1919" s="68"/>
      <c r="C1919" s="214" t="s">
        <v>38</v>
      </c>
      <c r="D1919" s="215">
        <v>45040</v>
      </c>
      <c r="E1919" s="192" t="s">
        <v>4390</v>
      </c>
      <c r="F1919" s="192" t="s">
        <v>14</v>
      </c>
      <c r="G1919" s="192">
        <v>2247624</v>
      </c>
      <c r="H1919" s="68"/>
      <c r="I1919" s="198" t="s">
        <v>5475</v>
      </c>
      <c r="J1919" s="68"/>
      <c r="K1919" s="68"/>
      <c r="L1919" s="68"/>
      <c r="M1919" s="68"/>
      <c r="N1919" s="363"/>
      <c r="O1919" s="363"/>
      <c r="P1919" s="216">
        <v>50</v>
      </c>
      <c r="Q1919" s="216">
        <v>0</v>
      </c>
      <c r="R1919" s="68" t="s">
        <v>638</v>
      </c>
      <c r="S1919" s="365"/>
      <c r="T1919" s="278"/>
    </row>
    <row r="1920" spans="1:20" ht="102">
      <c r="A1920" s="192">
        <v>585</v>
      </c>
      <c r="B1920" s="68"/>
      <c r="C1920" s="214" t="s">
        <v>171</v>
      </c>
      <c r="D1920" s="215">
        <v>45040</v>
      </c>
      <c r="E1920" s="192" t="s">
        <v>4391</v>
      </c>
      <c r="F1920" s="192" t="s">
        <v>601</v>
      </c>
      <c r="G1920" s="192">
        <v>18089</v>
      </c>
      <c r="H1920" s="68"/>
      <c r="I1920" s="198" t="s">
        <v>5476</v>
      </c>
      <c r="J1920" s="68"/>
      <c r="K1920" s="68"/>
      <c r="L1920" s="68"/>
      <c r="M1920" s="68"/>
      <c r="N1920" s="363"/>
      <c r="O1920" s="363"/>
      <c r="P1920" s="216">
        <v>1270.33</v>
      </c>
      <c r="Q1920" s="216">
        <v>0</v>
      </c>
      <c r="R1920" s="68" t="s">
        <v>638</v>
      </c>
      <c r="S1920" s="365"/>
      <c r="T1920" s="278"/>
    </row>
    <row r="1921" spans="1:20" ht="63.75">
      <c r="A1921" s="192">
        <v>70</v>
      </c>
      <c r="B1921" s="68"/>
      <c r="C1921" s="214" t="s">
        <v>47</v>
      </c>
      <c r="D1921" s="215">
        <v>45040</v>
      </c>
      <c r="E1921" s="192" t="s">
        <v>4392</v>
      </c>
      <c r="F1921" s="192" t="s">
        <v>3</v>
      </c>
      <c r="G1921" s="192">
        <v>2108785</v>
      </c>
      <c r="H1921" s="68"/>
      <c r="I1921" s="198" t="s">
        <v>5477</v>
      </c>
      <c r="J1921" s="68"/>
      <c r="K1921" s="68"/>
      <c r="L1921" s="68"/>
      <c r="M1921" s="68"/>
      <c r="N1921" s="363"/>
      <c r="O1921" s="363"/>
      <c r="P1921" s="216">
        <v>0</v>
      </c>
      <c r="Q1921" s="216">
        <v>808.86</v>
      </c>
      <c r="R1921" s="68" t="s">
        <v>638</v>
      </c>
      <c r="S1921" s="365"/>
      <c r="T1921" s="278"/>
    </row>
    <row r="1922" spans="1:20" ht="63.75">
      <c r="A1922" s="192">
        <v>70</v>
      </c>
      <c r="B1922" s="68"/>
      <c r="C1922" s="214" t="s">
        <v>47</v>
      </c>
      <c r="D1922" s="215">
        <v>45040</v>
      </c>
      <c r="E1922" s="192" t="s">
        <v>4393</v>
      </c>
      <c r="F1922" s="192" t="s">
        <v>3</v>
      </c>
      <c r="G1922" s="192">
        <v>2108787</v>
      </c>
      <c r="H1922" s="68"/>
      <c r="I1922" s="198" t="s">
        <v>5478</v>
      </c>
      <c r="J1922" s="68"/>
      <c r="K1922" s="68"/>
      <c r="L1922" s="68"/>
      <c r="M1922" s="68"/>
      <c r="N1922" s="363"/>
      <c r="O1922" s="363"/>
      <c r="P1922" s="216">
        <v>0</v>
      </c>
      <c r="Q1922" s="216">
        <v>300</v>
      </c>
      <c r="R1922" s="68" t="s">
        <v>638</v>
      </c>
      <c r="S1922" s="365"/>
      <c r="T1922" s="278"/>
    </row>
    <row r="1923" spans="1:20" ht="63.75">
      <c r="A1923" s="192">
        <v>70</v>
      </c>
      <c r="B1923" s="68"/>
      <c r="C1923" s="214" t="s">
        <v>47</v>
      </c>
      <c r="D1923" s="215">
        <v>45040</v>
      </c>
      <c r="E1923" s="192" t="s">
        <v>4394</v>
      </c>
      <c r="F1923" s="192" t="s">
        <v>3</v>
      </c>
      <c r="G1923" s="192">
        <v>2108789</v>
      </c>
      <c r="H1923" s="68"/>
      <c r="I1923" s="198" t="s">
        <v>5479</v>
      </c>
      <c r="J1923" s="68"/>
      <c r="K1923" s="68"/>
      <c r="L1923" s="68"/>
      <c r="M1923" s="68"/>
      <c r="N1923" s="363"/>
      <c r="O1923" s="363"/>
      <c r="P1923" s="216">
        <v>0</v>
      </c>
      <c r="Q1923" s="216">
        <v>3108</v>
      </c>
      <c r="R1923" s="68" t="s">
        <v>638</v>
      </c>
      <c r="S1923" s="365"/>
      <c r="T1923" s="278"/>
    </row>
    <row r="1924" spans="1:20" ht="63.75">
      <c r="A1924" s="192">
        <v>514</v>
      </c>
      <c r="B1924" s="68"/>
      <c r="C1924" s="214" t="s">
        <v>161</v>
      </c>
      <c r="D1924" s="215">
        <v>45040</v>
      </c>
      <c r="E1924" s="192" t="s">
        <v>4395</v>
      </c>
      <c r="F1924" s="192" t="s">
        <v>3</v>
      </c>
      <c r="G1924" s="192">
        <v>2108792</v>
      </c>
      <c r="H1924" s="68"/>
      <c r="I1924" s="198" t="s">
        <v>5480</v>
      </c>
      <c r="J1924" s="68"/>
      <c r="K1924" s="68"/>
      <c r="L1924" s="68"/>
      <c r="M1924" s="68"/>
      <c r="N1924" s="363"/>
      <c r="O1924" s="363"/>
      <c r="P1924" s="216">
        <v>0</v>
      </c>
      <c r="Q1924" s="216">
        <v>37543076.729999997</v>
      </c>
      <c r="R1924" s="68" t="s">
        <v>638</v>
      </c>
      <c r="S1924" s="365"/>
      <c r="T1924" s="278"/>
    </row>
    <row r="1925" spans="1:20" ht="63.75">
      <c r="A1925" s="192">
        <v>514</v>
      </c>
      <c r="B1925" s="68"/>
      <c r="C1925" s="214" t="s">
        <v>161</v>
      </c>
      <c r="D1925" s="215">
        <v>45040</v>
      </c>
      <c r="E1925" s="192" t="s">
        <v>4396</v>
      </c>
      <c r="F1925" s="192" t="s">
        <v>3</v>
      </c>
      <c r="G1925" s="192">
        <v>2108793</v>
      </c>
      <c r="H1925" s="68"/>
      <c r="I1925" s="198" t="s">
        <v>5481</v>
      </c>
      <c r="J1925" s="68"/>
      <c r="K1925" s="68"/>
      <c r="L1925" s="68"/>
      <c r="M1925" s="68"/>
      <c r="N1925" s="363"/>
      <c r="O1925" s="363"/>
      <c r="P1925" s="216">
        <v>0</v>
      </c>
      <c r="Q1925" s="216">
        <v>140859055.84999999</v>
      </c>
      <c r="R1925" s="68" t="s">
        <v>638</v>
      </c>
      <c r="S1925" s="365"/>
      <c r="T1925" s="278"/>
    </row>
    <row r="1926" spans="1:20" ht="63.75">
      <c r="A1926" s="192">
        <v>597</v>
      </c>
      <c r="B1926" s="68"/>
      <c r="C1926" s="214" t="s">
        <v>677</v>
      </c>
      <c r="D1926" s="215">
        <v>45040</v>
      </c>
      <c r="E1926" s="192" t="s">
        <v>4397</v>
      </c>
      <c r="F1926" s="192" t="s">
        <v>3</v>
      </c>
      <c r="G1926" s="192">
        <v>2108800</v>
      </c>
      <c r="H1926" s="68"/>
      <c r="I1926" s="198" t="s">
        <v>5482</v>
      </c>
      <c r="J1926" s="68"/>
      <c r="K1926" s="68"/>
      <c r="L1926" s="68"/>
      <c r="M1926" s="68"/>
      <c r="N1926" s="363"/>
      <c r="O1926" s="363"/>
      <c r="P1926" s="216">
        <v>0</v>
      </c>
      <c r="Q1926" s="216">
        <v>210000</v>
      </c>
      <c r="R1926" s="68" t="s">
        <v>638</v>
      </c>
      <c r="S1926" s="365"/>
      <c r="T1926" s="278"/>
    </row>
    <row r="1927" spans="1:20" ht="51">
      <c r="A1927" s="192">
        <v>16</v>
      </c>
      <c r="B1927" s="68"/>
      <c r="C1927" s="214" t="s">
        <v>40</v>
      </c>
      <c r="D1927" s="215">
        <v>45040</v>
      </c>
      <c r="E1927" s="192" t="s">
        <v>4398</v>
      </c>
      <c r="F1927" s="192" t="s">
        <v>3</v>
      </c>
      <c r="G1927" s="192">
        <v>2108826</v>
      </c>
      <c r="H1927" s="68"/>
      <c r="I1927" s="198" t="s">
        <v>5483</v>
      </c>
      <c r="J1927" s="68"/>
      <c r="K1927" s="68"/>
      <c r="L1927" s="68"/>
      <c r="M1927" s="68"/>
      <c r="N1927" s="363"/>
      <c r="O1927" s="363"/>
      <c r="P1927" s="216">
        <v>0</v>
      </c>
      <c r="Q1927" s="216">
        <v>11294.1</v>
      </c>
      <c r="R1927" s="68" t="s">
        <v>638</v>
      </c>
      <c r="S1927" s="365"/>
      <c r="T1927" s="278"/>
    </row>
    <row r="1928" spans="1:20" ht="89.25">
      <c r="A1928" s="192">
        <v>587</v>
      </c>
      <c r="B1928" s="68"/>
      <c r="C1928" s="214" t="s">
        <v>673</v>
      </c>
      <c r="D1928" s="215">
        <v>45040</v>
      </c>
      <c r="E1928" s="192" t="s">
        <v>4399</v>
      </c>
      <c r="F1928" s="192" t="s">
        <v>3</v>
      </c>
      <c r="G1928" s="192">
        <v>2108834</v>
      </c>
      <c r="H1928" s="68"/>
      <c r="I1928" s="198" t="s">
        <v>5484</v>
      </c>
      <c r="J1928" s="68"/>
      <c r="K1928" s="68"/>
      <c r="L1928" s="68"/>
      <c r="M1928" s="68"/>
      <c r="N1928" s="363"/>
      <c r="O1928" s="363"/>
      <c r="P1928" s="216">
        <v>0</v>
      </c>
      <c r="Q1928" s="216">
        <v>4010555.79</v>
      </c>
      <c r="R1928" s="68" t="s">
        <v>638</v>
      </c>
      <c r="S1928" s="365"/>
      <c r="T1928" s="278"/>
    </row>
    <row r="1929" spans="1:20" ht="89.25">
      <c r="A1929" s="192">
        <v>587</v>
      </c>
      <c r="B1929" s="68"/>
      <c r="C1929" s="214" t="s">
        <v>673</v>
      </c>
      <c r="D1929" s="215">
        <v>45040</v>
      </c>
      <c r="E1929" s="192" t="s">
        <v>4400</v>
      </c>
      <c r="F1929" s="192" t="s">
        <v>3</v>
      </c>
      <c r="G1929" s="192">
        <v>2108837</v>
      </c>
      <c r="H1929" s="68"/>
      <c r="I1929" s="198" t="s">
        <v>5485</v>
      </c>
      <c r="J1929" s="68"/>
      <c r="K1929" s="68"/>
      <c r="L1929" s="68"/>
      <c r="M1929" s="68"/>
      <c r="N1929" s="363"/>
      <c r="O1929" s="363"/>
      <c r="P1929" s="216">
        <v>0</v>
      </c>
      <c r="Q1929" s="216">
        <v>21119991.100000001</v>
      </c>
      <c r="R1929" s="68" t="s">
        <v>638</v>
      </c>
      <c r="S1929" s="365"/>
      <c r="T1929" s="278"/>
    </row>
    <row r="1930" spans="1:20" ht="63.75">
      <c r="A1930" s="192">
        <v>299</v>
      </c>
      <c r="B1930" s="68"/>
      <c r="C1930" s="214" t="s">
        <v>126</v>
      </c>
      <c r="D1930" s="215">
        <v>45040</v>
      </c>
      <c r="E1930" s="192" t="s">
        <v>4401</v>
      </c>
      <c r="F1930" s="192" t="s">
        <v>3</v>
      </c>
      <c r="G1930" s="192">
        <v>2108839</v>
      </c>
      <c r="H1930" s="68"/>
      <c r="I1930" s="198" t="s">
        <v>5486</v>
      </c>
      <c r="J1930" s="68"/>
      <c r="K1930" s="68"/>
      <c r="L1930" s="68"/>
      <c r="M1930" s="68"/>
      <c r="N1930" s="363"/>
      <c r="O1930" s="363"/>
      <c r="P1930" s="216">
        <v>0</v>
      </c>
      <c r="Q1930" s="216">
        <v>675000</v>
      </c>
      <c r="R1930" s="68" t="s">
        <v>638</v>
      </c>
      <c r="S1930" s="365"/>
      <c r="T1930" s="278"/>
    </row>
    <row r="1931" spans="1:20" ht="76.5">
      <c r="A1931" s="192">
        <v>513</v>
      </c>
      <c r="B1931" s="68"/>
      <c r="C1931" s="214" t="s">
        <v>160</v>
      </c>
      <c r="D1931" s="215">
        <v>45040</v>
      </c>
      <c r="E1931" s="192" t="s">
        <v>4402</v>
      </c>
      <c r="F1931" s="192" t="s">
        <v>14</v>
      </c>
      <c r="G1931" s="192">
        <v>2247789</v>
      </c>
      <c r="H1931" s="68"/>
      <c r="I1931" s="198" t="s">
        <v>5487</v>
      </c>
      <c r="J1931" s="68"/>
      <c r="K1931" s="68"/>
      <c r="L1931" s="68"/>
      <c r="M1931" s="68"/>
      <c r="N1931" s="363"/>
      <c r="O1931" s="363"/>
      <c r="P1931" s="216">
        <v>50</v>
      </c>
      <c r="Q1931" s="216">
        <v>0</v>
      </c>
      <c r="R1931" s="68" t="s">
        <v>638</v>
      </c>
      <c r="S1931" s="365"/>
      <c r="T1931" s="278"/>
    </row>
    <row r="1932" spans="1:20" ht="63.75">
      <c r="A1932" s="192">
        <v>10</v>
      </c>
      <c r="B1932" s="68"/>
      <c r="C1932" s="214" t="s">
        <v>38</v>
      </c>
      <c r="D1932" s="215">
        <v>45040</v>
      </c>
      <c r="E1932" s="192" t="s">
        <v>4403</v>
      </c>
      <c r="F1932" s="192" t="s">
        <v>14</v>
      </c>
      <c r="G1932" s="192">
        <v>2247805</v>
      </c>
      <c r="H1932" s="68"/>
      <c r="I1932" s="198" t="s">
        <v>5488</v>
      </c>
      <c r="J1932" s="68"/>
      <c r="K1932" s="68"/>
      <c r="L1932" s="68"/>
      <c r="M1932" s="68"/>
      <c r="N1932" s="363"/>
      <c r="O1932" s="363"/>
      <c r="P1932" s="216">
        <v>50</v>
      </c>
      <c r="Q1932" s="216">
        <v>0</v>
      </c>
      <c r="R1932" s="68" t="s">
        <v>638</v>
      </c>
      <c r="S1932" s="365"/>
      <c r="T1932" s="278"/>
    </row>
    <row r="1933" spans="1:20" ht="76.5">
      <c r="A1933" s="192">
        <v>389</v>
      </c>
      <c r="B1933" s="68"/>
      <c r="C1933" s="214" t="s">
        <v>1424</v>
      </c>
      <c r="D1933" s="215">
        <v>45040</v>
      </c>
      <c r="E1933" s="192" t="s">
        <v>4404</v>
      </c>
      <c r="F1933" s="192" t="s">
        <v>12</v>
      </c>
      <c r="G1933" s="192">
        <v>2247947</v>
      </c>
      <c r="H1933" s="68"/>
      <c r="I1933" s="198" t="s">
        <v>5489</v>
      </c>
      <c r="J1933" s="68"/>
      <c r="K1933" s="68"/>
      <c r="L1933" s="68"/>
      <c r="M1933" s="68"/>
      <c r="N1933" s="363"/>
      <c r="O1933" s="363"/>
      <c r="P1933" s="216">
        <v>1462015.86</v>
      </c>
      <c r="Q1933" s="216">
        <v>0</v>
      </c>
      <c r="R1933" s="68" t="s">
        <v>638</v>
      </c>
      <c r="S1933" s="365"/>
      <c r="T1933" s="278"/>
    </row>
    <row r="1934" spans="1:20" ht="51">
      <c r="A1934" s="192">
        <v>47</v>
      </c>
      <c r="B1934" s="68"/>
      <c r="C1934" s="214" t="s">
        <v>45</v>
      </c>
      <c r="D1934" s="215">
        <v>45041</v>
      </c>
      <c r="E1934" s="192" t="s">
        <v>4405</v>
      </c>
      <c r="F1934" s="192" t="s">
        <v>3</v>
      </c>
      <c r="G1934" s="192">
        <v>2109065</v>
      </c>
      <c r="H1934" s="68"/>
      <c r="I1934" s="198" t="s">
        <v>5490</v>
      </c>
      <c r="J1934" s="68"/>
      <c r="K1934" s="68"/>
      <c r="L1934" s="68"/>
      <c r="M1934" s="68"/>
      <c r="N1934" s="363"/>
      <c r="O1934" s="363"/>
      <c r="P1934" s="216">
        <v>0</v>
      </c>
      <c r="Q1934" s="216">
        <v>472.6</v>
      </c>
      <c r="R1934" s="68" t="s">
        <v>638</v>
      </c>
      <c r="S1934" s="365"/>
      <c r="T1934" s="278"/>
    </row>
    <row r="1935" spans="1:20" ht="51">
      <c r="A1935" s="192">
        <v>47</v>
      </c>
      <c r="B1935" s="68"/>
      <c r="C1935" s="214" t="s">
        <v>45</v>
      </c>
      <c r="D1935" s="215">
        <v>45041</v>
      </c>
      <c r="E1935" s="192" t="s">
        <v>4406</v>
      </c>
      <c r="F1935" s="192" t="s">
        <v>3</v>
      </c>
      <c r="G1935" s="192">
        <v>2109066</v>
      </c>
      <c r="H1935" s="68"/>
      <c r="I1935" s="198" t="s">
        <v>5491</v>
      </c>
      <c r="J1935" s="68"/>
      <c r="K1935" s="68"/>
      <c r="L1935" s="68"/>
      <c r="M1935" s="68"/>
      <c r="N1935" s="363"/>
      <c r="O1935" s="363"/>
      <c r="P1935" s="216">
        <v>0</v>
      </c>
      <c r="Q1935" s="216">
        <v>472.6</v>
      </c>
      <c r="R1935" s="68" t="s">
        <v>638</v>
      </c>
      <c r="S1935" s="365"/>
      <c r="T1935" s="278"/>
    </row>
    <row r="1936" spans="1:20" ht="51">
      <c r="A1936" s="192">
        <v>47</v>
      </c>
      <c r="B1936" s="68"/>
      <c r="C1936" s="214" t="s">
        <v>45</v>
      </c>
      <c r="D1936" s="215">
        <v>45041</v>
      </c>
      <c r="E1936" s="192" t="s">
        <v>4407</v>
      </c>
      <c r="F1936" s="192" t="s">
        <v>3</v>
      </c>
      <c r="G1936" s="192">
        <v>2109068</v>
      </c>
      <c r="H1936" s="68"/>
      <c r="I1936" s="198" t="s">
        <v>5492</v>
      </c>
      <c r="J1936" s="68"/>
      <c r="K1936" s="68"/>
      <c r="L1936" s="68"/>
      <c r="M1936" s="68"/>
      <c r="N1936" s="363"/>
      <c r="O1936" s="363"/>
      <c r="P1936" s="216">
        <v>0</v>
      </c>
      <c r="Q1936" s="216">
        <v>472.6</v>
      </c>
      <c r="R1936" s="68" t="s">
        <v>638</v>
      </c>
      <c r="S1936" s="365"/>
      <c r="T1936" s="278"/>
    </row>
    <row r="1937" spans="1:20" ht="51">
      <c r="A1937" s="192">
        <v>47</v>
      </c>
      <c r="B1937" s="68"/>
      <c r="C1937" s="214" t="s">
        <v>45</v>
      </c>
      <c r="D1937" s="215">
        <v>45041</v>
      </c>
      <c r="E1937" s="192" t="s">
        <v>4408</v>
      </c>
      <c r="F1937" s="192" t="s">
        <v>3</v>
      </c>
      <c r="G1937" s="192">
        <v>2109069</v>
      </c>
      <c r="H1937" s="68"/>
      <c r="I1937" s="198" t="s">
        <v>5493</v>
      </c>
      <c r="J1937" s="68"/>
      <c r="K1937" s="68"/>
      <c r="L1937" s="68"/>
      <c r="M1937" s="68"/>
      <c r="N1937" s="363"/>
      <c r="O1937" s="363"/>
      <c r="P1937" s="216">
        <v>0</v>
      </c>
      <c r="Q1937" s="216">
        <v>472.6</v>
      </c>
      <c r="R1937" s="68" t="s">
        <v>638</v>
      </c>
      <c r="S1937" s="365"/>
      <c r="T1937" s="278"/>
    </row>
    <row r="1938" spans="1:20" ht="63.75">
      <c r="A1938" s="192">
        <v>53</v>
      </c>
      <c r="B1938" s="68"/>
      <c r="C1938" s="214" t="s">
        <v>1385</v>
      </c>
      <c r="D1938" s="215">
        <v>45041</v>
      </c>
      <c r="E1938" s="192" t="s">
        <v>4409</v>
      </c>
      <c r="F1938" s="192" t="s">
        <v>3</v>
      </c>
      <c r="G1938" s="192">
        <v>2109070</v>
      </c>
      <c r="H1938" s="68"/>
      <c r="I1938" s="198" t="s">
        <v>5494</v>
      </c>
      <c r="J1938" s="68"/>
      <c r="K1938" s="68"/>
      <c r="L1938" s="68"/>
      <c r="M1938" s="68"/>
      <c r="N1938" s="363"/>
      <c r="O1938" s="363"/>
      <c r="P1938" s="216">
        <v>0</v>
      </c>
      <c r="Q1938" s="216">
        <v>379</v>
      </c>
      <c r="R1938" s="68" t="s">
        <v>638</v>
      </c>
      <c r="S1938" s="365"/>
      <c r="T1938" s="278"/>
    </row>
    <row r="1939" spans="1:20" ht="51">
      <c r="A1939" s="192">
        <v>47</v>
      </c>
      <c r="B1939" s="68"/>
      <c r="C1939" s="214" t="s">
        <v>45</v>
      </c>
      <c r="D1939" s="215">
        <v>45041</v>
      </c>
      <c r="E1939" s="192" t="s">
        <v>4410</v>
      </c>
      <c r="F1939" s="192" t="s">
        <v>3</v>
      </c>
      <c r="G1939" s="192">
        <v>2109071</v>
      </c>
      <c r="H1939" s="68"/>
      <c r="I1939" s="198" t="s">
        <v>5495</v>
      </c>
      <c r="J1939" s="68"/>
      <c r="K1939" s="68"/>
      <c r="L1939" s="68"/>
      <c r="M1939" s="68"/>
      <c r="N1939" s="363"/>
      <c r="O1939" s="363"/>
      <c r="P1939" s="216">
        <v>0</v>
      </c>
      <c r="Q1939" s="216">
        <v>389.2</v>
      </c>
      <c r="R1939" s="68" t="s">
        <v>638</v>
      </c>
      <c r="S1939" s="365"/>
      <c r="T1939" s="278"/>
    </row>
    <row r="1940" spans="1:20" ht="51">
      <c r="A1940" s="192">
        <v>15</v>
      </c>
      <c r="B1940" s="68"/>
      <c r="C1940" s="214" t="s">
        <v>39</v>
      </c>
      <c r="D1940" s="215">
        <v>45041</v>
      </c>
      <c r="E1940" s="192" t="s">
        <v>4411</v>
      </c>
      <c r="F1940" s="192" t="s">
        <v>3</v>
      </c>
      <c r="G1940" s="192">
        <v>2109078</v>
      </c>
      <c r="H1940" s="68"/>
      <c r="I1940" s="198" t="s">
        <v>5496</v>
      </c>
      <c r="J1940" s="68"/>
      <c r="K1940" s="68"/>
      <c r="L1940" s="68"/>
      <c r="M1940" s="68"/>
      <c r="N1940" s="363"/>
      <c r="O1940" s="363"/>
      <c r="P1940" s="216">
        <v>0</v>
      </c>
      <c r="Q1940" s="216">
        <v>28000</v>
      </c>
      <c r="R1940" s="68" t="s">
        <v>638</v>
      </c>
      <c r="S1940" s="365"/>
      <c r="T1940" s="278"/>
    </row>
    <row r="1941" spans="1:20" ht="51">
      <c r="A1941" s="192">
        <v>287</v>
      </c>
      <c r="B1941" s="68"/>
      <c r="C1941" s="214" t="s">
        <v>116</v>
      </c>
      <c r="D1941" s="215">
        <v>45041</v>
      </c>
      <c r="E1941" s="192" t="s">
        <v>4412</v>
      </c>
      <c r="F1941" s="192" t="s">
        <v>3</v>
      </c>
      <c r="G1941" s="192">
        <v>2109096</v>
      </c>
      <c r="H1941" s="68"/>
      <c r="I1941" s="198" t="s">
        <v>5464</v>
      </c>
      <c r="J1941" s="68"/>
      <c r="K1941" s="68"/>
      <c r="L1941" s="68"/>
      <c r="M1941" s="68"/>
      <c r="N1941" s="363"/>
      <c r="O1941" s="363"/>
      <c r="P1941" s="216">
        <v>0</v>
      </c>
      <c r="Q1941" s="216">
        <v>200000</v>
      </c>
      <c r="R1941" s="68" t="s">
        <v>638</v>
      </c>
      <c r="S1941" s="365"/>
      <c r="T1941" s="278"/>
    </row>
    <row r="1942" spans="1:20" ht="51">
      <c r="A1942" s="192" t="s">
        <v>541</v>
      </c>
      <c r="B1942" s="68"/>
      <c r="C1942" s="214" t="s">
        <v>590</v>
      </c>
      <c r="D1942" s="215">
        <v>45041</v>
      </c>
      <c r="E1942" s="192" t="s">
        <v>4413</v>
      </c>
      <c r="F1942" s="192" t="s">
        <v>3</v>
      </c>
      <c r="G1942" s="192">
        <v>2109105</v>
      </c>
      <c r="H1942" s="68"/>
      <c r="I1942" s="198" t="s">
        <v>5497</v>
      </c>
      <c r="J1942" s="68"/>
      <c r="K1942" s="68"/>
      <c r="L1942" s="68"/>
      <c r="M1942" s="68"/>
      <c r="N1942" s="363"/>
      <c r="O1942" s="363"/>
      <c r="P1942" s="216">
        <v>0</v>
      </c>
      <c r="Q1942" s="216">
        <v>713.61</v>
      </c>
      <c r="R1942" s="68" t="s">
        <v>638</v>
      </c>
      <c r="S1942" s="365"/>
      <c r="T1942" s="278"/>
    </row>
    <row r="1943" spans="1:20" ht="51">
      <c r="A1943" s="192" t="s">
        <v>541</v>
      </c>
      <c r="B1943" s="68"/>
      <c r="C1943" s="214" t="s">
        <v>590</v>
      </c>
      <c r="D1943" s="215">
        <v>45041</v>
      </c>
      <c r="E1943" s="192" t="s">
        <v>4414</v>
      </c>
      <c r="F1943" s="192" t="s">
        <v>3</v>
      </c>
      <c r="G1943" s="192">
        <v>2109106</v>
      </c>
      <c r="H1943" s="68"/>
      <c r="I1943" s="198" t="s">
        <v>5498</v>
      </c>
      <c r="J1943" s="68"/>
      <c r="K1943" s="68"/>
      <c r="L1943" s="68"/>
      <c r="M1943" s="68"/>
      <c r="N1943" s="363"/>
      <c r="O1943" s="363"/>
      <c r="P1943" s="216">
        <v>0</v>
      </c>
      <c r="Q1943" s="216">
        <v>1646.8</v>
      </c>
      <c r="R1943" s="68" t="s">
        <v>638</v>
      </c>
      <c r="S1943" s="365"/>
      <c r="T1943" s="278"/>
    </row>
    <row r="1944" spans="1:20" ht="51">
      <c r="A1944" s="192">
        <v>650</v>
      </c>
      <c r="B1944" s="68"/>
      <c r="C1944" s="214" t="s">
        <v>175</v>
      </c>
      <c r="D1944" s="215">
        <v>45041</v>
      </c>
      <c r="E1944" s="192" t="s">
        <v>4415</v>
      </c>
      <c r="F1944" s="192" t="s">
        <v>3</v>
      </c>
      <c r="G1944" s="192">
        <v>2109107</v>
      </c>
      <c r="H1944" s="68"/>
      <c r="I1944" s="198" t="s">
        <v>5499</v>
      </c>
      <c r="J1944" s="68"/>
      <c r="K1944" s="68"/>
      <c r="L1944" s="68"/>
      <c r="M1944" s="68"/>
      <c r="N1944" s="363"/>
      <c r="O1944" s="363"/>
      <c r="P1944" s="216">
        <v>0</v>
      </c>
      <c r="Q1944" s="216">
        <v>1250</v>
      </c>
      <c r="R1944" s="68" t="s">
        <v>638</v>
      </c>
      <c r="S1944" s="365"/>
      <c r="T1944" s="278"/>
    </row>
    <row r="1945" spans="1:20" ht="51">
      <c r="A1945" s="192">
        <v>46</v>
      </c>
      <c r="B1945" s="68"/>
      <c r="C1945" s="214" t="s">
        <v>1380</v>
      </c>
      <c r="D1945" s="215">
        <v>45041</v>
      </c>
      <c r="E1945" s="192" t="s">
        <v>4416</v>
      </c>
      <c r="F1945" s="192" t="s">
        <v>3</v>
      </c>
      <c r="G1945" s="192">
        <v>2109108</v>
      </c>
      <c r="H1945" s="68"/>
      <c r="I1945" s="198" t="s">
        <v>5500</v>
      </c>
      <c r="J1945" s="68"/>
      <c r="K1945" s="68"/>
      <c r="L1945" s="68"/>
      <c r="M1945" s="68"/>
      <c r="N1945" s="363"/>
      <c r="O1945" s="363"/>
      <c r="P1945" s="216">
        <v>0</v>
      </c>
      <c r="Q1945" s="216">
        <v>100</v>
      </c>
      <c r="R1945" s="68" t="s">
        <v>638</v>
      </c>
      <c r="S1945" s="365"/>
      <c r="T1945" s="278"/>
    </row>
    <row r="1946" spans="1:20" ht="51">
      <c r="A1946" s="192">
        <v>423</v>
      </c>
      <c r="B1946" s="68"/>
      <c r="C1946" s="214" t="s">
        <v>150</v>
      </c>
      <c r="D1946" s="215">
        <v>45041</v>
      </c>
      <c r="E1946" s="192" t="s">
        <v>4417</v>
      </c>
      <c r="F1946" s="192" t="s">
        <v>3</v>
      </c>
      <c r="G1946" s="192">
        <v>2109120</v>
      </c>
      <c r="H1946" s="68"/>
      <c r="I1946" s="198" t="s">
        <v>5501</v>
      </c>
      <c r="J1946" s="68"/>
      <c r="K1946" s="68"/>
      <c r="L1946" s="68"/>
      <c r="M1946" s="68"/>
      <c r="N1946" s="363"/>
      <c r="O1946" s="363"/>
      <c r="P1946" s="216">
        <v>0</v>
      </c>
      <c r="Q1946" s="216">
        <v>2050</v>
      </c>
      <c r="R1946" s="68" t="s">
        <v>638</v>
      </c>
      <c r="S1946" s="365"/>
      <c r="T1946" s="278"/>
    </row>
    <row r="1947" spans="1:20" ht="51">
      <c r="A1947" s="192">
        <v>46</v>
      </c>
      <c r="B1947" s="68"/>
      <c r="C1947" s="214" t="s">
        <v>1380</v>
      </c>
      <c r="D1947" s="215">
        <v>45041</v>
      </c>
      <c r="E1947" s="192" t="s">
        <v>4418</v>
      </c>
      <c r="F1947" s="192" t="s">
        <v>3</v>
      </c>
      <c r="G1947" s="192">
        <v>2109121</v>
      </c>
      <c r="H1947" s="68"/>
      <c r="I1947" s="198" t="s">
        <v>5502</v>
      </c>
      <c r="J1947" s="68"/>
      <c r="K1947" s="68"/>
      <c r="L1947" s="68"/>
      <c r="M1947" s="68"/>
      <c r="N1947" s="363"/>
      <c r="O1947" s="363"/>
      <c r="P1947" s="216">
        <v>0</v>
      </c>
      <c r="Q1947" s="216">
        <v>840</v>
      </c>
      <c r="R1947" s="68" t="s">
        <v>638</v>
      </c>
      <c r="S1947" s="365"/>
      <c r="T1947" s="278"/>
    </row>
    <row r="1948" spans="1:20" ht="76.5">
      <c r="A1948" s="192">
        <v>576</v>
      </c>
      <c r="B1948" s="68"/>
      <c r="C1948" s="214" t="s">
        <v>1247</v>
      </c>
      <c r="D1948" s="215">
        <v>45041</v>
      </c>
      <c r="E1948" s="192" t="s">
        <v>4419</v>
      </c>
      <c r="F1948" s="192" t="s">
        <v>12</v>
      </c>
      <c r="G1948" s="192">
        <v>1059048</v>
      </c>
      <c r="H1948" s="68"/>
      <c r="I1948" s="198" t="s">
        <v>5503</v>
      </c>
      <c r="J1948" s="68"/>
      <c r="K1948" s="68"/>
      <c r="L1948" s="68"/>
      <c r="M1948" s="68"/>
      <c r="N1948" s="363"/>
      <c r="O1948" s="363"/>
      <c r="P1948" s="216">
        <v>244.37</v>
      </c>
      <c r="Q1948" s="216">
        <v>0</v>
      </c>
      <c r="R1948" s="68" t="s">
        <v>638</v>
      </c>
      <c r="S1948" s="365"/>
      <c r="T1948" s="278"/>
    </row>
    <row r="1949" spans="1:20" ht="89.25">
      <c r="A1949" s="192">
        <v>576</v>
      </c>
      <c r="B1949" s="68"/>
      <c r="C1949" s="214" t="s">
        <v>1247</v>
      </c>
      <c r="D1949" s="215">
        <v>45041</v>
      </c>
      <c r="E1949" s="192" t="s">
        <v>4420</v>
      </c>
      <c r="F1949" s="192" t="s">
        <v>10</v>
      </c>
      <c r="G1949" s="192">
        <v>1059049</v>
      </c>
      <c r="H1949" s="68"/>
      <c r="I1949" s="198" t="s">
        <v>5504</v>
      </c>
      <c r="J1949" s="68"/>
      <c r="K1949" s="68"/>
      <c r="L1949" s="68"/>
      <c r="M1949" s="68"/>
      <c r="N1949" s="363"/>
      <c r="O1949" s="363"/>
      <c r="P1949" s="216">
        <v>50</v>
      </c>
      <c r="Q1949" s="216">
        <v>0</v>
      </c>
      <c r="R1949" s="68" t="s">
        <v>638</v>
      </c>
      <c r="S1949" s="365"/>
      <c r="T1949" s="278"/>
    </row>
    <row r="1950" spans="1:20" ht="63.75">
      <c r="A1950" s="192">
        <v>378</v>
      </c>
      <c r="B1950" s="68"/>
      <c r="C1950" s="214" t="s">
        <v>610</v>
      </c>
      <c r="D1950" s="215">
        <v>45041</v>
      </c>
      <c r="E1950" s="192" t="s">
        <v>4421</v>
      </c>
      <c r="F1950" s="192" t="s">
        <v>3</v>
      </c>
      <c r="G1950" s="192">
        <v>2109137</v>
      </c>
      <c r="H1950" s="68"/>
      <c r="I1950" s="198" t="s">
        <v>5505</v>
      </c>
      <c r="J1950" s="68"/>
      <c r="K1950" s="68"/>
      <c r="L1950" s="68"/>
      <c r="M1950" s="68"/>
      <c r="N1950" s="363"/>
      <c r="O1950" s="363"/>
      <c r="P1950" s="216">
        <v>0</v>
      </c>
      <c r="Q1950" s="216">
        <v>54.99</v>
      </c>
      <c r="R1950" s="68" t="s">
        <v>638</v>
      </c>
      <c r="S1950" s="365"/>
      <c r="T1950" s="278"/>
    </row>
    <row r="1951" spans="1:20" ht="63.75">
      <c r="A1951" s="192">
        <v>378</v>
      </c>
      <c r="B1951" s="68"/>
      <c r="C1951" s="214" t="s">
        <v>610</v>
      </c>
      <c r="D1951" s="215">
        <v>45041</v>
      </c>
      <c r="E1951" s="192" t="s">
        <v>4422</v>
      </c>
      <c r="F1951" s="192" t="s">
        <v>3</v>
      </c>
      <c r="G1951" s="192">
        <v>2109138</v>
      </c>
      <c r="H1951" s="68"/>
      <c r="I1951" s="198" t="s">
        <v>5506</v>
      </c>
      <c r="J1951" s="68"/>
      <c r="K1951" s="68"/>
      <c r="L1951" s="68"/>
      <c r="M1951" s="68"/>
      <c r="N1951" s="363"/>
      <c r="O1951" s="363"/>
      <c r="P1951" s="216">
        <v>0</v>
      </c>
      <c r="Q1951" s="216">
        <v>46.54</v>
      </c>
      <c r="R1951" s="68" t="s">
        <v>638</v>
      </c>
      <c r="S1951" s="365"/>
      <c r="T1951" s="278"/>
    </row>
    <row r="1952" spans="1:20" ht="63.75">
      <c r="A1952" s="192">
        <v>378</v>
      </c>
      <c r="B1952" s="68"/>
      <c r="C1952" s="214" t="s">
        <v>610</v>
      </c>
      <c r="D1952" s="215">
        <v>45041</v>
      </c>
      <c r="E1952" s="192" t="s">
        <v>4423</v>
      </c>
      <c r="F1952" s="192" t="s">
        <v>3</v>
      </c>
      <c r="G1952" s="192">
        <v>2109139</v>
      </c>
      <c r="H1952" s="68"/>
      <c r="I1952" s="198" t="s">
        <v>5507</v>
      </c>
      <c r="J1952" s="68"/>
      <c r="K1952" s="68"/>
      <c r="L1952" s="68"/>
      <c r="M1952" s="68"/>
      <c r="N1952" s="363"/>
      <c r="O1952" s="363"/>
      <c r="P1952" s="216">
        <v>0</v>
      </c>
      <c r="Q1952" s="216">
        <v>30.03</v>
      </c>
      <c r="R1952" s="68" t="s">
        <v>638</v>
      </c>
      <c r="S1952" s="365"/>
      <c r="T1952" s="278"/>
    </row>
    <row r="1953" spans="1:20" ht="38.25">
      <c r="A1953" s="192">
        <v>213</v>
      </c>
      <c r="B1953" s="68"/>
      <c r="C1953" s="214" t="s">
        <v>91</v>
      </c>
      <c r="D1953" s="215">
        <v>45041</v>
      </c>
      <c r="E1953" s="192" t="s">
        <v>4424</v>
      </c>
      <c r="F1953" s="192" t="s">
        <v>3</v>
      </c>
      <c r="G1953" s="192">
        <v>2109151</v>
      </c>
      <c r="H1953" s="68"/>
      <c r="I1953" s="198" t="s">
        <v>4942</v>
      </c>
      <c r="J1953" s="68"/>
      <c r="K1953" s="68"/>
      <c r="L1953" s="68"/>
      <c r="M1953" s="68"/>
      <c r="N1953" s="363"/>
      <c r="O1953" s="363"/>
      <c r="P1953" s="216">
        <v>0</v>
      </c>
      <c r="Q1953" s="216">
        <v>0.97</v>
      </c>
      <c r="R1953" s="68" t="s">
        <v>638</v>
      </c>
      <c r="S1953" s="365"/>
      <c r="T1953" s="278"/>
    </row>
    <row r="1954" spans="1:20" ht="38.25">
      <c r="A1954" s="192">
        <v>213</v>
      </c>
      <c r="B1954" s="68"/>
      <c r="C1954" s="214" t="s">
        <v>91</v>
      </c>
      <c r="D1954" s="215">
        <v>45041</v>
      </c>
      <c r="E1954" s="192" t="s">
        <v>4425</v>
      </c>
      <c r="F1954" s="192" t="s">
        <v>3</v>
      </c>
      <c r="G1954" s="192">
        <v>2109152</v>
      </c>
      <c r="H1954" s="68"/>
      <c r="I1954" s="198" t="s">
        <v>5508</v>
      </c>
      <c r="J1954" s="68"/>
      <c r="K1954" s="68"/>
      <c r="L1954" s="68"/>
      <c r="M1954" s="68"/>
      <c r="N1954" s="363"/>
      <c r="O1954" s="363"/>
      <c r="P1954" s="216">
        <v>0</v>
      </c>
      <c r="Q1954" s="216">
        <v>366.4</v>
      </c>
      <c r="R1954" s="68" t="s">
        <v>638</v>
      </c>
      <c r="S1954" s="365"/>
      <c r="T1954" s="278"/>
    </row>
    <row r="1955" spans="1:20" ht="51">
      <c r="A1955" s="192">
        <v>213</v>
      </c>
      <c r="B1955" s="68"/>
      <c r="C1955" s="214" t="s">
        <v>91</v>
      </c>
      <c r="D1955" s="215">
        <v>45041</v>
      </c>
      <c r="E1955" s="192" t="s">
        <v>4426</v>
      </c>
      <c r="F1955" s="192" t="s">
        <v>3</v>
      </c>
      <c r="G1955" s="192">
        <v>2109153</v>
      </c>
      <c r="H1955" s="68"/>
      <c r="I1955" s="198" t="s">
        <v>5509</v>
      </c>
      <c r="J1955" s="68"/>
      <c r="K1955" s="68"/>
      <c r="L1955" s="68"/>
      <c r="M1955" s="68"/>
      <c r="N1955" s="363"/>
      <c r="O1955" s="363"/>
      <c r="P1955" s="216">
        <v>0</v>
      </c>
      <c r="Q1955" s="216">
        <v>110</v>
      </c>
      <c r="R1955" s="68" t="s">
        <v>638</v>
      </c>
      <c r="S1955" s="365"/>
      <c r="T1955" s="278"/>
    </row>
    <row r="1956" spans="1:20" ht="51">
      <c r="A1956" s="192">
        <v>47</v>
      </c>
      <c r="B1956" s="68"/>
      <c r="C1956" s="214" t="s">
        <v>45</v>
      </c>
      <c r="D1956" s="215">
        <v>45041</v>
      </c>
      <c r="E1956" s="192" t="s">
        <v>4427</v>
      </c>
      <c r="F1956" s="192" t="s">
        <v>3</v>
      </c>
      <c r="G1956" s="192">
        <v>2109173</v>
      </c>
      <c r="H1956" s="68"/>
      <c r="I1956" s="198" t="s">
        <v>5510</v>
      </c>
      <c r="J1956" s="68"/>
      <c r="K1956" s="68"/>
      <c r="L1956" s="68"/>
      <c r="M1956" s="68"/>
      <c r="N1956" s="363"/>
      <c r="O1956" s="363"/>
      <c r="P1956" s="216">
        <v>0</v>
      </c>
      <c r="Q1956" s="216">
        <v>150</v>
      </c>
      <c r="R1956" s="68" t="s">
        <v>638</v>
      </c>
      <c r="S1956" s="365"/>
      <c r="T1956" s="278"/>
    </row>
    <row r="1957" spans="1:20" ht="63.75">
      <c r="A1957" s="192">
        <v>46</v>
      </c>
      <c r="B1957" s="68"/>
      <c r="C1957" s="214" t="s">
        <v>1380</v>
      </c>
      <c r="D1957" s="215">
        <v>45041</v>
      </c>
      <c r="E1957" s="192" t="s">
        <v>4428</v>
      </c>
      <c r="F1957" s="192" t="s">
        <v>3</v>
      </c>
      <c r="G1957" s="192">
        <v>2109175</v>
      </c>
      <c r="H1957" s="68"/>
      <c r="I1957" s="198" t="s">
        <v>5511</v>
      </c>
      <c r="J1957" s="68"/>
      <c r="K1957" s="68"/>
      <c r="L1957" s="68"/>
      <c r="M1957" s="68"/>
      <c r="N1957" s="363"/>
      <c r="O1957" s="363"/>
      <c r="P1957" s="216">
        <v>0</v>
      </c>
      <c r="Q1957" s="216">
        <v>840</v>
      </c>
      <c r="R1957" s="68" t="s">
        <v>638</v>
      </c>
      <c r="S1957" s="365"/>
      <c r="T1957" s="278"/>
    </row>
    <row r="1958" spans="1:20" ht="51">
      <c r="A1958" s="192">
        <v>212</v>
      </c>
      <c r="B1958" s="68"/>
      <c r="C1958" s="214" t="s">
        <v>90</v>
      </c>
      <c r="D1958" s="215">
        <v>45041</v>
      </c>
      <c r="E1958" s="192" t="s">
        <v>4429</v>
      </c>
      <c r="F1958" s="192" t="s">
        <v>3</v>
      </c>
      <c r="G1958" s="192">
        <v>2109183</v>
      </c>
      <c r="H1958" s="68"/>
      <c r="I1958" s="198" t="s">
        <v>5512</v>
      </c>
      <c r="J1958" s="68"/>
      <c r="K1958" s="68"/>
      <c r="L1958" s="68"/>
      <c r="M1958" s="68"/>
      <c r="N1958" s="363"/>
      <c r="O1958" s="363"/>
      <c r="P1958" s="216">
        <v>0</v>
      </c>
      <c r="Q1958" s="216">
        <v>60</v>
      </c>
      <c r="R1958" s="68" t="s">
        <v>638</v>
      </c>
      <c r="S1958" s="365"/>
      <c r="T1958" s="278"/>
    </row>
    <row r="1959" spans="1:20" ht="63.75">
      <c r="A1959" s="192">
        <v>597</v>
      </c>
      <c r="B1959" s="68"/>
      <c r="C1959" s="214" t="s">
        <v>677</v>
      </c>
      <c r="D1959" s="215">
        <v>45041</v>
      </c>
      <c r="E1959" s="192" t="s">
        <v>4430</v>
      </c>
      <c r="F1959" s="192" t="s">
        <v>6</v>
      </c>
      <c r="G1959" s="192">
        <v>2249062</v>
      </c>
      <c r="H1959" s="68"/>
      <c r="I1959" s="198" t="s">
        <v>5513</v>
      </c>
      <c r="J1959" s="68"/>
      <c r="K1959" s="68"/>
      <c r="L1959" s="68"/>
      <c r="M1959" s="68"/>
      <c r="N1959" s="363"/>
      <c r="O1959" s="363"/>
      <c r="P1959" s="216">
        <v>0</v>
      </c>
      <c r="Q1959" s="216">
        <v>528220</v>
      </c>
      <c r="R1959" s="68" t="s">
        <v>638</v>
      </c>
      <c r="S1959" s="365"/>
      <c r="T1959" s="278"/>
    </row>
    <row r="1960" spans="1:20" ht="51">
      <c r="A1960" s="192">
        <v>203</v>
      </c>
      <c r="B1960" s="68"/>
      <c r="C1960" s="214" t="s">
        <v>86</v>
      </c>
      <c r="D1960" s="215">
        <v>45041</v>
      </c>
      <c r="E1960" s="192" t="s">
        <v>4431</v>
      </c>
      <c r="F1960" s="192" t="s">
        <v>3</v>
      </c>
      <c r="G1960" s="192">
        <v>2109190</v>
      </c>
      <c r="H1960" s="68"/>
      <c r="I1960" s="198" t="s">
        <v>5514</v>
      </c>
      <c r="J1960" s="68"/>
      <c r="K1960" s="68"/>
      <c r="L1960" s="68"/>
      <c r="M1960" s="68"/>
      <c r="N1960" s="363"/>
      <c r="O1960" s="363"/>
      <c r="P1960" s="216">
        <v>0</v>
      </c>
      <c r="Q1960" s="216">
        <v>630.70000000000005</v>
      </c>
      <c r="R1960" s="68" t="s">
        <v>638</v>
      </c>
      <c r="S1960" s="365"/>
      <c r="T1960" s="278"/>
    </row>
    <row r="1961" spans="1:20" ht="63.75">
      <c r="A1961" s="192">
        <v>597</v>
      </c>
      <c r="B1961" s="68"/>
      <c r="C1961" s="214" t="s">
        <v>677</v>
      </c>
      <c r="D1961" s="215">
        <v>45041</v>
      </c>
      <c r="E1961" s="192" t="s">
        <v>4433</v>
      </c>
      <c r="F1961" s="192" t="s">
        <v>14</v>
      </c>
      <c r="G1961" s="192">
        <v>2249063</v>
      </c>
      <c r="H1961" s="68"/>
      <c r="I1961" s="198" t="s">
        <v>5516</v>
      </c>
      <c r="J1961" s="68"/>
      <c r="K1961" s="68"/>
      <c r="L1961" s="68"/>
      <c r="M1961" s="68"/>
      <c r="N1961" s="363"/>
      <c r="O1961" s="363"/>
      <c r="P1961" s="216">
        <v>50</v>
      </c>
      <c r="Q1961" s="216">
        <v>0</v>
      </c>
      <c r="R1961" s="68" t="s">
        <v>638</v>
      </c>
      <c r="S1961" s="365"/>
      <c r="T1961" s="278"/>
    </row>
    <row r="1962" spans="1:20" ht="51">
      <c r="A1962" s="192">
        <v>132</v>
      </c>
      <c r="B1962" s="68"/>
      <c r="C1962" s="214" t="s">
        <v>59</v>
      </c>
      <c r="D1962" s="215">
        <v>45041</v>
      </c>
      <c r="E1962" s="192" t="s">
        <v>4435</v>
      </c>
      <c r="F1962" s="192" t="s">
        <v>3</v>
      </c>
      <c r="G1962" s="192">
        <v>2109196</v>
      </c>
      <c r="H1962" s="68"/>
      <c r="I1962" s="198" t="s">
        <v>5518</v>
      </c>
      <c r="J1962" s="68"/>
      <c r="K1962" s="68"/>
      <c r="L1962" s="68"/>
      <c r="M1962" s="68"/>
      <c r="N1962" s="363"/>
      <c r="O1962" s="363"/>
      <c r="P1962" s="216">
        <v>0</v>
      </c>
      <c r="Q1962" s="216">
        <v>371</v>
      </c>
      <c r="R1962" s="68" t="s">
        <v>638</v>
      </c>
      <c r="S1962" s="365"/>
      <c r="T1962" s="278"/>
    </row>
    <row r="1963" spans="1:20" ht="51">
      <c r="A1963" s="192" t="s">
        <v>541</v>
      </c>
      <c r="B1963" s="68"/>
      <c r="C1963" s="214" t="s">
        <v>590</v>
      </c>
      <c r="D1963" s="215">
        <v>45041</v>
      </c>
      <c r="E1963" s="192" t="s">
        <v>4436</v>
      </c>
      <c r="F1963" s="192" t="s">
        <v>3</v>
      </c>
      <c r="G1963" s="192">
        <v>2109214</v>
      </c>
      <c r="H1963" s="68"/>
      <c r="I1963" s="198" t="s">
        <v>5519</v>
      </c>
      <c r="J1963" s="68"/>
      <c r="K1963" s="68"/>
      <c r="L1963" s="68"/>
      <c r="M1963" s="68"/>
      <c r="N1963" s="363"/>
      <c r="O1963" s="363"/>
      <c r="P1963" s="216">
        <v>0</v>
      </c>
      <c r="Q1963" s="216">
        <v>3785.41</v>
      </c>
      <c r="R1963" s="68" t="s">
        <v>638</v>
      </c>
      <c r="S1963" s="365"/>
      <c r="T1963" s="278"/>
    </row>
    <row r="1964" spans="1:20" ht="51">
      <c r="A1964" s="192">
        <v>290</v>
      </c>
      <c r="B1964" s="68"/>
      <c r="C1964" s="214" t="s">
        <v>118</v>
      </c>
      <c r="D1964" s="215">
        <v>45041</v>
      </c>
      <c r="E1964" s="192" t="s">
        <v>4437</v>
      </c>
      <c r="F1964" s="192" t="s">
        <v>3</v>
      </c>
      <c r="G1964" s="192">
        <v>2109102</v>
      </c>
      <c r="H1964" s="68"/>
      <c r="I1964" s="198" t="s">
        <v>5520</v>
      </c>
      <c r="J1964" s="68"/>
      <c r="K1964" s="68"/>
      <c r="L1964" s="68"/>
      <c r="M1964" s="68"/>
      <c r="N1964" s="363"/>
      <c r="O1964" s="363"/>
      <c r="P1964" s="216">
        <v>0</v>
      </c>
      <c r="Q1964" s="216">
        <v>4500.8</v>
      </c>
      <c r="R1964" s="68" t="s">
        <v>638</v>
      </c>
      <c r="S1964" s="365"/>
      <c r="T1964" s="278"/>
    </row>
    <row r="1965" spans="1:20" ht="63.75">
      <c r="A1965" s="192">
        <v>1201</v>
      </c>
      <c r="B1965" s="68"/>
      <c r="C1965" s="214" t="s">
        <v>228</v>
      </c>
      <c r="D1965" s="215">
        <v>45041</v>
      </c>
      <c r="E1965" s="192" t="s">
        <v>4438</v>
      </c>
      <c r="F1965" s="192" t="s">
        <v>3</v>
      </c>
      <c r="G1965" s="192">
        <v>2109111</v>
      </c>
      <c r="H1965" s="68"/>
      <c r="I1965" s="198" t="s">
        <v>5521</v>
      </c>
      <c r="J1965" s="68"/>
      <c r="K1965" s="68"/>
      <c r="L1965" s="68"/>
      <c r="M1965" s="68"/>
      <c r="N1965" s="363"/>
      <c r="O1965" s="363"/>
      <c r="P1965" s="216">
        <v>0</v>
      </c>
      <c r="Q1965" s="216">
        <v>2143.4899999999998</v>
      </c>
      <c r="R1965" s="68" t="s">
        <v>638</v>
      </c>
      <c r="S1965" s="365"/>
      <c r="T1965" s="278"/>
    </row>
    <row r="1966" spans="1:20" ht="51">
      <c r="A1966" s="192" t="s">
        <v>541</v>
      </c>
      <c r="B1966" s="68"/>
      <c r="C1966" s="214" t="s">
        <v>590</v>
      </c>
      <c r="D1966" s="215">
        <v>45041</v>
      </c>
      <c r="E1966" s="192" t="s">
        <v>4439</v>
      </c>
      <c r="F1966" s="192" t="s">
        <v>3</v>
      </c>
      <c r="G1966" s="192">
        <v>2109122</v>
      </c>
      <c r="H1966" s="68"/>
      <c r="I1966" s="198" t="s">
        <v>5522</v>
      </c>
      <c r="J1966" s="68"/>
      <c r="K1966" s="68"/>
      <c r="L1966" s="68"/>
      <c r="M1966" s="68"/>
      <c r="N1966" s="363"/>
      <c r="O1966" s="363"/>
      <c r="P1966" s="216">
        <v>0</v>
      </c>
      <c r="Q1966" s="216">
        <v>3466.33</v>
      </c>
      <c r="R1966" s="68" t="s">
        <v>638</v>
      </c>
      <c r="S1966" s="365"/>
      <c r="T1966" s="278"/>
    </row>
    <row r="1967" spans="1:20" ht="63.75">
      <c r="A1967" s="192" t="s">
        <v>541</v>
      </c>
      <c r="B1967" s="68"/>
      <c r="C1967" s="214" t="s">
        <v>590</v>
      </c>
      <c r="D1967" s="215">
        <v>45041</v>
      </c>
      <c r="E1967" s="192" t="s">
        <v>4440</v>
      </c>
      <c r="F1967" s="192" t="s">
        <v>3</v>
      </c>
      <c r="G1967" s="192">
        <v>2109112</v>
      </c>
      <c r="H1967" s="68"/>
      <c r="I1967" s="198" t="s">
        <v>5523</v>
      </c>
      <c r="J1967" s="68"/>
      <c r="K1967" s="68"/>
      <c r="L1967" s="68"/>
      <c r="M1967" s="68"/>
      <c r="N1967" s="363"/>
      <c r="O1967" s="363"/>
      <c r="P1967" s="216">
        <v>0</v>
      </c>
      <c r="Q1967" s="216">
        <v>2143.4899999999998</v>
      </c>
      <c r="R1967" s="68" t="s">
        <v>638</v>
      </c>
      <c r="S1967" s="365"/>
      <c r="T1967" s="278"/>
    </row>
    <row r="1968" spans="1:20" ht="63.75">
      <c r="A1968" s="192" t="s">
        <v>541</v>
      </c>
      <c r="B1968" s="68"/>
      <c r="C1968" s="214" t="s">
        <v>590</v>
      </c>
      <c r="D1968" s="215">
        <v>45041</v>
      </c>
      <c r="E1968" s="192" t="s">
        <v>4441</v>
      </c>
      <c r="F1968" s="192" t="s">
        <v>3</v>
      </c>
      <c r="G1968" s="192">
        <v>2109114</v>
      </c>
      <c r="H1968" s="68"/>
      <c r="I1968" s="198" t="s">
        <v>5524</v>
      </c>
      <c r="J1968" s="68"/>
      <c r="K1968" s="68"/>
      <c r="L1968" s="68"/>
      <c r="M1968" s="68"/>
      <c r="N1968" s="363"/>
      <c r="O1968" s="363"/>
      <c r="P1968" s="216">
        <v>0</v>
      </c>
      <c r="Q1968" s="216">
        <v>2143.4899999999998</v>
      </c>
      <c r="R1968" s="68" t="s">
        <v>638</v>
      </c>
      <c r="S1968" s="365"/>
      <c r="T1968" s="278"/>
    </row>
    <row r="1969" spans="1:20" ht="63.75">
      <c r="A1969" s="192">
        <v>580</v>
      </c>
      <c r="B1969" s="68"/>
      <c r="C1969" s="214" t="s">
        <v>169</v>
      </c>
      <c r="D1969" s="215">
        <v>45041</v>
      </c>
      <c r="E1969" s="192" t="s">
        <v>4442</v>
      </c>
      <c r="F1969" s="192" t="s">
        <v>3</v>
      </c>
      <c r="G1969" s="192">
        <v>2109115</v>
      </c>
      <c r="H1969" s="68"/>
      <c r="I1969" s="198" t="s">
        <v>5525</v>
      </c>
      <c r="J1969" s="68"/>
      <c r="K1969" s="68"/>
      <c r="L1969" s="68"/>
      <c r="M1969" s="68"/>
      <c r="N1969" s="363"/>
      <c r="O1969" s="363"/>
      <c r="P1969" s="216">
        <v>0</v>
      </c>
      <c r="Q1969" s="216">
        <v>603.21</v>
      </c>
      <c r="R1969" s="68" t="s">
        <v>638</v>
      </c>
      <c r="S1969" s="365"/>
      <c r="T1969" s="278"/>
    </row>
    <row r="1970" spans="1:20" ht="63.75">
      <c r="A1970" s="192">
        <v>20</v>
      </c>
      <c r="B1970" s="68"/>
      <c r="C1970" s="214" t="s">
        <v>41</v>
      </c>
      <c r="D1970" s="215">
        <v>45041</v>
      </c>
      <c r="E1970" s="192" t="s">
        <v>4443</v>
      </c>
      <c r="F1970" s="192" t="s">
        <v>3</v>
      </c>
      <c r="G1970" s="192">
        <v>2109123</v>
      </c>
      <c r="H1970" s="68"/>
      <c r="I1970" s="198" t="s">
        <v>5526</v>
      </c>
      <c r="J1970" s="68"/>
      <c r="K1970" s="68"/>
      <c r="L1970" s="68"/>
      <c r="M1970" s="68"/>
      <c r="N1970" s="363"/>
      <c r="O1970" s="363"/>
      <c r="P1970" s="216">
        <v>0</v>
      </c>
      <c r="Q1970" s="216">
        <v>23765.25</v>
      </c>
      <c r="R1970" s="68" t="s">
        <v>638</v>
      </c>
      <c r="S1970" s="365"/>
      <c r="T1970" s="278"/>
    </row>
    <row r="1971" spans="1:20" ht="51">
      <c r="A1971" s="192" t="s">
        <v>541</v>
      </c>
      <c r="B1971" s="68"/>
      <c r="C1971" s="214" t="s">
        <v>590</v>
      </c>
      <c r="D1971" s="215">
        <v>45041</v>
      </c>
      <c r="E1971" s="192" t="s">
        <v>4444</v>
      </c>
      <c r="F1971" s="192" t="s">
        <v>3</v>
      </c>
      <c r="G1971" s="192">
        <v>2109124</v>
      </c>
      <c r="H1971" s="68"/>
      <c r="I1971" s="198" t="s">
        <v>5527</v>
      </c>
      <c r="J1971" s="68"/>
      <c r="K1971" s="68"/>
      <c r="L1971" s="68"/>
      <c r="M1971" s="68"/>
      <c r="N1971" s="363"/>
      <c r="O1971" s="363"/>
      <c r="P1971" s="216">
        <v>0</v>
      </c>
      <c r="Q1971" s="216">
        <v>17564.13</v>
      </c>
      <c r="R1971" s="68" t="s">
        <v>638</v>
      </c>
      <c r="S1971" s="365"/>
      <c r="T1971" s="278"/>
    </row>
    <row r="1972" spans="1:20" ht="63.75">
      <c r="A1972" s="192">
        <v>86</v>
      </c>
      <c r="B1972" s="68"/>
      <c r="C1972" s="214" t="s">
        <v>50</v>
      </c>
      <c r="D1972" s="215">
        <v>45041</v>
      </c>
      <c r="E1972" s="192" t="s">
        <v>4445</v>
      </c>
      <c r="F1972" s="192" t="s">
        <v>3</v>
      </c>
      <c r="G1972" s="192">
        <v>2109126</v>
      </c>
      <c r="H1972" s="68"/>
      <c r="I1972" s="198" t="s">
        <v>5528</v>
      </c>
      <c r="J1972" s="68"/>
      <c r="K1972" s="68"/>
      <c r="L1972" s="68"/>
      <c r="M1972" s="68"/>
      <c r="N1972" s="363"/>
      <c r="O1972" s="363"/>
      <c r="P1972" s="216">
        <v>0</v>
      </c>
      <c r="Q1972" s="216">
        <v>54588.46</v>
      </c>
      <c r="R1972" s="68" t="s">
        <v>638</v>
      </c>
      <c r="S1972" s="365"/>
      <c r="T1972" s="278"/>
    </row>
    <row r="1973" spans="1:20" ht="63.75">
      <c r="A1973" s="192">
        <v>86</v>
      </c>
      <c r="B1973" s="68"/>
      <c r="C1973" s="214" t="s">
        <v>50</v>
      </c>
      <c r="D1973" s="215">
        <v>45041</v>
      </c>
      <c r="E1973" s="192" t="s">
        <v>4446</v>
      </c>
      <c r="F1973" s="192" t="s">
        <v>3</v>
      </c>
      <c r="G1973" s="192">
        <v>2109129</v>
      </c>
      <c r="H1973" s="68"/>
      <c r="I1973" s="198" t="s">
        <v>5529</v>
      </c>
      <c r="J1973" s="68"/>
      <c r="K1973" s="68"/>
      <c r="L1973" s="68"/>
      <c r="M1973" s="68"/>
      <c r="N1973" s="363"/>
      <c r="O1973" s="363"/>
      <c r="P1973" s="216">
        <v>0</v>
      </c>
      <c r="Q1973" s="216">
        <v>79575.009999999995</v>
      </c>
      <c r="R1973" s="68" t="s">
        <v>638</v>
      </c>
      <c r="S1973" s="365"/>
      <c r="T1973" s="278"/>
    </row>
    <row r="1974" spans="1:20" ht="63.75">
      <c r="A1974" s="192">
        <v>86</v>
      </c>
      <c r="B1974" s="68"/>
      <c r="C1974" s="214" t="s">
        <v>50</v>
      </c>
      <c r="D1974" s="215">
        <v>45041</v>
      </c>
      <c r="E1974" s="192" t="s">
        <v>4447</v>
      </c>
      <c r="F1974" s="192" t="s">
        <v>3</v>
      </c>
      <c r="G1974" s="192">
        <v>2109132</v>
      </c>
      <c r="H1974" s="68"/>
      <c r="I1974" s="198" t="s">
        <v>5530</v>
      </c>
      <c r="J1974" s="68"/>
      <c r="K1974" s="68"/>
      <c r="L1974" s="68"/>
      <c r="M1974" s="68"/>
      <c r="N1974" s="363"/>
      <c r="O1974" s="363"/>
      <c r="P1974" s="216">
        <v>0</v>
      </c>
      <c r="Q1974" s="216">
        <v>3600</v>
      </c>
      <c r="R1974" s="68" t="s">
        <v>638</v>
      </c>
      <c r="S1974" s="365"/>
      <c r="T1974" s="278"/>
    </row>
    <row r="1975" spans="1:20" ht="63.75">
      <c r="A1975" s="192">
        <v>86</v>
      </c>
      <c r="B1975" s="68"/>
      <c r="C1975" s="214" t="s">
        <v>50</v>
      </c>
      <c r="D1975" s="215">
        <v>45041</v>
      </c>
      <c r="E1975" s="192" t="s">
        <v>4448</v>
      </c>
      <c r="F1975" s="192" t="s">
        <v>3</v>
      </c>
      <c r="G1975" s="192">
        <v>2109134</v>
      </c>
      <c r="H1975" s="68"/>
      <c r="I1975" s="198" t="s">
        <v>5531</v>
      </c>
      <c r="J1975" s="68"/>
      <c r="K1975" s="68"/>
      <c r="L1975" s="68"/>
      <c r="M1975" s="68"/>
      <c r="N1975" s="363"/>
      <c r="O1975" s="363"/>
      <c r="P1975" s="216">
        <v>0</v>
      </c>
      <c r="Q1975" s="216">
        <v>47681.3</v>
      </c>
      <c r="R1975" s="68" t="s">
        <v>638</v>
      </c>
      <c r="S1975" s="365"/>
      <c r="T1975" s="278"/>
    </row>
    <row r="1976" spans="1:20" ht="63.75">
      <c r="A1976" s="192">
        <v>594</v>
      </c>
      <c r="B1976" s="68"/>
      <c r="C1976" s="214" t="s">
        <v>88</v>
      </c>
      <c r="D1976" s="215">
        <v>45041</v>
      </c>
      <c r="E1976" s="192" t="s">
        <v>4449</v>
      </c>
      <c r="F1976" s="192" t="s">
        <v>6</v>
      </c>
      <c r="G1976" s="192">
        <v>2249446</v>
      </c>
      <c r="H1976" s="68"/>
      <c r="I1976" s="198" t="s">
        <v>5532</v>
      </c>
      <c r="J1976" s="68"/>
      <c r="K1976" s="68"/>
      <c r="L1976" s="68"/>
      <c r="M1976" s="68"/>
      <c r="N1976" s="363"/>
      <c r="O1976" s="363"/>
      <c r="P1976" s="216">
        <v>0</v>
      </c>
      <c r="Q1976" s="216">
        <v>153882.56</v>
      </c>
      <c r="R1976" s="68" t="s">
        <v>638</v>
      </c>
      <c r="S1976" s="365"/>
      <c r="T1976" s="278"/>
    </row>
    <row r="1977" spans="1:20" ht="51">
      <c r="A1977" s="192">
        <v>594</v>
      </c>
      <c r="B1977" s="68"/>
      <c r="C1977" s="214" t="s">
        <v>88</v>
      </c>
      <c r="D1977" s="215">
        <v>45041</v>
      </c>
      <c r="E1977" s="192" t="s">
        <v>4450</v>
      </c>
      <c r="F1977" s="192" t="s">
        <v>14</v>
      </c>
      <c r="G1977" s="192">
        <v>2249447</v>
      </c>
      <c r="H1977" s="68"/>
      <c r="I1977" s="198" t="s">
        <v>5533</v>
      </c>
      <c r="J1977" s="68"/>
      <c r="K1977" s="68"/>
      <c r="L1977" s="68"/>
      <c r="M1977" s="68"/>
      <c r="N1977" s="363"/>
      <c r="O1977" s="363"/>
      <c r="P1977" s="216">
        <v>50</v>
      </c>
      <c r="Q1977" s="216">
        <v>0</v>
      </c>
      <c r="R1977" s="68" t="s">
        <v>638</v>
      </c>
      <c r="S1977" s="365"/>
      <c r="T1977" s="278"/>
    </row>
    <row r="1978" spans="1:20" ht="76.5">
      <c r="A1978" s="192">
        <v>117</v>
      </c>
      <c r="B1978" s="68"/>
      <c r="C1978" s="214" t="s">
        <v>54</v>
      </c>
      <c r="D1978" s="215">
        <v>45041</v>
      </c>
      <c r="E1978" s="192" t="s">
        <v>4451</v>
      </c>
      <c r="F1978" s="192" t="s">
        <v>10</v>
      </c>
      <c r="G1978" s="192">
        <v>1059099</v>
      </c>
      <c r="H1978" s="68"/>
      <c r="I1978" s="198" t="s">
        <v>5534</v>
      </c>
      <c r="J1978" s="68"/>
      <c r="K1978" s="68"/>
      <c r="L1978" s="68"/>
      <c r="M1978" s="68"/>
      <c r="N1978" s="363"/>
      <c r="O1978" s="363"/>
      <c r="P1978" s="216">
        <v>50</v>
      </c>
      <c r="Q1978" s="216">
        <v>0</v>
      </c>
      <c r="R1978" s="68" t="s">
        <v>638</v>
      </c>
      <c r="S1978" s="365"/>
      <c r="T1978" s="278"/>
    </row>
    <row r="1979" spans="1:20" ht="51">
      <c r="A1979" s="192">
        <v>383</v>
      </c>
      <c r="B1979" s="68"/>
      <c r="C1979" s="214" t="s">
        <v>1246</v>
      </c>
      <c r="D1979" s="215">
        <v>45041</v>
      </c>
      <c r="E1979" s="192" t="s">
        <v>4452</v>
      </c>
      <c r="F1979" s="192" t="s">
        <v>3</v>
      </c>
      <c r="G1979" s="192">
        <v>2109198</v>
      </c>
      <c r="H1979" s="68"/>
      <c r="I1979" s="198" t="s">
        <v>5535</v>
      </c>
      <c r="J1979" s="68"/>
      <c r="K1979" s="68"/>
      <c r="L1979" s="68"/>
      <c r="M1979" s="68"/>
      <c r="N1979" s="363"/>
      <c r="O1979" s="363"/>
      <c r="P1979" s="216">
        <v>0</v>
      </c>
      <c r="Q1979" s="216">
        <v>12</v>
      </c>
      <c r="R1979" s="68" t="s">
        <v>1480</v>
      </c>
      <c r="S1979" s="365"/>
      <c r="T1979" s="278"/>
    </row>
    <row r="1980" spans="1:20" ht="76.5">
      <c r="A1980" s="192">
        <v>66</v>
      </c>
      <c r="B1980" s="68"/>
      <c r="C1980" s="214" t="s">
        <v>46</v>
      </c>
      <c r="D1980" s="215">
        <v>45042</v>
      </c>
      <c r="E1980" s="192" t="s">
        <v>4453</v>
      </c>
      <c r="F1980" s="192" t="s">
        <v>639</v>
      </c>
      <c r="G1980" s="192">
        <v>5523122</v>
      </c>
      <c r="H1980" s="68"/>
      <c r="I1980" s="198" t="s">
        <v>5536</v>
      </c>
      <c r="J1980" s="68"/>
      <c r="K1980" s="68"/>
      <c r="L1980" s="68"/>
      <c r="M1980" s="68"/>
      <c r="N1980" s="363"/>
      <c r="O1980" s="363"/>
      <c r="P1980" s="216">
        <v>0</v>
      </c>
      <c r="Q1980" s="216">
        <v>1472.55</v>
      </c>
      <c r="R1980" s="68" t="s">
        <v>638</v>
      </c>
      <c r="S1980" s="365"/>
      <c r="T1980" s="278"/>
    </row>
    <row r="1981" spans="1:20" ht="76.5">
      <c r="A1981" s="192">
        <v>66</v>
      </c>
      <c r="B1981" s="68"/>
      <c r="C1981" s="214" t="s">
        <v>46</v>
      </c>
      <c r="D1981" s="215">
        <v>45042</v>
      </c>
      <c r="E1981" s="192" t="s">
        <v>4453</v>
      </c>
      <c r="F1981" s="192" t="s">
        <v>639</v>
      </c>
      <c r="G1981" s="192">
        <v>5523097</v>
      </c>
      <c r="H1981" s="68"/>
      <c r="I1981" s="198" t="s">
        <v>5536</v>
      </c>
      <c r="J1981" s="68"/>
      <c r="K1981" s="68"/>
      <c r="L1981" s="68"/>
      <c r="M1981" s="68"/>
      <c r="N1981" s="363"/>
      <c r="O1981" s="363"/>
      <c r="P1981" s="216">
        <v>0</v>
      </c>
      <c r="Q1981" s="216">
        <v>6404</v>
      </c>
      <c r="R1981" s="68" t="s">
        <v>638</v>
      </c>
      <c r="S1981" s="365"/>
      <c r="T1981" s="278"/>
    </row>
    <row r="1982" spans="1:20" ht="76.5">
      <c r="A1982" s="192">
        <v>66</v>
      </c>
      <c r="B1982" s="68"/>
      <c r="C1982" s="214" t="s">
        <v>46</v>
      </c>
      <c r="D1982" s="215">
        <v>45042</v>
      </c>
      <c r="E1982" s="192" t="s">
        <v>4453</v>
      </c>
      <c r="F1982" s="192" t="s">
        <v>639</v>
      </c>
      <c r="G1982" s="192">
        <v>5523201</v>
      </c>
      <c r="H1982" s="68"/>
      <c r="I1982" s="198" t="s">
        <v>5536</v>
      </c>
      <c r="J1982" s="68"/>
      <c r="K1982" s="68"/>
      <c r="L1982" s="68"/>
      <c r="M1982" s="68"/>
      <c r="N1982" s="363"/>
      <c r="O1982" s="363"/>
      <c r="P1982" s="216">
        <v>0</v>
      </c>
      <c r="Q1982" s="216">
        <v>285.7</v>
      </c>
      <c r="R1982" s="68" t="s">
        <v>638</v>
      </c>
      <c r="S1982" s="365"/>
      <c r="T1982" s="278"/>
    </row>
    <row r="1983" spans="1:20" ht="76.5">
      <c r="A1983" s="192">
        <v>862</v>
      </c>
      <c r="B1983" s="68"/>
      <c r="C1983" s="214" t="s">
        <v>187</v>
      </c>
      <c r="D1983" s="215">
        <v>45042</v>
      </c>
      <c r="E1983" s="192" t="s">
        <v>4453</v>
      </c>
      <c r="F1983" s="192" t="s">
        <v>639</v>
      </c>
      <c r="G1983" s="192">
        <v>5523113</v>
      </c>
      <c r="H1983" s="68"/>
      <c r="I1983" s="198" t="s">
        <v>5537</v>
      </c>
      <c r="J1983" s="68"/>
      <c r="K1983" s="68"/>
      <c r="L1983" s="68"/>
      <c r="M1983" s="68"/>
      <c r="N1983" s="363"/>
      <c r="O1983" s="363"/>
      <c r="P1983" s="216">
        <v>0</v>
      </c>
      <c r="Q1983" s="216">
        <v>6403.99</v>
      </c>
      <c r="R1983" s="68" t="s">
        <v>638</v>
      </c>
      <c r="S1983" s="365"/>
      <c r="T1983" s="278"/>
    </row>
    <row r="1984" spans="1:20" ht="76.5">
      <c r="A1984" s="192">
        <v>862</v>
      </c>
      <c r="B1984" s="68"/>
      <c r="C1984" s="214" t="s">
        <v>187</v>
      </c>
      <c r="D1984" s="215">
        <v>45042</v>
      </c>
      <c r="E1984" s="192" t="s">
        <v>4453</v>
      </c>
      <c r="F1984" s="192" t="s">
        <v>639</v>
      </c>
      <c r="G1984" s="192">
        <v>5523189</v>
      </c>
      <c r="H1984" s="68"/>
      <c r="I1984" s="198" t="s">
        <v>5537</v>
      </c>
      <c r="J1984" s="68"/>
      <c r="K1984" s="68"/>
      <c r="L1984" s="68"/>
      <c r="M1984" s="68"/>
      <c r="N1984" s="363"/>
      <c r="O1984" s="363"/>
      <c r="P1984" s="216">
        <v>0</v>
      </c>
      <c r="Q1984" s="216">
        <v>1472.54</v>
      </c>
      <c r="R1984" s="68" t="s">
        <v>638</v>
      </c>
      <c r="S1984" s="365"/>
      <c r="T1984" s="278"/>
    </row>
    <row r="1985" spans="1:20" ht="51">
      <c r="A1985" s="192">
        <v>41</v>
      </c>
      <c r="B1985" s="68"/>
      <c r="C1985" s="214" t="s">
        <v>44</v>
      </c>
      <c r="D1985" s="215">
        <v>45042</v>
      </c>
      <c r="E1985" s="192" t="s">
        <v>4454</v>
      </c>
      <c r="F1985" s="192" t="s">
        <v>3</v>
      </c>
      <c r="G1985" s="192">
        <v>2109338</v>
      </c>
      <c r="H1985" s="68"/>
      <c r="I1985" s="198" t="s">
        <v>5538</v>
      </c>
      <c r="J1985" s="68"/>
      <c r="K1985" s="68"/>
      <c r="L1985" s="68"/>
      <c r="M1985" s="68"/>
      <c r="N1985" s="363"/>
      <c r="O1985" s="363"/>
      <c r="P1985" s="216">
        <v>0</v>
      </c>
      <c r="Q1985" s="216">
        <v>50</v>
      </c>
      <c r="R1985" s="68" t="s">
        <v>638</v>
      </c>
      <c r="S1985" s="365"/>
      <c r="T1985" s="278"/>
    </row>
    <row r="1986" spans="1:20" ht="51">
      <c r="A1986" s="192">
        <v>46</v>
      </c>
      <c r="B1986" s="68"/>
      <c r="C1986" s="214" t="s">
        <v>1380</v>
      </c>
      <c r="D1986" s="215">
        <v>45042</v>
      </c>
      <c r="E1986" s="192" t="s">
        <v>4455</v>
      </c>
      <c r="F1986" s="192" t="s">
        <v>3</v>
      </c>
      <c r="G1986" s="192">
        <v>2109375</v>
      </c>
      <c r="H1986" s="68"/>
      <c r="I1986" s="198" t="s">
        <v>5539</v>
      </c>
      <c r="J1986" s="68"/>
      <c r="K1986" s="68"/>
      <c r="L1986" s="68"/>
      <c r="M1986" s="68"/>
      <c r="N1986" s="363"/>
      <c r="O1986" s="363"/>
      <c r="P1986" s="216">
        <v>0</v>
      </c>
      <c r="Q1986" s="216">
        <v>1874.31</v>
      </c>
      <c r="R1986" s="68" t="s">
        <v>638</v>
      </c>
      <c r="S1986" s="365"/>
      <c r="T1986" s="278"/>
    </row>
    <row r="1987" spans="1:20" ht="51">
      <c r="A1987" s="192">
        <v>132</v>
      </c>
      <c r="B1987" s="68"/>
      <c r="C1987" s="214" t="s">
        <v>59</v>
      </c>
      <c r="D1987" s="215">
        <v>45042</v>
      </c>
      <c r="E1987" s="192" t="s">
        <v>4456</v>
      </c>
      <c r="F1987" s="192" t="s">
        <v>3</v>
      </c>
      <c r="G1987" s="192">
        <v>2109377</v>
      </c>
      <c r="H1987" s="68"/>
      <c r="I1987" s="198" t="s">
        <v>5540</v>
      </c>
      <c r="J1987" s="68"/>
      <c r="K1987" s="68"/>
      <c r="L1987" s="68"/>
      <c r="M1987" s="68"/>
      <c r="N1987" s="363"/>
      <c r="O1987" s="363"/>
      <c r="P1987" s="216">
        <v>0</v>
      </c>
      <c r="Q1987" s="216">
        <v>210</v>
      </c>
      <c r="R1987" s="68" t="s">
        <v>638</v>
      </c>
      <c r="S1987" s="365"/>
      <c r="T1987" s="278"/>
    </row>
    <row r="1988" spans="1:20" ht="89.25">
      <c r="A1988" s="192">
        <v>862</v>
      </c>
      <c r="B1988" s="68"/>
      <c r="C1988" s="214" t="s">
        <v>187</v>
      </c>
      <c r="D1988" s="215">
        <v>45042</v>
      </c>
      <c r="E1988" s="192" t="s">
        <v>4457</v>
      </c>
      <c r="F1988" s="192" t="s">
        <v>639</v>
      </c>
      <c r="G1988" s="192">
        <v>5523216</v>
      </c>
      <c r="H1988" s="68"/>
      <c r="I1988" s="198" t="s">
        <v>5541</v>
      </c>
      <c r="J1988" s="68"/>
      <c r="K1988" s="68"/>
      <c r="L1988" s="68"/>
      <c r="M1988" s="68"/>
      <c r="N1988" s="363"/>
      <c r="O1988" s="363"/>
      <c r="P1988" s="216">
        <v>0</v>
      </c>
      <c r="Q1988" s="216">
        <v>1290.04</v>
      </c>
      <c r="R1988" s="68" t="s">
        <v>638</v>
      </c>
      <c r="S1988" s="365"/>
      <c r="T1988" s="278"/>
    </row>
    <row r="1989" spans="1:20" ht="76.5">
      <c r="A1989" s="192">
        <v>66</v>
      </c>
      <c r="B1989" s="68"/>
      <c r="C1989" s="214" t="s">
        <v>46</v>
      </c>
      <c r="D1989" s="215">
        <v>45042</v>
      </c>
      <c r="E1989" s="192" t="s">
        <v>4457</v>
      </c>
      <c r="F1989" s="192" t="s">
        <v>639</v>
      </c>
      <c r="G1989" s="192">
        <v>5523208</v>
      </c>
      <c r="H1989" s="68"/>
      <c r="I1989" s="198" t="s">
        <v>5542</v>
      </c>
      <c r="J1989" s="68"/>
      <c r="K1989" s="68"/>
      <c r="L1989" s="68"/>
      <c r="M1989" s="68"/>
      <c r="N1989" s="363"/>
      <c r="O1989" s="363"/>
      <c r="P1989" s="216">
        <v>0</v>
      </c>
      <c r="Q1989" s="216">
        <v>1290.04</v>
      </c>
      <c r="R1989" s="68" t="s">
        <v>638</v>
      </c>
      <c r="S1989" s="365"/>
      <c r="T1989" s="278"/>
    </row>
    <row r="1990" spans="1:20" ht="76.5">
      <c r="A1990" s="192">
        <v>862</v>
      </c>
      <c r="B1990" s="68"/>
      <c r="C1990" s="214" t="s">
        <v>187</v>
      </c>
      <c r="D1990" s="215">
        <v>45042</v>
      </c>
      <c r="E1990" s="192" t="s">
        <v>4457</v>
      </c>
      <c r="F1990" s="192" t="s">
        <v>639</v>
      </c>
      <c r="G1990" s="192">
        <v>5523202</v>
      </c>
      <c r="H1990" s="68"/>
      <c r="I1990" s="198" t="s">
        <v>5537</v>
      </c>
      <c r="J1990" s="68"/>
      <c r="K1990" s="68"/>
      <c r="L1990" s="68"/>
      <c r="M1990" s="68"/>
      <c r="N1990" s="363"/>
      <c r="O1990" s="363"/>
      <c r="P1990" s="216">
        <v>0</v>
      </c>
      <c r="Q1990" s="216">
        <v>285.69</v>
      </c>
      <c r="R1990" s="68" t="s">
        <v>638</v>
      </c>
      <c r="S1990" s="365"/>
      <c r="T1990" s="278"/>
    </row>
    <row r="1991" spans="1:20" ht="76.5">
      <c r="A1991" s="192">
        <v>66</v>
      </c>
      <c r="B1991" s="68"/>
      <c r="C1991" s="214" t="s">
        <v>46</v>
      </c>
      <c r="D1991" s="215">
        <v>45042</v>
      </c>
      <c r="E1991" s="192" t="s">
        <v>4457</v>
      </c>
      <c r="F1991" s="192" t="s">
        <v>639</v>
      </c>
      <c r="G1991" s="192">
        <v>5523217</v>
      </c>
      <c r="H1991" s="68"/>
      <c r="I1991" s="198" t="s">
        <v>5543</v>
      </c>
      <c r="J1991" s="68"/>
      <c r="K1991" s="68"/>
      <c r="L1991" s="68"/>
      <c r="M1991" s="68"/>
      <c r="N1991" s="363"/>
      <c r="O1991" s="363"/>
      <c r="P1991" s="216">
        <v>0</v>
      </c>
      <c r="Q1991" s="216">
        <v>1917.97</v>
      </c>
      <c r="R1991" s="68" t="s">
        <v>638</v>
      </c>
      <c r="S1991" s="365"/>
      <c r="T1991" s="278"/>
    </row>
    <row r="1992" spans="1:20" ht="51">
      <c r="A1992" s="192" t="s">
        <v>541</v>
      </c>
      <c r="B1992" s="68"/>
      <c r="C1992" s="214" t="s">
        <v>590</v>
      </c>
      <c r="D1992" s="215">
        <v>45042</v>
      </c>
      <c r="E1992" s="192" t="s">
        <v>4458</v>
      </c>
      <c r="F1992" s="192" t="s">
        <v>3</v>
      </c>
      <c r="G1992" s="192">
        <v>2109405</v>
      </c>
      <c r="H1992" s="68"/>
      <c r="I1992" s="198" t="s">
        <v>3255</v>
      </c>
      <c r="J1992" s="68"/>
      <c r="K1992" s="68"/>
      <c r="L1992" s="68"/>
      <c r="M1992" s="68"/>
      <c r="N1992" s="363"/>
      <c r="O1992" s="363"/>
      <c r="P1992" s="216">
        <v>0</v>
      </c>
      <c r="Q1992" s="216">
        <v>3300.69</v>
      </c>
      <c r="R1992" s="68" t="s">
        <v>638</v>
      </c>
      <c r="S1992" s="365"/>
      <c r="T1992" s="278"/>
    </row>
    <row r="1993" spans="1:20" ht="51">
      <c r="A1993" s="192">
        <v>86</v>
      </c>
      <c r="B1993" s="68"/>
      <c r="C1993" s="214" t="s">
        <v>50</v>
      </c>
      <c r="D1993" s="215">
        <v>45042</v>
      </c>
      <c r="E1993" s="192" t="s">
        <v>4459</v>
      </c>
      <c r="F1993" s="192" t="s">
        <v>3</v>
      </c>
      <c r="G1993" s="192">
        <v>2109437</v>
      </c>
      <c r="H1993" s="68"/>
      <c r="I1993" s="198" t="s">
        <v>5544</v>
      </c>
      <c r="J1993" s="68"/>
      <c r="K1993" s="68"/>
      <c r="L1993" s="68"/>
      <c r="M1993" s="68"/>
      <c r="N1993" s="363"/>
      <c r="O1993" s="363"/>
      <c r="P1993" s="216">
        <v>0</v>
      </c>
      <c r="Q1993" s="216">
        <v>504.06</v>
      </c>
      <c r="R1993" s="68" t="s">
        <v>638</v>
      </c>
      <c r="S1993" s="365"/>
      <c r="T1993" s="278"/>
    </row>
    <row r="1994" spans="1:20" ht="51">
      <c r="A1994" s="192" t="s">
        <v>541</v>
      </c>
      <c r="B1994" s="68"/>
      <c r="C1994" s="214" t="s">
        <v>590</v>
      </c>
      <c r="D1994" s="215">
        <v>45042</v>
      </c>
      <c r="E1994" s="192" t="s">
        <v>4460</v>
      </c>
      <c r="F1994" s="192" t="s">
        <v>3</v>
      </c>
      <c r="G1994" s="192">
        <v>2109460</v>
      </c>
      <c r="H1994" s="68"/>
      <c r="I1994" s="198" t="s">
        <v>5545</v>
      </c>
      <c r="J1994" s="68"/>
      <c r="K1994" s="68"/>
      <c r="L1994" s="68"/>
      <c r="M1994" s="68"/>
      <c r="N1994" s="363"/>
      <c r="O1994" s="363"/>
      <c r="P1994" s="216">
        <v>0</v>
      </c>
      <c r="Q1994" s="216">
        <v>102.58</v>
      </c>
      <c r="R1994" s="68" t="s">
        <v>638</v>
      </c>
      <c r="S1994" s="365"/>
      <c r="T1994" s="278"/>
    </row>
    <row r="1995" spans="1:20" ht="51">
      <c r="A1995" s="192">
        <v>599</v>
      </c>
      <c r="B1995" s="68"/>
      <c r="C1995" s="214" t="s">
        <v>1249</v>
      </c>
      <c r="D1995" s="215">
        <v>45042</v>
      </c>
      <c r="E1995" s="192" t="s">
        <v>4461</v>
      </c>
      <c r="F1995" s="192" t="s">
        <v>3</v>
      </c>
      <c r="G1995" s="192">
        <v>2109439</v>
      </c>
      <c r="H1995" s="68"/>
      <c r="I1995" s="198" t="s">
        <v>5546</v>
      </c>
      <c r="J1995" s="68"/>
      <c r="K1995" s="68"/>
      <c r="L1995" s="68"/>
      <c r="M1995" s="68"/>
      <c r="N1995" s="363"/>
      <c r="O1995" s="363"/>
      <c r="P1995" s="216">
        <v>0</v>
      </c>
      <c r="Q1995" s="216">
        <v>5320</v>
      </c>
      <c r="R1995" s="68" t="s">
        <v>638</v>
      </c>
      <c r="S1995" s="365"/>
      <c r="T1995" s="278"/>
    </row>
    <row r="1996" spans="1:20" ht="51">
      <c r="A1996" s="192">
        <v>86</v>
      </c>
      <c r="B1996" s="68"/>
      <c r="C1996" s="214" t="s">
        <v>50</v>
      </c>
      <c r="D1996" s="215">
        <v>45042</v>
      </c>
      <c r="E1996" s="192" t="s">
        <v>4462</v>
      </c>
      <c r="F1996" s="192" t="s">
        <v>3</v>
      </c>
      <c r="G1996" s="192">
        <v>2109444</v>
      </c>
      <c r="H1996" s="68"/>
      <c r="I1996" s="198" t="s">
        <v>5544</v>
      </c>
      <c r="J1996" s="68"/>
      <c r="K1996" s="68"/>
      <c r="L1996" s="68"/>
      <c r="M1996" s="68"/>
      <c r="N1996" s="363"/>
      <c r="O1996" s="363"/>
      <c r="P1996" s="216">
        <v>0</v>
      </c>
      <c r="Q1996" s="216">
        <v>391.42</v>
      </c>
      <c r="R1996" s="68" t="s">
        <v>638</v>
      </c>
      <c r="S1996" s="365"/>
      <c r="T1996" s="278"/>
    </row>
    <row r="1997" spans="1:20" ht="51">
      <c r="A1997" s="192" t="s">
        <v>541</v>
      </c>
      <c r="B1997" s="68"/>
      <c r="C1997" s="214" t="s">
        <v>590</v>
      </c>
      <c r="D1997" s="215">
        <v>45042</v>
      </c>
      <c r="E1997" s="192" t="s">
        <v>4463</v>
      </c>
      <c r="F1997" s="192" t="s">
        <v>3</v>
      </c>
      <c r="G1997" s="192">
        <v>2109462</v>
      </c>
      <c r="H1997" s="68"/>
      <c r="I1997" s="198" t="s">
        <v>5545</v>
      </c>
      <c r="J1997" s="68"/>
      <c r="K1997" s="68"/>
      <c r="L1997" s="68"/>
      <c r="M1997" s="68"/>
      <c r="N1997" s="363"/>
      <c r="O1997" s="363"/>
      <c r="P1997" s="216">
        <v>0</v>
      </c>
      <c r="Q1997" s="216">
        <v>92.06</v>
      </c>
      <c r="R1997" s="68" t="s">
        <v>638</v>
      </c>
      <c r="S1997" s="365"/>
      <c r="T1997" s="278"/>
    </row>
    <row r="1998" spans="1:20" ht="51">
      <c r="A1998" s="192">
        <v>513</v>
      </c>
      <c r="B1998" s="68"/>
      <c r="C1998" s="214" t="s">
        <v>160</v>
      </c>
      <c r="D1998" s="215">
        <v>45042</v>
      </c>
      <c r="E1998" s="192" t="s">
        <v>4464</v>
      </c>
      <c r="F1998" s="192" t="s">
        <v>3</v>
      </c>
      <c r="G1998" s="192">
        <v>2109466</v>
      </c>
      <c r="H1998" s="68"/>
      <c r="I1998" s="198" t="s">
        <v>5547</v>
      </c>
      <c r="J1998" s="68"/>
      <c r="K1998" s="68"/>
      <c r="L1998" s="68"/>
      <c r="M1998" s="68"/>
      <c r="N1998" s="363"/>
      <c r="O1998" s="363"/>
      <c r="P1998" s="216">
        <v>0</v>
      </c>
      <c r="Q1998" s="216">
        <v>1678.75</v>
      </c>
      <c r="R1998" s="68" t="s">
        <v>638</v>
      </c>
      <c r="S1998" s="365"/>
      <c r="T1998" s="278"/>
    </row>
    <row r="1999" spans="1:20" ht="51">
      <c r="A1999" s="192">
        <v>41</v>
      </c>
      <c r="B1999" s="68"/>
      <c r="C1999" s="214" t="s">
        <v>44</v>
      </c>
      <c r="D1999" s="215">
        <v>45042</v>
      </c>
      <c r="E1999" s="192" t="s">
        <v>4465</v>
      </c>
      <c r="F1999" s="192" t="s">
        <v>3</v>
      </c>
      <c r="G1999" s="192">
        <v>2109479</v>
      </c>
      <c r="H1999" s="68"/>
      <c r="I1999" s="198" t="s">
        <v>4893</v>
      </c>
      <c r="J1999" s="68"/>
      <c r="K1999" s="68"/>
      <c r="L1999" s="68"/>
      <c r="M1999" s="68"/>
      <c r="N1999" s="363"/>
      <c r="O1999" s="363"/>
      <c r="P1999" s="216">
        <v>0</v>
      </c>
      <c r="Q1999" s="216">
        <v>5</v>
      </c>
      <c r="R1999" s="68" t="s">
        <v>638</v>
      </c>
      <c r="S1999" s="365"/>
      <c r="T1999" s="278"/>
    </row>
    <row r="2000" spans="1:20" ht="51">
      <c r="A2000" s="192">
        <v>373</v>
      </c>
      <c r="B2000" s="68"/>
      <c r="C2000" s="214" t="s">
        <v>607</v>
      </c>
      <c r="D2000" s="215">
        <v>45042</v>
      </c>
      <c r="E2000" s="192" t="s">
        <v>4466</v>
      </c>
      <c r="F2000" s="192" t="s">
        <v>3</v>
      </c>
      <c r="G2000" s="192">
        <v>2109484</v>
      </c>
      <c r="H2000" s="68"/>
      <c r="I2000" s="198" t="s">
        <v>5548</v>
      </c>
      <c r="J2000" s="68"/>
      <c r="K2000" s="68"/>
      <c r="L2000" s="68"/>
      <c r="M2000" s="68"/>
      <c r="N2000" s="363"/>
      <c r="O2000" s="363"/>
      <c r="P2000" s="216">
        <v>0</v>
      </c>
      <c r="Q2000" s="216">
        <v>350</v>
      </c>
      <c r="R2000" s="68" t="s">
        <v>638</v>
      </c>
      <c r="S2000" s="365"/>
      <c r="T2000" s="278"/>
    </row>
    <row r="2001" spans="1:20" ht="76.5">
      <c r="A2001" s="192">
        <v>265</v>
      </c>
      <c r="B2001" s="68"/>
      <c r="C2001" s="214" t="s">
        <v>106</v>
      </c>
      <c r="D2001" s="215">
        <v>45042</v>
      </c>
      <c r="E2001" s="192" t="s">
        <v>4467</v>
      </c>
      <c r="F2001" s="192" t="s">
        <v>6</v>
      </c>
      <c r="G2001" s="192">
        <v>1802599</v>
      </c>
      <c r="H2001" s="68"/>
      <c r="I2001" s="198" t="s">
        <v>5549</v>
      </c>
      <c r="J2001" s="68"/>
      <c r="K2001" s="68"/>
      <c r="L2001" s="68"/>
      <c r="M2001" s="68"/>
      <c r="N2001" s="363"/>
      <c r="O2001" s="363"/>
      <c r="P2001" s="216">
        <v>0</v>
      </c>
      <c r="Q2001" s="216">
        <v>3714.8</v>
      </c>
      <c r="R2001" s="68" t="s">
        <v>638</v>
      </c>
      <c r="S2001" s="365"/>
      <c r="T2001" s="278"/>
    </row>
    <row r="2002" spans="1:20" ht="76.5">
      <c r="A2002" s="192">
        <v>46</v>
      </c>
      <c r="B2002" s="68"/>
      <c r="C2002" s="214" t="s">
        <v>1380</v>
      </c>
      <c r="D2002" s="215">
        <v>45042</v>
      </c>
      <c r="E2002" s="192" t="s">
        <v>4468</v>
      </c>
      <c r="F2002" s="192" t="s">
        <v>6</v>
      </c>
      <c r="G2002" s="192">
        <v>1802600</v>
      </c>
      <c r="H2002" s="68"/>
      <c r="I2002" s="198" t="s">
        <v>5550</v>
      </c>
      <c r="J2002" s="68"/>
      <c r="K2002" s="68"/>
      <c r="L2002" s="68"/>
      <c r="M2002" s="68"/>
      <c r="N2002" s="363"/>
      <c r="O2002" s="363"/>
      <c r="P2002" s="216">
        <v>0</v>
      </c>
      <c r="Q2002" s="216">
        <v>50000</v>
      </c>
      <c r="R2002" s="68" t="s">
        <v>638</v>
      </c>
      <c r="S2002" s="365"/>
      <c r="T2002" s="278"/>
    </row>
    <row r="2003" spans="1:20" ht="51">
      <c r="A2003" s="192">
        <v>513</v>
      </c>
      <c r="B2003" s="68"/>
      <c r="C2003" s="214" t="s">
        <v>160</v>
      </c>
      <c r="D2003" s="215">
        <v>45042</v>
      </c>
      <c r="E2003" s="192" t="s">
        <v>4469</v>
      </c>
      <c r="F2003" s="192" t="s">
        <v>14</v>
      </c>
      <c r="G2003" s="192">
        <v>2250440</v>
      </c>
      <c r="H2003" s="68"/>
      <c r="I2003" s="198" t="s">
        <v>5551</v>
      </c>
      <c r="J2003" s="68"/>
      <c r="K2003" s="68"/>
      <c r="L2003" s="68"/>
      <c r="M2003" s="68"/>
      <c r="N2003" s="363"/>
      <c r="O2003" s="363"/>
      <c r="P2003" s="216">
        <v>50</v>
      </c>
      <c r="Q2003" s="216">
        <v>0</v>
      </c>
      <c r="R2003" s="68" t="s">
        <v>638</v>
      </c>
      <c r="S2003" s="365"/>
      <c r="T2003" s="278"/>
    </row>
    <row r="2004" spans="1:20" ht="76.5">
      <c r="A2004" s="192">
        <v>862</v>
      </c>
      <c r="B2004" s="68"/>
      <c r="C2004" s="214" t="s">
        <v>187</v>
      </c>
      <c r="D2004" s="215">
        <v>45042</v>
      </c>
      <c r="E2004" s="192" t="s">
        <v>4470</v>
      </c>
      <c r="F2004" s="192" t="s">
        <v>639</v>
      </c>
      <c r="G2004" s="192">
        <v>5523238</v>
      </c>
      <c r="H2004" s="68"/>
      <c r="I2004" s="198" t="s">
        <v>5552</v>
      </c>
      <c r="J2004" s="68"/>
      <c r="K2004" s="68"/>
      <c r="L2004" s="68"/>
      <c r="M2004" s="68"/>
      <c r="N2004" s="363"/>
      <c r="O2004" s="363"/>
      <c r="P2004" s="216">
        <v>0</v>
      </c>
      <c r="Q2004" s="216">
        <v>1917.96</v>
      </c>
      <c r="R2004" s="68" t="s">
        <v>638</v>
      </c>
      <c r="S2004" s="365"/>
      <c r="T2004" s="278"/>
    </row>
    <row r="2005" spans="1:20" ht="51">
      <c r="A2005" s="192" t="s">
        <v>541</v>
      </c>
      <c r="B2005" s="68"/>
      <c r="C2005" s="214" t="s">
        <v>590</v>
      </c>
      <c r="D2005" s="215">
        <v>45042</v>
      </c>
      <c r="E2005" s="192" t="s">
        <v>4471</v>
      </c>
      <c r="F2005" s="192" t="s">
        <v>3</v>
      </c>
      <c r="G2005" s="192">
        <v>2109494</v>
      </c>
      <c r="H2005" s="68"/>
      <c r="I2005" s="198" t="s">
        <v>5553</v>
      </c>
      <c r="J2005" s="68"/>
      <c r="K2005" s="68"/>
      <c r="L2005" s="68"/>
      <c r="M2005" s="68"/>
      <c r="N2005" s="363"/>
      <c r="O2005" s="363"/>
      <c r="P2005" s="216">
        <v>0</v>
      </c>
      <c r="Q2005" s="216">
        <v>2589.23</v>
      </c>
      <c r="R2005" s="68" t="s">
        <v>638</v>
      </c>
      <c r="S2005" s="365"/>
      <c r="T2005" s="278"/>
    </row>
    <row r="2006" spans="1:20" ht="63.75">
      <c r="A2006" s="192">
        <v>206</v>
      </c>
      <c r="B2006" s="68"/>
      <c r="C2006" s="214" t="s">
        <v>87</v>
      </c>
      <c r="D2006" s="215">
        <v>45042</v>
      </c>
      <c r="E2006" s="192" t="s">
        <v>4472</v>
      </c>
      <c r="F2006" s="192" t="s">
        <v>3</v>
      </c>
      <c r="G2006" s="192">
        <v>2109495</v>
      </c>
      <c r="H2006" s="68"/>
      <c r="I2006" s="198" t="s">
        <v>5554</v>
      </c>
      <c r="J2006" s="68"/>
      <c r="K2006" s="68"/>
      <c r="L2006" s="68"/>
      <c r="M2006" s="68"/>
      <c r="N2006" s="363"/>
      <c r="O2006" s="363"/>
      <c r="P2006" s="216">
        <v>0</v>
      </c>
      <c r="Q2006" s="216">
        <v>26.2</v>
      </c>
      <c r="R2006" s="68" t="s">
        <v>638</v>
      </c>
      <c r="S2006" s="365"/>
      <c r="T2006" s="278"/>
    </row>
    <row r="2007" spans="1:20" ht="63.75">
      <c r="A2007" s="192">
        <v>25</v>
      </c>
      <c r="B2007" s="68"/>
      <c r="C2007" s="214" t="s">
        <v>42</v>
      </c>
      <c r="D2007" s="215">
        <v>45042</v>
      </c>
      <c r="E2007" s="192" t="s">
        <v>4473</v>
      </c>
      <c r="F2007" s="192" t="s">
        <v>3</v>
      </c>
      <c r="G2007" s="192">
        <v>2109496</v>
      </c>
      <c r="H2007" s="68"/>
      <c r="I2007" s="198" t="s">
        <v>5555</v>
      </c>
      <c r="J2007" s="68"/>
      <c r="K2007" s="68"/>
      <c r="L2007" s="68"/>
      <c r="M2007" s="68"/>
      <c r="N2007" s="363"/>
      <c r="O2007" s="363"/>
      <c r="P2007" s="216">
        <v>0</v>
      </c>
      <c r="Q2007" s="216">
        <v>270.39999999999998</v>
      </c>
      <c r="R2007" s="68" t="s">
        <v>638</v>
      </c>
      <c r="S2007" s="365"/>
      <c r="T2007" s="278"/>
    </row>
    <row r="2008" spans="1:20" ht="63.75">
      <c r="A2008" s="192">
        <v>16</v>
      </c>
      <c r="B2008" s="68"/>
      <c r="C2008" s="214" t="s">
        <v>40</v>
      </c>
      <c r="D2008" s="215">
        <v>45042</v>
      </c>
      <c r="E2008" s="192" t="s">
        <v>4474</v>
      </c>
      <c r="F2008" s="192" t="s">
        <v>3</v>
      </c>
      <c r="G2008" s="192">
        <v>2109498</v>
      </c>
      <c r="H2008" s="68"/>
      <c r="I2008" s="198" t="s">
        <v>5556</v>
      </c>
      <c r="J2008" s="68"/>
      <c r="K2008" s="68"/>
      <c r="L2008" s="68"/>
      <c r="M2008" s="68"/>
      <c r="N2008" s="363"/>
      <c r="O2008" s="363"/>
      <c r="P2008" s="216">
        <v>0</v>
      </c>
      <c r="Q2008" s="216">
        <v>45</v>
      </c>
      <c r="R2008" s="68" t="s">
        <v>638</v>
      </c>
      <c r="S2008" s="365"/>
      <c r="T2008" s="278"/>
    </row>
    <row r="2009" spans="1:20" ht="51">
      <c r="A2009" s="192">
        <v>650</v>
      </c>
      <c r="B2009" s="68"/>
      <c r="C2009" s="214" t="s">
        <v>175</v>
      </c>
      <c r="D2009" s="215">
        <v>45042</v>
      </c>
      <c r="E2009" s="192" t="s">
        <v>4475</v>
      </c>
      <c r="F2009" s="192" t="s">
        <v>3</v>
      </c>
      <c r="G2009" s="192">
        <v>2109499</v>
      </c>
      <c r="H2009" s="68"/>
      <c r="I2009" s="198" t="s">
        <v>5557</v>
      </c>
      <c r="J2009" s="68"/>
      <c r="K2009" s="68"/>
      <c r="L2009" s="68"/>
      <c r="M2009" s="68"/>
      <c r="N2009" s="363"/>
      <c r="O2009" s="363"/>
      <c r="P2009" s="216">
        <v>0</v>
      </c>
      <c r="Q2009" s="216">
        <v>18</v>
      </c>
      <c r="R2009" s="68" t="s">
        <v>638</v>
      </c>
      <c r="S2009" s="365"/>
      <c r="T2009" s="278"/>
    </row>
    <row r="2010" spans="1:20" ht="76.5">
      <c r="A2010" s="192">
        <v>578</v>
      </c>
      <c r="B2010" s="68"/>
      <c r="C2010" s="214" t="s">
        <v>168</v>
      </c>
      <c r="D2010" s="215">
        <v>45042</v>
      </c>
      <c r="E2010" s="192" t="s">
        <v>4476</v>
      </c>
      <c r="F2010" s="192" t="s">
        <v>6</v>
      </c>
      <c r="G2010" s="192">
        <v>2271</v>
      </c>
      <c r="H2010" s="68"/>
      <c r="I2010" s="198" t="s">
        <v>5558</v>
      </c>
      <c r="J2010" s="68"/>
      <c r="K2010" s="68"/>
      <c r="L2010" s="68"/>
      <c r="M2010" s="68"/>
      <c r="N2010" s="363"/>
      <c r="O2010" s="363"/>
      <c r="P2010" s="216">
        <v>0</v>
      </c>
      <c r="Q2010" s="216">
        <v>9254733.0199999996</v>
      </c>
      <c r="R2010" s="68" t="s">
        <v>638</v>
      </c>
      <c r="S2010" s="365"/>
      <c r="T2010" s="278"/>
    </row>
    <row r="2011" spans="1:20" ht="76.5">
      <c r="A2011" s="192">
        <v>10</v>
      </c>
      <c r="B2011" s="68"/>
      <c r="C2011" s="214" t="s">
        <v>38</v>
      </c>
      <c r="D2011" s="215">
        <v>45042</v>
      </c>
      <c r="E2011" s="192" t="s">
        <v>4477</v>
      </c>
      <c r="F2011" s="192" t="s">
        <v>14</v>
      </c>
      <c r="G2011" s="192">
        <v>2250695</v>
      </c>
      <c r="H2011" s="68"/>
      <c r="I2011" s="198" t="s">
        <v>5559</v>
      </c>
      <c r="J2011" s="68"/>
      <c r="K2011" s="68"/>
      <c r="L2011" s="68"/>
      <c r="M2011" s="68"/>
      <c r="N2011" s="363"/>
      <c r="O2011" s="363"/>
      <c r="P2011" s="216">
        <v>50</v>
      </c>
      <c r="Q2011" s="216">
        <v>0</v>
      </c>
      <c r="R2011" s="68" t="s">
        <v>638</v>
      </c>
      <c r="S2011" s="365"/>
      <c r="T2011" s="278"/>
    </row>
    <row r="2012" spans="1:20" ht="76.5">
      <c r="A2012" s="192">
        <v>10</v>
      </c>
      <c r="B2012" s="68"/>
      <c r="C2012" s="214" t="s">
        <v>38</v>
      </c>
      <c r="D2012" s="215">
        <v>45042</v>
      </c>
      <c r="E2012" s="192" t="s">
        <v>4478</v>
      </c>
      <c r="F2012" s="192" t="s">
        <v>14</v>
      </c>
      <c r="G2012" s="192">
        <v>2250693</v>
      </c>
      <c r="H2012" s="68"/>
      <c r="I2012" s="198" t="s">
        <v>5560</v>
      </c>
      <c r="J2012" s="68"/>
      <c r="K2012" s="68"/>
      <c r="L2012" s="68"/>
      <c r="M2012" s="68"/>
      <c r="N2012" s="363"/>
      <c r="O2012" s="363"/>
      <c r="P2012" s="216">
        <v>50</v>
      </c>
      <c r="Q2012" s="216">
        <v>0</v>
      </c>
      <c r="R2012" s="68" t="s">
        <v>638</v>
      </c>
      <c r="S2012" s="365"/>
      <c r="T2012" s="278"/>
    </row>
    <row r="2013" spans="1:20" ht="63.75">
      <c r="A2013" s="192">
        <v>513</v>
      </c>
      <c r="B2013" s="68"/>
      <c r="C2013" s="214" t="s">
        <v>160</v>
      </c>
      <c r="D2013" s="215">
        <v>45042</v>
      </c>
      <c r="E2013" s="192" t="s">
        <v>4479</v>
      </c>
      <c r="F2013" s="192" t="s">
        <v>14</v>
      </c>
      <c r="G2013" s="192">
        <v>2250689</v>
      </c>
      <c r="H2013" s="68"/>
      <c r="I2013" s="198" t="s">
        <v>5561</v>
      </c>
      <c r="J2013" s="68"/>
      <c r="K2013" s="68"/>
      <c r="L2013" s="68"/>
      <c r="M2013" s="68"/>
      <c r="N2013" s="363"/>
      <c r="O2013" s="363"/>
      <c r="P2013" s="216">
        <v>50</v>
      </c>
      <c r="Q2013" s="216">
        <v>0</v>
      </c>
      <c r="R2013" s="68" t="s">
        <v>638</v>
      </c>
      <c r="S2013" s="365"/>
      <c r="T2013" s="278"/>
    </row>
    <row r="2014" spans="1:20" ht="63.75">
      <c r="A2014" s="192">
        <v>16</v>
      </c>
      <c r="B2014" s="68"/>
      <c r="C2014" s="214" t="s">
        <v>40</v>
      </c>
      <c r="D2014" s="215">
        <v>45042</v>
      </c>
      <c r="E2014" s="192" t="s">
        <v>4480</v>
      </c>
      <c r="F2014" s="192" t="s">
        <v>3</v>
      </c>
      <c r="G2014" s="192">
        <v>2109501</v>
      </c>
      <c r="H2014" s="68"/>
      <c r="I2014" s="198" t="s">
        <v>5556</v>
      </c>
      <c r="J2014" s="68"/>
      <c r="K2014" s="68"/>
      <c r="L2014" s="68"/>
      <c r="M2014" s="68"/>
      <c r="N2014" s="363"/>
      <c r="O2014" s="363"/>
      <c r="P2014" s="216">
        <v>0</v>
      </c>
      <c r="Q2014" s="216">
        <v>13.5</v>
      </c>
      <c r="R2014" s="68" t="s">
        <v>638</v>
      </c>
      <c r="S2014" s="365"/>
      <c r="T2014" s="278"/>
    </row>
    <row r="2015" spans="1:20" ht="51">
      <c r="A2015" s="192">
        <v>650</v>
      </c>
      <c r="B2015" s="68"/>
      <c r="C2015" s="214" t="s">
        <v>175</v>
      </c>
      <c r="D2015" s="215">
        <v>45042</v>
      </c>
      <c r="E2015" s="192" t="s">
        <v>4481</v>
      </c>
      <c r="F2015" s="192" t="s">
        <v>3</v>
      </c>
      <c r="G2015" s="192">
        <v>2109502</v>
      </c>
      <c r="H2015" s="68"/>
      <c r="I2015" s="198" t="s">
        <v>5562</v>
      </c>
      <c r="J2015" s="68"/>
      <c r="K2015" s="68"/>
      <c r="L2015" s="68"/>
      <c r="M2015" s="68"/>
      <c r="N2015" s="363"/>
      <c r="O2015" s="363"/>
      <c r="P2015" s="216">
        <v>0</v>
      </c>
      <c r="Q2015" s="216">
        <v>36</v>
      </c>
      <c r="R2015" s="68" t="s">
        <v>638</v>
      </c>
      <c r="S2015" s="365"/>
      <c r="T2015" s="278"/>
    </row>
    <row r="2016" spans="1:20" ht="89.25">
      <c r="A2016" s="192" t="s">
        <v>542</v>
      </c>
      <c r="B2016" s="68"/>
      <c r="C2016" s="214" t="s">
        <v>691</v>
      </c>
      <c r="D2016" s="215">
        <v>45042</v>
      </c>
      <c r="E2016" s="192" t="s">
        <v>4482</v>
      </c>
      <c r="F2016" s="192" t="s">
        <v>6</v>
      </c>
      <c r="G2016" s="192">
        <v>1803002</v>
      </c>
      <c r="H2016" s="68"/>
      <c r="I2016" s="198" t="s">
        <v>5563</v>
      </c>
      <c r="J2016" s="68"/>
      <c r="K2016" s="68"/>
      <c r="L2016" s="68"/>
      <c r="M2016" s="68"/>
      <c r="N2016" s="363"/>
      <c r="O2016" s="363"/>
      <c r="P2016" s="216">
        <v>0</v>
      </c>
      <c r="Q2016" s="216">
        <v>140000</v>
      </c>
      <c r="R2016" s="68" t="s">
        <v>638</v>
      </c>
      <c r="S2016" s="365"/>
      <c r="T2016" s="278"/>
    </row>
    <row r="2017" spans="1:20" ht="89.25">
      <c r="A2017" s="192">
        <v>862</v>
      </c>
      <c r="B2017" s="68"/>
      <c r="C2017" s="214" t="s">
        <v>187</v>
      </c>
      <c r="D2017" s="215">
        <v>45042</v>
      </c>
      <c r="E2017" s="192" t="s">
        <v>4470</v>
      </c>
      <c r="F2017" s="192" t="s">
        <v>639</v>
      </c>
      <c r="G2017" s="192">
        <v>5523683</v>
      </c>
      <c r="H2017" s="68"/>
      <c r="I2017" s="198" t="s">
        <v>5564</v>
      </c>
      <c r="J2017" s="68"/>
      <c r="K2017" s="68"/>
      <c r="L2017" s="68"/>
      <c r="M2017" s="68"/>
      <c r="N2017" s="363"/>
      <c r="O2017" s="363"/>
      <c r="P2017" s="216">
        <v>0</v>
      </c>
      <c r="Q2017" s="216">
        <v>24407.1</v>
      </c>
      <c r="R2017" s="68" t="s">
        <v>638</v>
      </c>
      <c r="S2017" s="365"/>
      <c r="T2017" s="278"/>
    </row>
    <row r="2018" spans="1:20" ht="76.5">
      <c r="A2018" s="192">
        <v>862</v>
      </c>
      <c r="B2018" s="68"/>
      <c r="C2018" s="214" t="s">
        <v>187</v>
      </c>
      <c r="D2018" s="215">
        <v>45042</v>
      </c>
      <c r="E2018" s="192" t="s">
        <v>4470</v>
      </c>
      <c r="F2018" s="192" t="s">
        <v>639</v>
      </c>
      <c r="G2018" s="192">
        <v>5523681</v>
      </c>
      <c r="H2018" s="68"/>
      <c r="I2018" s="198" t="s">
        <v>5565</v>
      </c>
      <c r="J2018" s="68"/>
      <c r="K2018" s="68"/>
      <c r="L2018" s="68"/>
      <c r="M2018" s="68"/>
      <c r="N2018" s="363"/>
      <c r="O2018" s="363"/>
      <c r="P2018" s="216">
        <v>0</v>
      </c>
      <c r="Q2018" s="216">
        <v>1895.56</v>
      </c>
      <c r="R2018" s="68" t="s">
        <v>638</v>
      </c>
      <c r="S2018" s="365"/>
      <c r="T2018" s="278"/>
    </row>
    <row r="2019" spans="1:20" ht="89.25">
      <c r="A2019" s="192">
        <v>66</v>
      </c>
      <c r="B2019" s="68"/>
      <c r="C2019" s="214" t="s">
        <v>46</v>
      </c>
      <c r="D2019" s="215">
        <v>45042</v>
      </c>
      <c r="E2019" s="192" t="s">
        <v>4470</v>
      </c>
      <c r="F2019" s="192" t="s">
        <v>639</v>
      </c>
      <c r="G2019" s="192">
        <v>5523682</v>
      </c>
      <c r="H2019" s="68"/>
      <c r="I2019" s="198" t="s">
        <v>5566</v>
      </c>
      <c r="J2019" s="68"/>
      <c r="K2019" s="68"/>
      <c r="L2019" s="68"/>
      <c r="M2019" s="68"/>
      <c r="N2019" s="363"/>
      <c r="O2019" s="363"/>
      <c r="P2019" s="216">
        <v>0</v>
      </c>
      <c r="Q2019" s="216">
        <v>230249.35</v>
      </c>
      <c r="R2019" s="68" t="s">
        <v>638</v>
      </c>
      <c r="S2019" s="365"/>
      <c r="T2019" s="278"/>
    </row>
    <row r="2020" spans="1:20" ht="89.25">
      <c r="A2020" s="192">
        <v>66</v>
      </c>
      <c r="B2020" s="68"/>
      <c r="C2020" s="214" t="s">
        <v>46</v>
      </c>
      <c r="D2020" s="215">
        <v>45042</v>
      </c>
      <c r="E2020" s="192" t="s">
        <v>4470</v>
      </c>
      <c r="F2020" s="192" t="s">
        <v>639</v>
      </c>
      <c r="G2020" s="192">
        <v>5523684</v>
      </c>
      <c r="H2020" s="68"/>
      <c r="I2020" s="198" t="s">
        <v>5566</v>
      </c>
      <c r="J2020" s="68"/>
      <c r="K2020" s="68"/>
      <c r="L2020" s="68"/>
      <c r="M2020" s="68"/>
      <c r="N2020" s="363"/>
      <c r="O2020" s="363"/>
      <c r="P2020" s="216">
        <v>0</v>
      </c>
      <c r="Q2020" s="216">
        <v>295832.01</v>
      </c>
      <c r="R2020" s="68" t="s">
        <v>638</v>
      </c>
      <c r="S2020" s="365"/>
      <c r="T2020" s="278"/>
    </row>
    <row r="2021" spans="1:20" ht="89.25">
      <c r="A2021" s="192">
        <v>862</v>
      </c>
      <c r="B2021" s="68"/>
      <c r="C2021" s="214" t="s">
        <v>187</v>
      </c>
      <c r="D2021" s="215">
        <v>45042</v>
      </c>
      <c r="E2021" s="192" t="s">
        <v>4470</v>
      </c>
      <c r="F2021" s="192" t="s">
        <v>639</v>
      </c>
      <c r="G2021" s="192">
        <v>5523685</v>
      </c>
      <c r="H2021" s="68"/>
      <c r="I2021" s="198" t="s">
        <v>5564</v>
      </c>
      <c r="J2021" s="68"/>
      <c r="K2021" s="68"/>
      <c r="L2021" s="68"/>
      <c r="M2021" s="68"/>
      <c r="N2021" s="363"/>
      <c r="O2021" s="363"/>
      <c r="P2021" s="216">
        <v>0</v>
      </c>
      <c r="Q2021" s="216">
        <v>29916.05</v>
      </c>
      <c r="R2021" s="68" t="s">
        <v>638</v>
      </c>
      <c r="S2021" s="365"/>
      <c r="T2021" s="278"/>
    </row>
    <row r="2022" spans="1:20" ht="89.25">
      <c r="A2022" s="192">
        <v>862</v>
      </c>
      <c r="B2022" s="68"/>
      <c r="C2022" s="214" t="s">
        <v>187</v>
      </c>
      <c r="D2022" s="215">
        <v>45042</v>
      </c>
      <c r="E2022" s="192" t="s">
        <v>4470</v>
      </c>
      <c r="F2022" s="192" t="s">
        <v>639</v>
      </c>
      <c r="G2022" s="192">
        <v>5523386</v>
      </c>
      <c r="H2022" s="68"/>
      <c r="I2022" s="198" t="s">
        <v>5567</v>
      </c>
      <c r="J2022" s="68"/>
      <c r="K2022" s="68"/>
      <c r="L2022" s="68"/>
      <c r="M2022" s="68"/>
      <c r="N2022" s="363"/>
      <c r="O2022" s="363"/>
      <c r="P2022" s="216">
        <v>0</v>
      </c>
      <c r="Q2022" s="216">
        <v>6040.16</v>
      </c>
      <c r="R2022" s="68" t="s">
        <v>638</v>
      </c>
      <c r="S2022" s="365"/>
      <c r="T2022" s="278"/>
    </row>
    <row r="2023" spans="1:20" ht="76.5">
      <c r="A2023" s="192">
        <v>66</v>
      </c>
      <c r="B2023" s="68"/>
      <c r="C2023" s="214" t="s">
        <v>46</v>
      </c>
      <c r="D2023" s="215">
        <v>45042</v>
      </c>
      <c r="E2023" s="192" t="s">
        <v>4470</v>
      </c>
      <c r="F2023" s="192" t="s">
        <v>639</v>
      </c>
      <c r="G2023" s="192">
        <v>5523319</v>
      </c>
      <c r="H2023" s="68"/>
      <c r="I2023" s="198" t="s">
        <v>5568</v>
      </c>
      <c r="J2023" s="68"/>
      <c r="K2023" s="68"/>
      <c r="L2023" s="68"/>
      <c r="M2023" s="68"/>
      <c r="N2023" s="363"/>
      <c r="O2023" s="363"/>
      <c r="P2023" s="216">
        <v>0</v>
      </c>
      <c r="Q2023" s="216">
        <v>817.19</v>
      </c>
      <c r="R2023" s="68" t="s">
        <v>638</v>
      </c>
      <c r="S2023" s="365"/>
      <c r="T2023" s="278"/>
    </row>
    <row r="2024" spans="1:20" ht="89.25">
      <c r="A2024" s="192">
        <v>66</v>
      </c>
      <c r="B2024" s="68"/>
      <c r="C2024" s="214" t="s">
        <v>46</v>
      </c>
      <c r="D2024" s="215">
        <v>45042</v>
      </c>
      <c r="E2024" s="192" t="s">
        <v>4470</v>
      </c>
      <c r="F2024" s="192" t="s">
        <v>639</v>
      </c>
      <c r="G2024" s="192">
        <v>5523676</v>
      </c>
      <c r="H2024" s="68"/>
      <c r="I2024" s="198" t="s">
        <v>5569</v>
      </c>
      <c r="J2024" s="68"/>
      <c r="K2024" s="68"/>
      <c r="L2024" s="68"/>
      <c r="M2024" s="68"/>
      <c r="N2024" s="363"/>
      <c r="O2024" s="363"/>
      <c r="P2024" s="216">
        <v>0</v>
      </c>
      <c r="Q2024" s="216">
        <v>75646.679999999993</v>
      </c>
      <c r="R2024" s="68" t="s">
        <v>638</v>
      </c>
      <c r="S2024" s="365"/>
      <c r="T2024" s="278"/>
    </row>
    <row r="2025" spans="1:20" ht="89.25">
      <c r="A2025" s="192">
        <v>66</v>
      </c>
      <c r="B2025" s="68"/>
      <c r="C2025" s="214" t="s">
        <v>46</v>
      </c>
      <c r="D2025" s="215">
        <v>45042</v>
      </c>
      <c r="E2025" s="192" t="s">
        <v>4470</v>
      </c>
      <c r="F2025" s="192" t="s">
        <v>639</v>
      </c>
      <c r="G2025" s="192">
        <v>5523674</v>
      </c>
      <c r="H2025" s="68"/>
      <c r="I2025" s="198" t="s">
        <v>5570</v>
      </c>
      <c r="J2025" s="68"/>
      <c r="K2025" s="68"/>
      <c r="L2025" s="68"/>
      <c r="M2025" s="68"/>
      <c r="N2025" s="363"/>
      <c r="O2025" s="363"/>
      <c r="P2025" s="216">
        <v>0</v>
      </c>
      <c r="Q2025" s="216">
        <v>542486.88</v>
      </c>
      <c r="R2025" s="68" t="s">
        <v>638</v>
      </c>
      <c r="S2025" s="365"/>
      <c r="T2025" s="278"/>
    </row>
    <row r="2026" spans="1:20" ht="89.25">
      <c r="A2026" s="192">
        <v>66</v>
      </c>
      <c r="B2026" s="68"/>
      <c r="C2026" s="214" t="s">
        <v>46</v>
      </c>
      <c r="D2026" s="215">
        <v>45042</v>
      </c>
      <c r="E2026" s="192" t="s">
        <v>4470</v>
      </c>
      <c r="F2026" s="192" t="s">
        <v>639</v>
      </c>
      <c r="G2026" s="192">
        <v>5523678</v>
      </c>
      <c r="H2026" s="68"/>
      <c r="I2026" s="198" t="s">
        <v>5569</v>
      </c>
      <c r="J2026" s="68"/>
      <c r="K2026" s="68"/>
      <c r="L2026" s="68"/>
      <c r="M2026" s="68"/>
      <c r="N2026" s="363"/>
      <c r="O2026" s="363"/>
      <c r="P2026" s="216">
        <v>0</v>
      </c>
      <c r="Q2026" s="216">
        <v>163136.22</v>
      </c>
      <c r="R2026" s="68" t="s">
        <v>638</v>
      </c>
      <c r="S2026" s="365"/>
      <c r="T2026" s="278"/>
    </row>
    <row r="2027" spans="1:20" ht="76.5">
      <c r="A2027" s="192">
        <v>862</v>
      </c>
      <c r="B2027" s="68"/>
      <c r="C2027" s="214" t="s">
        <v>187</v>
      </c>
      <c r="D2027" s="215">
        <v>45042</v>
      </c>
      <c r="E2027" s="192" t="s">
        <v>4470</v>
      </c>
      <c r="F2027" s="192" t="s">
        <v>639</v>
      </c>
      <c r="G2027" s="192">
        <v>5523318</v>
      </c>
      <c r="H2027" s="68"/>
      <c r="I2027" s="198" t="s">
        <v>5571</v>
      </c>
      <c r="J2027" s="68"/>
      <c r="K2027" s="68"/>
      <c r="L2027" s="68"/>
      <c r="M2027" s="68"/>
      <c r="N2027" s="363"/>
      <c r="O2027" s="363"/>
      <c r="P2027" s="216">
        <v>0</v>
      </c>
      <c r="Q2027" s="216">
        <v>15465.1</v>
      </c>
      <c r="R2027" s="68" t="s">
        <v>638</v>
      </c>
      <c r="S2027" s="365"/>
      <c r="T2027" s="278"/>
    </row>
    <row r="2028" spans="1:20" ht="89.25">
      <c r="A2028" s="192">
        <v>862</v>
      </c>
      <c r="B2028" s="68"/>
      <c r="C2028" s="214" t="s">
        <v>187</v>
      </c>
      <c r="D2028" s="215">
        <v>45042</v>
      </c>
      <c r="E2028" s="192" t="s">
        <v>4470</v>
      </c>
      <c r="F2028" s="192" t="s">
        <v>639</v>
      </c>
      <c r="G2028" s="192">
        <v>5523679</v>
      </c>
      <c r="H2028" s="68"/>
      <c r="I2028" s="198" t="s">
        <v>5572</v>
      </c>
      <c r="J2028" s="68"/>
      <c r="K2028" s="68"/>
      <c r="L2028" s="68"/>
      <c r="M2028" s="68"/>
      <c r="N2028" s="363"/>
      <c r="O2028" s="363"/>
      <c r="P2028" s="216">
        <v>0</v>
      </c>
      <c r="Q2028" s="216">
        <v>17058.78</v>
      </c>
      <c r="R2028" s="68" t="s">
        <v>638</v>
      </c>
      <c r="S2028" s="365"/>
      <c r="T2028" s="278"/>
    </row>
    <row r="2029" spans="1:20" ht="76.5">
      <c r="A2029" s="192">
        <v>66</v>
      </c>
      <c r="B2029" s="68"/>
      <c r="C2029" s="214" t="s">
        <v>46</v>
      </c>
      <c r="D2029" s="215">
        <v>45042</v>
      </c>
      <c r="E2029" s="192" t="s">
        <v>4470</v>
      </c>
      <c r="F2029" s="192" t="s">
        <v>639</v>
      </c>
      <c r="G2029" s="192">
        <v>5523316</v>
      </c>
      <c r="H2029" s="68"/>
      <c r="I2029" s="198" t="s">
        <v>5573</v>
      </c>
      <c r="J2029" s="68"/>
      <c r="K2029" s="68"/>
      <c r="L2029" s="68"/>
      <c r="M2029" s="68"/>
      <c r="N2029" s="363"/>
      <c r="O2029" s="363"/>
      <c r="P2029" s="216">
        <v>0</v>
      </c>
      <c r="Q2029" s="216">
        <v>15465.1</v>
      </c>
      <c r="R2029" s="68" t="s">
        <v>638</v>
      </c>
      <c r="S2029" s="365"/>
      <c r="T2029" s="278"/>
    </row>
    <row r="2030" spans="1:20" ht="89.25">
      <c r="A2030" s="192">
        <v>862</v>
      </c>
      <c r="B2030" s="68"/>
      <c r="C2030" s="214" t="s">
        <v>187</v>
      </c>
      <c r="D2030" s="215">
        <v>45042</v>
      </c>
      <c r="E2030" s="192" t="s">
        <v>4470</v>
      </c>
      <c r="F2030" s="192" t="s">
        <v>639</v>
      </c>
      <c r="G2030" s="192">
        <v>5523675</v>
      </c>
      <c r="H2030" s="68"/>
      <c r="I2030" s="198" t="s">
        <v>5574</v>
      </c>
      <c r="J2030" s="68"/>
      <c r="K2030" s="68"/>
      <c r="L2030" s="68"/>
      <c r="M2030" s="68"/>
      <c r="N2030" s="363"/>
      <c r="O2030" s="363"/>
      <c r="P2030" s="216">
        <v>0</v>
      </c>
      <c r="Q2030" s="216">
        <v>57510.58</v>
      </c>
      <c r="R2030" s="68" t="s">
        <v>638</v>
      </c>
      <c r="S2030" s="365"/>
      <c r="T2030" s="278"/>
    </row>
    <row r="2031" spans="1:20" ht="76.5">
      <c r="A2031" s="192">
        <v>66</v>
      </c>
      <c r="B2031" s="68"/>
      <c r="C2031" s="214" t="s">
        <v>46</v>
      </c>
      <c r="D2031" s="215">
        <v>45042</v>
      </c>
      <c r="E2031" s="192" t="s">
        <v>4470</v>
      </c>
      <c r="F2031" s="192" t="s">
        <v>639</v>
      </c>
      <c r="G2031" s="192">
        <v>5523336</v>
      </c>
      <c r="H2031" s="68"/>
      <c r="I2031" s="198" t="s">
        <v>5575</v>
      </c>
      <c r="J2031" s="68"/>
      <c r="K2031" s="68"/>
      <c r="L2031" s="68"/>
      <c r="M2031" s="68"/>
      <c r="N2031" s="363"/>
      <c r="O2031" s="363"/>
      <c r="P2031" s="216">
        <v>0</v>
      </c>
      <c r="Q2031" s="216">
        <v>6040.17</v>
      </c>
      <c r="R2031" s="68" t="s">
        <v>638</v>
      </c>
      <c r="S2031" s="365"/>
      <c r="T2031" s="278"/>
    </row>
    <row r="2032" spans="1:20" ht="76.5">
      <c r="A2032" s="192">
        <v>862</v>
      </c>
      <c r="B2032" s="68"/>
      <c r="C2032" s="214" t="s">
        <v>187</v>
      </c>
      <c r="D2032" s="215">
        <v>45042</v>
      </c>
      <c r="E2032" s="192" t="s">
        <v>4470</v>
      </c>
      <c r="F2032" s="192" t="s">
        <v>639</v>
      </c>
      <c r="G2032" s="192">
        <v>5523331</v>
      </c>
      <c r="H2032" s="68"/>
      <c r="I2032" s="198" t="s">
        <v>5576</v>
      </c>
      <c r="J2032" s="68"/>
      <c r="K2032" s="68"/>
      <c r="L2032" s="68"/>
      <c r="M2032" s="68"/>
      <c r="N2032" s="363"/>
      <c r="O2032" s="363"/>
      <c r="P2032" s="216">
        <v>0</v>
      </c>
      <c r="Q2032" s="216">
        <v>817.19</v>
      </c>
      <c r="R2032" s="68" t="s">
        <v>638</v>
      </c>
      <c r="S2032" s="365"/>
      <c r="T2032" s="278"/>
    </row>
    <row r="2033" spans="1:20" ht="89.25">
      <c r="A2033" s="192">
        <v>862</v>
      </c>
      <c r="B2033" s="68"/>
      <c r="C2033" s="214" t="s">
        <v>187</v>
      </c>
      <c r="D2033" s="215">
        <v>45042</v>
      </c>
      <c r="E2033" s="192" t="s">
        <v>4470</v>
      </c>
      <c r="F2033" s="192" t="s">
        <v>639</v>
      </c>
      <c r="G2033" s="192">
        <v>5523677</v>
      </c>
      <c r="H2033" s="68"/>
      <c r="I2033" s="198" t="s">
        <v>5572</v>
      </c>
      <c r="J2033" s="68"/>
      <c r="K2033" s="68"/>
      <c r="L2033" s="68"/>
      <c r="M2033" s="68"/>
      <c r="N2033" s="363"/>
      <c r="O2033" s="363"/>
      <c r="P2033" s="216">
        <v>0</v>
      </c>
      <c r="Q2033" s="216">
        <v>7536.76</v>
      </c>
      <c r="R2033" s="68" t="s">
        <v>638</v>
      </c>
      <c r="S2033" s="365"/>
      <c r="T2033" s="278"/>
    </row>
    <row r="2034" spans="1:20" ht="89.25">
      <c r="A2034" s="192">
        <v>66</v>
      </c>
      <c r="B2034" s="68"/>
      <c r="C2034" s="214" t="s">
        <v>46</v>
      </c>
      <c r="D2034" s="215">
        <v>45042</v>
      </c>
      <c r="E2034" s="192" t="s">
        <v>4470</v>
      </c>
      <c r="F2034" s="192" t="s">
        <v>639</v>
      </c>
      <c r="G2034" s="192">
        <v>5523680</v>
      </c>
      <c r="H2034" s="68"/>
      <c r="I2034" s="198" t="s">
        <v>5577</v>
      </c>
      <c r="J2034" s="68"/>
      <c r="K2034" s="68"/>
      <c r="L2034" s="68"/>
      <c r="M2034" s="68"/>
      <c r="N2034" s="363"/>
      <c r="O2034" s="363"/>
      <c r="P2034" s="216">
        <v>0</v>
      </c>
      <c r="Q2034" s="216">
        <v>17881.580000000002</v>
      </c>
      <c r="R2034" s="68" t="s">
        <v>638</v>
      </c>
      <c r="S2034" s="365"/>
      <c r="T2034" s="278"/>
    </row>
    <row r="2035" spans="1:20" ht="76.5">
      <c r="A2035" s="192">
        <v>862</v>
      </c>
      <c r="B2035" s="68"/>
      <c r="C2035" s="214" t="s">
        <v>187</v>
      </c>
      <c r="D2035" s="215">
        <v>45042</v>
      </c>
      <c r="E2035" s="192" t="s">
        <v>4470</v>
      </c>
      <c r="F2035" s="192" t="s">
        <v>639</v>
      </c>
      <c r="G2035" s="192">
        <v>5523691</v>
      </c>
      <c r="H2035" s="68"/>
      <c r="I2035" s="198" t="s">
        <v>5578</v>
      </c>
      <c r="J2035" s="68"/>
      <c r="K2035" s="68"/>
      <c r="L2035" s="68"/>
      <c r="M2035" s="68"/>
      <c r="N2035" s="363"/>
      <c r="O2035" s="363"/>
      <c r="P2035" s="216">
        <v>0</v>
      </c>
      <c r="Q2035" s="216">
        <v>70791.539999999994</v>
      </c>
      <c r="R2035" s="68" t="s">
        <v>638</v>
      </c>
      <c r="S2035" s="365"/>
      <c r="T2035" s="278"/>
    </row>
    <row r="2036" spans="1:20" ht="76.5">
      <c r="A2036" s="192" t="s">
        <v>542</v>
      </c>
      <c r="B2036" s="68"/>
      <c r="C2036" s="214" t="s">
        <v>691</v>
      </c>
      <c r="D2036" s="215">
        <v>45042</v>
      </c>
      <c r="E2036" s="192" t="s">
        <v>4470</v>
      </c>
      <c r="F2036" s="192" t="s">
        <v>639</v>
      </c>
      <c r="G2036" s="192">
        <v>5525927</v>
      </c>
      <c r="H2036" s="68"/>
      <c r="I2036" s="198" t="s">
        <v>5579</v>
      </c>
      <c r="J2036" s="68"/>
      <c r="K2036" s="68"/>
      <c r="L2036" s="68"/>
      <c r="M2036" s="68"/>
      <c r="N2036" s="363"/>
      <c r="O2036" s="363"/>
      <c r="P2036" s="216">
        <v>0</v>
      </c>
      <c r="Q2036" s="216">
        <v>1228175.3400000001</v>
      </c>
      <c r="R2036" s="68" t="s">
        <v>638</v>
      </c>
      <c r="S2036" s="365"/>
      <c r="T2036" s="278"/>
    </row>
    <row r="2037" spans="1:20" ht="76.5">
      <c r="A2037" s="192">
        <v>862</v>
      </c>
      <c r="B2037" s="68"/>
      <c r="C2037" s="214" t="s">
        <v>187</v>
      </c>
      <c r="D2037" s="215">
        <v>45042</v>
      </c>
      <c r="E2037" s="192" t="s">
        <v>4470</v>
      </c>
      <c r="F2037" s="192" t="s">
        <v>639</v>
      </c>
      <c r="G2037" s="192">
        <v>5525980</v>
      </c>
      <c r="H2037" s="68"/>
      <c r="I2037" s="198" t="s">
        <v>5580</v>
      </c>
      <c r="J2037" s="68"/>
      <c r="K2037" s="68"/>
      <c r="L2037" s="68"/>
      <c r="M2037" s="68"/>
      <c r="N2037" s="363"/>
      <c r="O2037" s="363"/>
      <c r="P2037" s="216">
        <v>0</v>
      </c>
      <c r="Q2037" s="216">
        <v>65767.509999999995</v>
      </c>
      <c r="R2037" s="68" t="s">
        <v>638</v>
      </c>
      <c r="S2037" s="365"/>
      <c r="T2037" s="278"/>
    </row>
    <row r="2038" spans="1:20" ht="89.25">
      <c r="A2038" s="192">
        <v>66</v>
      </c>
      <c r="B2038" s="68"/>
      <c r="C2038" s="214" t="s">
        <v>46</v>
      </c>
      <c r="D2038" s="215">
        <v>45042</v>
      </c>
      <c r="E2038" s="192" t="s">
        <v>4470</v>
      </c>
      <c r="F2038" s="192" t="s">
        <v>639</v>
      </c>
      <c r="G2038" s="192">
        <v>5523686</v>
      </c>
      <c r="H2038" s="68"/>
      <c r="I2038" s="198" t="s">
        <v>5581</v>
      </c>
      <c r="J2038" s="68"/>
      <c r="K2038" s="68"/>
      <c r="L2038" s="68"/>
      <c r="M2038" s="68"/>
      <c r="N2038" s="363"/>
      <c r="O2038" s="363"/>
      <c r="P2038" s="216">
        <v>0</v>
      </c>
      <c r="Q2038" s="216">
        <v>40869.51</v>
      </c>
      <c r="R2038" s="68" t="s">
        <v>638</v>
      </c>
      <c r="S2038" s="365"/>
      <c r="T2038" s="278"/>
    </row>
    <row r="2039" spans="1:20" ht="76.5">
      <c r="A2039" s="192">
        <v>862</v>
      </c>
      <c r="B2039" s="68"/>
      <c r="C2039" s="214" t="s">
        <v>187</v>
      </c>
      <c r="D2039" s="215">
        <v>45042</v>
      </c>
      <c r="E2039" s="192" t="s">
        <v>4470</v>
      </c>
      <c r="F2039" s="192" t="s">
        <v>639</v>
      </c>
      <c r="G2039" s="192">
        <v>5523687</v>
      </c>
      <c r="H2039" s="68"/>
      <c r="I2039" s="198" t="s">
        <v>5582</v>
      </c>
      <c r="J2039" s="68"/>
      <c r="K2039" s="68"/>
      <c r="L2039" s="68"/>
      <c r="M2039" s="68"/>
      <c r="N2039" s="363"/>
      <c r="O2039" s="363"/>
      <c r="P2039" s="216">
        <v>0</v>
      </c>
      <c r="Q2039" s="216">
        <v>4332.29</v>
      </c>
      <c r="R2039" s="68" t="s">
        <v>638</v>
      </c>
      <c r="S2039" s="365"/>
      <c r="T2039" s="278"/>
    </row>
    <row r="2040" spans="1:20" ht="89.25">
      <c r="A2040" s="192">
        <v>66</v>
      </c>
      <c r="B2040" s="68"/>
      <c r="C2040" s="214" t="s">
        <v>46</v>
      </c>
      <c r="D2040" s="215">
        <v>45042</v>
      </c>
      <c r="E2040" s="192" t="s">
        <v>4470</v>
      </c>
      <c r="F2040" s="192" t="s">
        <v>639</v>
      </c>
      <c r="G2040" s="192">
        <v>5523690</v>
      </c>
      <c r="H2040" s="68"/>
      <c r="I2040" s="198" t="s">
        <v>5583</v>
      </c>
      <c r="J2040" s="68"/>
      <c r="K2040" s="68"/>
      <c r="L2040" s="68"/>
      <c r="M2040" s="68"/>
      <c r="N2040" s="363"/>
      <c r="O2040" s="363"/>
      <c r="P2040" s="216">
        <v>0</v>
      </c>
      <c r="Q2040" s="216">
        <v>700046.85</v>
      </c>
      <c r="R2040" s="68" t="s">
        <v>638</v>
      </c>
      <c r="S2040" s="365"/>
      <c r="T2040" s="278"/>
    </row>
    <row r="2041" spans="1:20" ht="76.5">
      <c r="A2041" s="192">
        <v>862</v>
      </c>
      <c r="B2041" s="68"/>
      <c r="C2041" s="214" t="s">
        <v>187</v>
      </c>
      <c r="D2041" s="215">
        <v>45042</v>
      </c>
      <c r="E2041" s="192" t="s">
        <v>4470</v>
      </c>
      <c r="F2041" s="192" t="s">
        <v>639</v>
      </c>
      <c r="G2041" s="192">
        <v>5523689</v>
      </c>
      <c r="H2041" s="68"/>
      <c r="I2041" s="198" t="s">
        <v>5584</v>
      </c>
      <c r="J2041" s="68"/>
      <c r="K2041" s="68"/>
      <c r="L2041" s="68"/>
      <c r="M2041" s="68"/>
      <c r="N2041" s="363"/>
      <c r="O2041" s="363"/>
      <c r="P2041" s="216">
        <v>0</v>
      </c>
      <c r="Q2041" s="216">
        <v>8723.2800000000007</v>
      </c>
      <c r="R2041" s="68" t="s">
        <v>638</v>
      </c>
      <c r="S2041" s="365"/>
      <c r="T2041" s="278"/>
    </row>
    <row r="2042" spans="1:20" ht="89.25">
      <c r="A2042" s="192">
        <v>66</v>
      </c>
      <c r="B2042" s="68"/>
      <c r="C2042" s="214" t="s">
        <v>46</v>
      </c>
      <c r="D2042" s="215">
        <v>45042</v>
      </c>
      <c r="E2042" s="192" t="s">
        <v>4470</v>
      </c>
      <c r="F2042" s="192" t="s">
        <v>639</v>
      </c>
      <c r="G2042" s="192">
        <v>5523688</v>
      </c>
      <c r="H2042" s="68"/>
      <c r="I2042" s="198" t="s">
        <v>5585</v>
      </c>
      <c r="J2042" s="68"/>
      <c r="K2042" s="68"/>
      <c r="L2042" s="68"/>
      <c r="M2042" s="68"/>
      <c r="N2042" s="363"/>
      <c r="O2042" s="363"/>
      <c r="P2042" s="216">
        <v>0</v>
      </c>
      <c r="Q2042" s="216">
        <v>13741.51</v>
      </c>
      <c r="R2042" s="68" t="s">
        <v>638</v>
      </c>
      <c r="S2042" s="365"/>
      <c r="T2042" s="278"/>
    </row>
    <row r="2043" spans="1:20" ht="76.5">
      <c r="A2043" s="192">
        <v>10</v>
      </c>
      <c r="B2043" s="68"/>
      <c r="C2043" s="214" t="s">
        <v>38</v>
      </c>
      <c r="D2043" s="215">
        <v>45042</v>
      </c>
      <c r="E2043" s="192" t="s">
        <v>4483</v>
      </c>
      <c r="F2043" s="192" t="s">
        <v>14</v>
      </c>
      <c r="G2043" s="192">
        <v>2250851</v>
      </c>
      <c r="H2043" s="68"/>
      <c r="I2043" s="198" t="s">
        <v>5586</v>
      </c>
      <c r="J2043" s="68"/>
      <c r="K2043" s="68"/>
      <c r="L2043" s="68"/>
      <c r="M2043" s="68"/>
      <c r="N2043" s="363"/>
      <c r="O2043" s="363"/>
      <c r="P2043" s="216">
        <v>50</v>
      </c>
      <c r="Q2043" s="216">
        <v>0</v>
      </c>
      <c r="R2043" s="68" t="s">
        <v>638</v>
      </c>
      <c r="S2043" s="365"/>
      <c r="T2043" s="278"/>
    </row>
    <row r="2044" spans="1:20" ht="51">
      <c r="A2044" s="192">
        <v>513</v>
      </c>
      <c r="B2044" s="68"/>
      <c r="C2044" s="214" t="s">
        <v>160</v>
      </c>
      <c r="D2044" s="215">
        <v>45042</v>
      </c>
      <c r="E2044" s="192" t="s">
        <v>4484</v>
      </c>
      <c r="F2044" s="192" t="s">
        <v>14</v>
      </c>
      <c r="G2044" s="192">
        <v>2250853</v>
      </c>
      <c r="H2044" s="68"/>
      <c r="I2044" s="198" t="s">
        <v>5587</v>
      </c>
      <c r="J2044" s="68"/>
      <c r="K2044" s="68"/>
      <c r="L2044" s="68"/>
      <c r="M2044" s="68"/>
      <c r="N2044" s="363"/>
      <c r="O2044" s="363"/>
      <c r="P2044" s="216">
        <v>50</v>
      </c>
      <c r="Q2044" s="216">
        <v>0</v>
      </c>
      <c r="R2044" s="68" t="s">
        <v>638</v>
      </c>
      <c r="S2044" s="365"/>
      <c r="T2044" s="278"/>
    </row>
    <row r="2045" spans="1:20" ht="51">
      <c r="A2045" s="192">
        <v>650</v>
      </c>
      <c r="B2045" s="68"/>
      <c r="C2045" s="214" t="s">
        <v>175</v>
      </c>
      <c r="D2045" s="215">
        <v>45042</v>
      </c>
      <c r="E2045" s="192" t="s">
        <v>4486</v>
      </c>
      <c r="F2045" s="192" t="s">
        <v>3</v>
      </c>
      <c r="G2045" s="192">
        <v>2109354</v>
      </c>
      <c r="H2045" s="68"/>
      <c r="I2045" s="198" t="s">
        <v>5589</v>
      </c>
      <c r="J2045" s="68"/>
      <c r="K2045" s="68"/>
      <c r="L2045" s="68"/>
      <c r="M2045" s="68"/>
      <c r="N2045" s="363"/>
      <c r="O2045" s="363"/>
      <c r="P2045" s="216">
        <v>0</v>
      </c>
      <c r="Q2045" s="216">
        <v>60</v>
      </c>
      <c r="R2045" s="68" t="s">
        <v>638</v>
      </c>
      <c r="S2045" s="365"/>
      <c r="T2045" s="278"/>
    </row>
    <row r="2046" spans="1:20" ht="63.75">
      <c r="A2046" s="192">
        <v>650</v>
      </c>
      <c r="B2046" s="68"/>
      <c r="C2046" s="214" t="s">
        <v>175</v>
      </c>
      <c r="D2046" s="215">
        <v>45042</v>
      </c>
      <c r="E2046" s="192" t="s">
        <v>4487</v>
      </c>
      <c r="F2046" s="192" t="s">
        <v>3</v>
      </c>
      <c r="G2046" s="192">
        <v>2109356</v>
      </c>
      <c r="H2046" s="68"/>
      <c r="I2046" s="198" t="s">
        <v>5590</v>
      </c>
      <c r="J2046" s="68"/>
      <c r="K2046" s="68"/>
      <c r="L2046" s="68"/>
      <c r="M2046" s="68"/>
      <c r="N2046" s="363"/>
      <c r="O2046" s="363"/>
      <c r="P2046" s="216">
        <v>0</v>
      </c>
      <c r="Q2046" s="216">
        <v>760</v>
      </c>
      <c r="R2046" s="68" t="s">
        <v>638</v>
      </c>
      <c r="S2046" s="365"/>
      <c r="T2046" s="278"/>
    </row>
    <row r="2047" spans="1:20" ht="63.75">
      <c r="A2047" s="192">
        <v>382</v>
      </c>
      <c r="B2047" s="68"/>
      <c r="C2047" s="214" t="s">
        <v>1245</v>
      </c>
      <c r="D2047" s="215">
        <v>45042</v>
      </c>
      <c r="E2047" s="192" t="s">
        <v>4488</v>
      </c>
      <c r="F2047" s="192" t="s">
        <v>3</v>
      </c>
      <c r="G2047" s="192">
        <v>2109362</v>
      </c>
      <c r="H2047" s="68"/>
      <c r="I2047" s="198" t="s">
        <v>5591</v>
      </c>
      <c r="J2047" s="68"/>
      <c r="K2047" s="68"/>
      <c r="L2047" s="68"/>
      <c r="M2047" s="68"/>
      <c r="N2047" s="363"/>
      <c r="O2047" s="363"/>
      <c r="P2047" s="216">
        <v>0</v>
      </c>
      <c r="Q2047" s="216">
        <v>8748.73</v>
      </c>
      <c r="R2047" s="68" t="s">
        <v>638</v>
      </c>
      <c r="S2047" s="365"/>
      <c r="T2047" s="278"/>
    </row>
    <row r="2048" spans="1:20" ht="63.75">
      <c r="A2048" s="192">
        <v>382</v>
      </c>
      <c r="B2048" s="68"/>
      <c r="C2048" s="214" t="s">
        <v>1245</v>
      </c>
      <c r="D2048" s="215">
        <v>45042</v>
      </c>
      <c r="E2048" s="192" t="s">
        <v>4489</v>
      </c>
      <c r="F2048" s="192" t="s">
        <v>3</v>
      </c>
      <c r="G2048" s="192">
        <v>2109363</v>
      </c>
      <c r="H2048" s="68"/>
      <c r="I2048" s="198" t="s">
        <v>5592</v>
      </c>
      <c r="J2048" s="68"/>
      <c r="K2048" s="68"/>
      <c r="L2048" s="68"/>
      <c r="M2048" s="68"/>
      <c r="N2048" s="363"/>
      <c r="O2048" s="363"/>
      <c r="P2048" s="216">
        <v>0</v>
      </c>
      <c r="Q2048" s="216">
        <v>314.23</v>
      </c>
      <c r="R2048" s="68" t="s">
        <v>638</v>
      </c>
      <c r="S2048" s="365"/>
      <c r="T2048" s="278"/>
    </row>
    <row r="2049" spans="1:20" ht="63.75">
      <c r="A2049" s="192">
        <v>46</v>
      </c>
      <c r="B2049" s="68"/>
      <c r="C2049" s="214" t="s">
        <v>1380</v>
      </c>
      <c r="D2049" s="215">
        <v>45042</v>
      </c>
      <c r="E2049" s="192" t="s">
        <v>4490</v>
      </c>
      <c r="F2049" s="192" t="s">
        <v>3</v>
      </c>
      <c r="G2049" s="192">
        <v>2109384</v>
      </c>
      <c r="H2049" s="68"/>
      <c r="I2049" s="198" t="s">
        <v>5593</v>
      </c>
      <c r="J2049" s="68"/>
      <c r="K2049" s="68"/>
      <c r="L2049" s="68"/>
      <c r="M2049" s="68"/>
      <c r="N2049" s="363"/>
      <c r="O2049" s="363"/>
      <c r="P2049" s="216">
        <v>0</v>
      </c>
      <c r="Q2049" s="216">
        <v>296.73</v>
      </c>
      <c r="R2049" s="68" t="s">
        <v>638</v>
      </c>
      <c r="S2049" s="365"/>
      <c r="T2049" s="278"/>
    </row>
    <row r="2050" spans="1:20" ht="51">
      <c r="A2050" s="192">
        <v>169</v>
      </c>
      <c r="B2050" s="68"/>
      <c r="C2050" s="214" t="s">
        <v>79</v>
      </c>
      <c r="D2050" s="215">
        <v>45042</v>
      </c>
      <c r="E2050" s="192" t="s">
        <v>4491</v>
      </c>
      <c r="F2050" s="192" t="s">
        <v>3</v>
      </c>
      <c r="G2050" s="192">
        <v>2109387</v>
      </c>
      <c r="H2050" s="68"/>
      <c r="I2050" s="198" t="s">
        <v>5594</v>
      </c>
      <c r="J2050" s="68"/>
      <c r="K2050" s="68"/>
      <c r="L2050" s="68"/>
      <c r="M2050" s="68"/>
      <c r="N2050" s="363"/>
      <c r="O2050" s="363"/>
      <c r="P2050" s="216">
        <v>0</v>
      </c>
      <c r="Q2050" s="216">
        <v>8566.65</v>
      </c>
      <c r="R2050" s="68" t="s">
        <v>638</v>
      </c>
      <c r="S2050" s="365"/>
      <c r="T2050" s="278"/>
    </row>
    <row r="2051" spans="1:20" ht="76.5">
      <c r="A2051" s="192">
        <v>374</v>
      </c>
      <c r="B2051" s="68"/>
      <c r="C2051" s="214" t="s">
        <v>608</v>
      </c>
      <c r="D2051" s="215">
        <v>45042</v>
      </c>
      <c r="E2051" s="192" t="s">
        <v>4492</v>
      </c>
      <c r="F2051" s="192" t="s">
        <v>3</v>
      </c>
      <c r="G2051" s="192">
        <v>2109389</v>
      </c>
      <c r="H2051" s="68"/>
      <c r="I2051" s="198" t="s">
        <v>5595</v>
      </c>
      <c r="J2051" s="68"/>
      <c r="K2051" s="68"/>
      <c r="L2051" s="68"/>
      <c r="M2051" s="68"/>
      <c r="N2051" s="363"/>
      <c r="O2051" s="363"/>
      <c r="P2051" s="216">
        <v>0</v>
      </c>
      <c r="Q2051" s="216">
        <v>4120.78</v>
      </c>
      <c r="R2051" s="68" t="s">
        <v>638</v>
      </c>
      <c r="S2051" s="365"/>
      <c r="T2051" s="278"/>
    </row>
    <row r="2052" spans="1:20" ht="51">
      <c r="A2052" s="192">
        <v>670</v>
      </c>
      <c r="B2052" s="68"/>
      <c r="C2052" s="214" t="s">
        <v>178</v>
      </c>
      <c r="D2052" s="215">
        <v>45042</v>
      </c>
      <c r="E2052" s="192" t="s">
        <v>4493</v>
      </c>
      <c r="F2052" s="192" t="s">
        <v>3</v>
      </c>
      <c r="G2052" s="192">
        <v>2109390</v>
      </c>
      <c r="H2052" s="68"/>
      <c r="I2052" s="198" t="s">
        <v>5596</v>
      </c>
      <c r="J2052" s="68"/>
      <c r="K2052" s="68"/>
      <c r="L2052" s="68"/>
      <c r="M2052" s="68"/>
      <c r="N2052" s="363"/>
      <c r="O2052" s="363"/>
      <c r="P2052" s="216">
        <v>0</v>
      </c>
      <c r="Q2052" s="216">
        <v>510.92</v>
      </c>
      <c r="R2052" s="68" t="s">
        <v>638</v>
      </c>
      <c r="S2052" s="365"/>
      <c r="T2052" s="278"/>
    </row>
    <row r="2053" spans="1:20" ht="63.75">
      <c r="A2053" s="192">
        <v>46</v>
      </c>
      <c r="B2053" s="68"/>
      <c r="C2053" s="214" t="s">
        <v>1380</v>
      </c>
      <c r="D2053" s="215">
        <v>45042</v>
      </c>
      <c r="E2053" s="192" t="s">
        <v>4494</v>
      </c>
      <c r="F2053" s="192" t="s">
        <v>3</v>
      </c>
      <c r="G2053" s="192">
        <v>2109391</v>
      </c>
      <c r="H2053" s="68"/>
      <c r="I2053" s="198" t="s">
        <v>5597</v>
      </c>
      <c r="J2053" s="68"/>
      <c r="K2053" s="68"/>
      <c r="L2053" s="68"/>
      <c r="M2053" s="68"/>
      <c r="N2053" s="363"/>
      <c r="O2053" s="363"/>
      <c r="P2053" s="216">
        <v>0</v>
      </c>
      <c r="Q2053" s="216">
        <v>3061.5</v>
      </c>
      <c r="R2053" s="68" t="s">
        <v>638</v>
      </c>
      <c r="S2053" s="365"/>
      <c r="T2053" s="278"/>
    </row>
    <row r="2054" spans="1:20" ht="51">
      <c r="A2054" s="192">
        <v>670</v>
      </c>
      <c r="B2054" s="68"/>
      <c r="C2054" s="214" t="s">
        <v>178</v>
      </c>
      <c r="D2054" s="215">
        <v>45042</v>
      </c>
      <c r="E2054" s="192" t="s">
        <v>4495</v>
      </c>
      <c r="F2054" s="192" t="s">
        <v>3</v>
      </c>
      <c r="G2054" s="192">
        <v>2109392</v>
      </c>
      <c r="H2054" s="68"/>
      <c r="I2054" s="198" t="s">
        <v>5598</v>
      </c>
      <c r="J2054" s="68"/>
      <c r="K2054" s="68"/>
      <c r="L2054" s="68"/>
      <c r="M2054" s="68"/>
      <c r="N2054" s="363"/>
      <c r="O2054" s="363"/>
      <c r="P2054" s="216">
        <v>0</v>
      </c>
      <c r="Q2054" s="216">
        <v>516</v>
      </c>
      <c r="R2054" s="68" t="s">
        <v>638</v>
      </c>
      <c r="S2054" s="365"/>
      <c r="T2054" s="278"/>
    </row>
    <row r="2055" spans="1:20" ht="63.75">
      <c r="A2055" s="192">
        <v>46</v>
      </c>
      <c r="B2055" s="68"/>
      <c r="C2055" s="214" t="s">
        <v>1380</v>
      </c>
      <c r="D2055" s="215">
        <v>45042</v>
      </c>
      <c r="E2055" s="192" t="s">
        <v>4496</v>
      </c>
      <c r="F2055" s="192" t="s">
        <v>3</v>
      </c>
      <c r="G2055" s="192">
        <v>2109393</v>
      </c>
      <c r="H2055" s="68"/>
      <c r="I2055" s="198" t="s">
        <v>5599</v>
      </c>
      <c r="J2055" s="68"/>
      <c r="K2055" s="68"/>
      <c r="L2055" s="68"/>
      <c r="M2055" s="68"/>
      <c r="N2055" s="363"/>
      <c r="O2055" s="363"/>
      <c r="P2055" s="216">
        <v>0</v>
      </c>
      <c r="Q2055" s="216">
        <v>6595.35</v>
      </c>
      <c r="R2055" s="68" t="s">
        <v>638</v>
      </c>
      <c r="S2055" s="365"/>
      <c r="T2055" s="278"/>
    </row>
    <row r="2056" spans="1:20" ht="51">
      <c r="A2056" s="192">
        <v>670</v>
      </c>
      <c r="B2056" s="68"/>
      <c r="C2056" s="214" t="s">
        <v>178</v>
      </c>
      <c r="D2056" s="215">
        <v>45042</v>
      </c>
      <c r="E2056" s="192" t="s">
        <v>4497</v>
      </c>
      <c r="F2056" s="192" t="s">
        <v>3</v>
      </c>
      <c r="G2056" s="192">
        <v>2109394</v>
      </c>
      <c r="H2056" s="68"/>
      <c r="I2056" s="198" t="s">
        <v>5600</v>
      </c>
      <c r="J2056" s="68"/>
      <c r="K2056" s="68"/>
      <c r="L2056" s="68"/>
      <c r="M2056" s="68"/>
      <c r="N2056" s="363"/>
      <c r="O2056" s="363"/>
      <c r="P2056" s="216">
        <v>0</v>
      </c>
      <c r="Q2056" s="216">
        <v>328</v>
      </c>
      <c r="R2056" s="68" t="s">
        <v>638</v>
      </c>
      <c r="S2056" s="365"/>
      <c r="T2056" s="278"/>
    </row>
    <row r="2057" spans="1:20" ht="51">
      <c r="A2057" s="192">
        <v>78</v>
      </c>
      <c r="B2057" s="68"/>
      <c r="C2057" s="214" t="s">
        <v>1381</v>
      </c>
      <c r="D2057" s="215">
        <v>45042</v>
      </c>
      <c r="E2057" s="192" t="s">
        <v>4498</v>
      </c>
      <c r="F2057" s="192" t="s">
        <v>3</v>
      </c>
      <c r="G2057" s="192">
        <v>2109395</v>
      </c>
      <c r="H2057" s="68"/>
      <c r="I2057" s="198" t="s">
        <v>5601</v>
      </c>
      <c r="J2057" s="68"/>
      <c r="K2057" s="68"/>
      <c r="L2057" s="68"/>
      <c r="M2057" s="68"/>
      <c r="N2057" s="363"/>
      <c r="O2057" s="363"/>
      <c r="P2057" s="216">
        <v>0</v>
      </c>
      <c r="Q2057" s="216">
        <v>1109.8</v>
      </c>
      <c r="R2057" s="68" t="s">
        <v>638</v>
      </c>
      <c r="S2057" s="365"/>
      <c r="T2057" s="278"/>
    </row>
    <row r="2058" spans="1:20" ht="51">
      <c r="A2058" s="192">
        <v>78</v>
      </c>
      <c r="B2058" s="68"/>
      <c r="C2058" s="214" t="s">
        <v>1381</v>
      </c>
      <c r="D2058" s="215">
        <v>45042</v>
      </c>
      <c r="E2058" s="192" t="s">
        <v>4499</v>
      </c>
      <c r="F2058" s="192" t="s">
        <v>3</v>
      </c>
      <c r="G2058" s="192">
        <v>2109398</v>
      </c>
      <c r="H2058" s="68"/>
      <c r="I2058" s="198" t="s">
        <v>5602</v>
      </c>
      <c r="J2058" s="68"/>
      <c r="K2058" s="68"/>
      <c r="L2058" s="68"/>
      <c r="M2058" s="68"/>
      <c r="N2058" s="363"/>
      <c r="O2058" s="363"/>
      <c r="P2058" s="216">
        <v>0</v>
      </c>
      <c r="Q2058" s="216">
        <v>595.20000000000005</v>
      </c>
      <c r="R2058" s="68" t="s">
        <v>638</v>
      </c>
      <c r="S2058" s="365"/>
      <c r="T2058" s="278"/>
    </row>
    <row r="2059" spans="1:20" ht="51">
      <c r="A2059" s="192">
        <v>78</v>
      </c>
      <c r="B2059" s="68"/>
      <c r="C2059" s="214" t="s">
        <v>1381</v>
      </c>
      <c r="D2059" s="215">
        <v>45042</v>
      </c>
      <c r="E2059" s="192" t="s">
        <v>4500</v>
      </c>
      <c r="F2059" s="192" t="s">
        <v>3</v>
      </c>
      <c r="G2059" s="192">
        <v>2109399</v>
      </c>
      <c r="H2059" s="68"/>
      <c r="I2059" s="198" t="s">
        <v>5603</v>
      </c>
      <c r="J2059" s="68"/>
      <c r="K2059" s="68"/>
      <c r="L2059" s="68"/>
      <c r="M2059" s="68"/>
      <c r="N2059" s="363"/>
      <c r="O2059" s="363"/>
      <c r="P2059" s="216">
        <v>0</v>
      </c>
      <c r="Q2059" s="216">
        <v>6689.73</v>
      </c>
      <c r="R2059" s="68" t="s">
        <v>638</v>
      </c>
      <c r="S2059" s="365"/>
      <c r="T2059" s="278"/>
    </row>
    <row r="2060" spans="1:20" ht="51">
      <c r="A2060" s="192">
        <v>35</v>
      </c>
      <c r="B2060" s="68"/>
      <c r="C2060" s="214" t="s">
        <v>43</v>
      </c>
      <c r="D2060" s="215">
        <v>45042</v>
      </c>
      <c r="E2060" s="192" t="s">
        <v>4501</v>
      </c>
      <c r="F2060" s="192" t="s">
        <v>3</v>
      </c>
      <c r="G2060" s="192">
        <v>2109406</v>
      </c>
      <c r="H2060" s="68"/>
      <c r="I2060" s="198" t="s">
        <v>5604</v>
      </c>
      <c r="J2060" s="68"/>
      <c r="K2060" s="68"/>
      <c r="L2060" s="68"/>
      <c r="M2060" s="68"/>
      <c r="N2060" s="363"/>
      <c r="O2060" s="363"/>
      <c r="P2060" s="216">
        <v>0</v>
      </c>
      <c r="Q2060" s="216">
        <v>3996.76</v>
      </c>
      <c r="R2060" s="68" t="s">
        <v>638</v>
      </c>
      <c r="S2060" s="365"/>
      <c r="T2060" s="278"/>
    </row>
    <row r="2061" spans="1:20" ht="51">
      <c r="A2061" s="192" t="s">
        <v>541</v>
      </c>
      <c r="B2061" s="68"/>
      <c r="C2061" s="214" t="s">
        <v>590</v>
      </c>
      <c r="D2061" s="215">
        <v>45042</v>
      </c>
      <c r="E2061" s="192" t="s">
        <v>4502</v>
      </c>
      <c r="F2061" s="192" t="s">
        <v>3</v>
      </c>
      <c r="G2061" s="192">
        <v>2109416</v>
      </c>
      <c r="H2061" s="68"/>
      <c r="I2061" s="198" t="s">
        <v>5605</v>
      </c>
      <c r="J2061" s="68"/>
      <c r="K2061" s="68"/>
      <c r="L2061" s="68"/>
      <c r="M2061" s="68"/>
      <c r="N2061" s="363"/>
      <c r="O2061" s="363"/>
      <c r="P2061" s="216">
        <v>0</v>
      </c>
      <c r="Q2061" s="216">
        <v>1238.3</v>
      </c>
      <c r="R2061" s="68" t="s">
        <v>638</v>
      </c>
      <c r="S2061" s="365"/>
      <c r="T2061" s="278"/>
    </row>
    <row r="2062" spans="1:20" ht="51">
      <c r="A2062" s="192">
        <v>253</v>
      </c>
      <c r="B2062" s="68"/>
      <c r="C2062" s="214" t="s">
        <v>104</v>
      </c>
      <c r="D2062" s="215">
        <v>45042</v>
      </c>
      <c r="E2062" s="192" t="s">
        <v>4503</v>
      </c>
      <c r="F2062" s="192" t="s">
        <v>6</v>
      </c>
      <c r="G2062" s="192">
        <v>112345</v>
      </c>
      <c r="H2062" s="68"/>
      <c r="I2062" s="198" t="s">
        <v>5606</v>
      </c>
      <c r="J2062" s="68"/>
      <c r="K2062" s="68"/>
      <c r="L2062" s="68"/>
      <c r="M2062" s="68"/>
      <c r="N2062" s="363"/>
      <c r="O2062" s="363"/>
      <c r="P2062" s="216">
        <v>0</v>
      </c>
      <c r="Q2062" s="216">
        <v>710196.81</v>
      </c>
      <c r="R2062" s="68" t="s">
        <v>638</v>
      </c>
      <c r="S2062" s="365"/>
      <c r="T2062" s="278"/>
    </row>
    <row r="2063" spans="1:20" ht="63.75">
      <c r="A2063" s="192">
        <v>513</v>
      </c>
      <c r="B2063" s="68"/>
      <c r="C2063" s="214" t="s">
        <v>160</v>
      </c>
      <c r="D2063" s="215">
        <v>45042</v>
      </c>
      <c r="E2063" s="192" t="s">
        <v>4504</v>
      </c>
      <c r="F2063" s="192" t="s">
        <v>10</v>
      </c>
      <c r="G2063" s="192">
        <v>1059175</v>
      </c>
      <c r="H2063" s="68"/>
      <c r="I2063" s="198" t="s">
        <v>5607</v>
      </c>
      <c r="J2063" s="68"/>
      <c r="K2063" s="68"/>
      <c r="L2063" s="68"/>
      <c r="M2063" s="68"/>
      <c r="N2063" s="363"/>
      <c r="O2063" s="363"/>
      <c r="P2063" s="216">
        <v>50</v>
      </c>
      <c r="Q2063" s="216">
        <v>0</v>
      </c>
      <c r="R2063" s="68" t="s">
        <v>638</v>
      </c>
      <c r="S2063" s="365"/>
      <c r="T2063" s="278"/>
    </row>
    <row r="2064" spans="1:20" ht="76.5">
      <c r="A2064" s="192">
        <v>594</v>
      </c>
      <c r="B2064" s="68"/>
      <c r="C2064" s="214" t="s">
        <v>88</v>
      </c>
      <c r="D2064" s="215">
        <v>45042</v>
      </c>
      <c r="E2064" s="192" t="s">
        <v>4505</v>
      </c>
      <c r="F2064" s="192" t="s">
        <v>6</v>
      </c>
      <c r="G2064" s="192">
        <v>1059207</v>
      </c>
      <c r="H2064" s="68"/>
      <c r="I2064" s="198" t="s">
        <v>5608</v>
      </c>
      <c r="J2064" s="68"/>
      <c r="K2064" s="68"/>
      <c r="L2064" s="68"/>
      <c r="M2064" s="68"/>
      <c r="N2064" s="363"/>
      <c r="O2064" s="363"/>
      <c r="P2064" s="216">
        <v>0</v>
      </c>
      <c r="Q2064" s="216">
        <v>3763.81</v>
      </c>
      <c r="R2064" s="68" t="s">
        <v>638</v>
      </c>
      <c r="S2064" s="365"/>
      <c r="T2064" s="278"/>
    </row>
    <row r="2065" spans="1:20" ht="89.25">
      <c r="A2065" s="192">
        <v>117</v>
      </c>
      <c r="B2065" s="68"/>
      <c r="C2065" s="214" t="s">
        <v>54</v>
      </c>
      <c r="D2065" s="215">
        <v>45042</v>
      </c>
      <c r="E2065" s="192" t="s">
        <v>4506</v>
      </c>
      <c r="F2065" s="192" t="s">
        <v>10</v>
      </c>
      <c r="G2065" s="192">
        <v>1059140</v>
      </c>
      <c r="H2065" s="68"/>
      <c r="I2065" s="198" t="s">
        <v>5609</v>
      </c>
      <c r="J2065" s="68"/>
      <c r="K2065" s="68"/>
      <c r="L2065" s="68"/>
      <c r="M2065" s="68"/>
      <c r="N2065" s="363"/>
      <c r="O2065" s="363"/>
      <c r="P2065" s="216">
        <v>50</v>
      </c>
      <c r="Q2065" s="216">
        <v>0</v>
      </c>
      <c r="R2065" s="68" t="s">
        <v>638</v>
      </c>
      <c r="S2065" s="365"/>
      <c r="T2065" s="278"/>
    </row>
    <row r="2066" spans="1:20" ht="89.25">
      <c r="A2066" s="192">
        <v>117</v>
      </c>
      <c r="B2066" s="68"/>
      <c r="C2066" s="214" t="s">
        <v>54</v>
      </c>
      <c r="D2066" s="215">
        <v>45042</v>
      </c>
      <c r="E2066" s="192" t="s">
        <v>4507</v>
      </c>
      <c r="F2066" s="192" t="s">
        <v>10</v>
      </c>
      <c r="G2066" s="192">
        <v>1059141</v>
      </c>
      <c r="H2066" s="68"/>
      <c r="I2066" s="198" t="s">
        <v>5610</v>
      </c>
      <c r="J2066" s="68"/>
      <c r="K2066" s="68"/>
      <c r="L2066" s="68"/>
      <c r="M2066" s="68"/>
      <c r="N2066" s="363"/>
      <c r="O2066" s="363"/>
      <c r="P2066" s="216">
        <v>50</v>
      </c>
      <c r="Q2066" s="216">
        <v>0</v>
      </c>
      <c r="R2066" s="68" t="s">
        <v>638</v>
      </c>
      <c r="S2066" s="365"/>
      <c r="T2066" s="278"/>
    </row>
    <row r="2067" spans="1:20" ht="76.5">
      <c r="A2067" s="192">
        <v>594</v>
      </c>
      <c r="B2067" s="68"/>
      <c r="C2067" s="214" t="s">
        <v>88</v>
      </c>
      <c r="D2067" s="215">
        <v>45042</v>
      </c>
      <c r="E2067" s="192" t="s">
        <v>4508</v>
      </c>
      <c r="F2067" s="192" t="s">
        <v>10</v>
      </c>
      <c r="G2067" s="192">
        <v>1059207</v>
      </c>
      <c r="H2067" s="68"/>
      <c r="I2067" s="198" t="s">
        <v>5611</v>
      </c>
      <c r="J2067" s="68"/>
      <c r="K2067" s="68"/>
      <c r="L2067" s="68"/>
      <c r="M2067" s="68"/>
      <c r="N2067" s="363"/>
      <c r="O2067" s="363"/>
      <c r="P2067" s="216">
        <v>50</v>
      </c>
      <c r="Q2067" s="216">
        <v>0</v>
      </c>
      <c r="R2067" s="68" t="s">
        <v>638</v>
      </c>
      <c r="S2067" s="365"/>
      <c r="T2067" s="278"/>
    </row>
    <row r="2068" spans="1:20" ht="102">
      <c r="A2068" s="192">
        <v>389</v>
      </c>
      <c r="B2068" s="68"/>
      <c r="C2068" s="214" t="s">
        <v>1424</v>
      </c>
      <c r="D2068" s="215">
        <v>45042</v>
      </c>
      <c r="E2068" s="192" t="s">
        <v>4509</v>
      </c>
      <c r="F2068" s="192" t="s">
        <v>10</v>
      </c>
      <c r="G2068" s="192">
        <v>1059195</v>
      </c>
      <c r="H2068" s="68"/>
      <c r="I2068" s="198" t="s">
        <v>5612</v>
      </c>
      <c r="J2068" s="68"/>
      <c r="K2068" s="68"/>
      <c r="L2068" s="68"/>
      <c r="M2068" s="68"/>
      <c r="N2068" s="363"/>
      <c r="O2068" s="363"/>
      <c r="P2068" s="216">
        <v>50</v>
      </c>
      <c r="Q2068" s="216">
        <v>0</v>
      </c>
      <c r="R2068" s="68" t="s">
        <v>638</v>
      </c>
      <c r="S2068" s="365"/>
      <c r="T2068" s="278"/>
    </row>
    <row r="2069" spans="1:20" ht="102">
      <c r="A2069" s="192">
        <v>389</v>
      </c>
      <c r="B2069" s="68"/>
      <c r="C2069" s="214" t="s">
        <v>1424</v>
      </c>
      <c r="D2069" s="215">
        <v>45042</v>
      </c>
      <c r="E2069" s="192" t="s">
        <v>4510</v>
      </c>
      <c r="F2069" s="192" t="s">
        <v>10</v>
      </c>
      <c r="G2069" s="192">
        <v>1059193</v>
      </c>
      <c r="H2069" s="68"/>
      <c r="I2069" s="198" t="s">
        <v>5613</v>
      </c>
      <c r="J2069" s="68"/>
      <c r="K2069" s="68"/>
      <c r="L2069" s="68"/>
      <c r="M2069" s="68"/>
      <c r="N2069" s="363"/>
      <c r="O2069" s="363"/>
      <c r="P2069" s="216">
        <v>50</v>
      </c>
      <c r="Q2069" s="216">
        <v>0</v>
      </c>
      <c r="R2069" s="68" t="s">
        <v>638</v>
      </c>
      <c r="S2069" s="365"/>
      <c r="T2069" s="278"/>
    </row>
    <row r="2070" spans="1:20" ht="102">
      <c r="A2070" s="192">
        <v>117</v>
      </c>
      <c r="B2070" s="68"/>
      <c r="C2070" s="214" t="s">
        <v>54</v>
      </c>
      <c r="D2070" s="215">
        <v>45042</v>
      </c>
      <c r="E2070" s="192" t="s">
        <v>4511</v>
      </c>
      <c r="F2070" s="192" t="s">
        <v>10</v>
      </c>
      <c r="G2070" s="192">
        <v>1059146</v>
      </c>
      <c r="H2070" s="68"/>
      <c r="I2070" s="198" t="s">
        <v>5614</v>
      </c>
      <c r="J2070" s="68"/>
      <c r="K2070" s="68"/>
      <c r="L2070" s="68"/>
      <c r="M2070" s="68"/>
      <c r="N2070" s="363"/>
      <c r="O2070" s="363"/>
      <c r="P2070" s="216">
        <v>50</v>
      </c>
      <c r="Q2070" s="216">
        <v>0</v>
      </c>
      <c r="R2070" s="68" t="s">
        <v>638</v>
      </c>
      <c r="S2070" s="365"/>
      <c r="T2070" s="278"/>
    </row>
    <row r="2071" spans="1:20" ht="89.25">
      <c r="A2071" s="192">
        <v>117</v>
      </c>
      <c r="B2071" s="68"/>
      <c r="C2071" s="214" t="s">
        <v>54</v>
      </c>
      <c r="D2071" s="215">
        <v>45042</v>
      </c>
      <c r="E2071" s="192" t="s">
        <v>4512</v>
      </c>
      <c r="F2071" s="192" t="s">
        <v>10</v>
      </c>
      <c r="G2071" s="192">
        <v>1059150</v>
      </c>
      <c r="H2071" s="68"/>
      <c r="I2071" s="198" t="s">
        <v>5615</v>
      </c>
      <c r="J2071" s="68"/>
      <c r="K2071" s="68"/>
      <c r="L2071" s="68"/>
      <c r="M2071" s="68"/>
      <c r="N2071" s="363"/>
      <c r="O2071" s="363"/>
      <c r="P2071" s="216">
        <v>50</v>
      </c>
      <c r="Q2071" s="216">
        <v>0</v>
      </c>
      <c r="R2071" s="68" t="s">
        <v>638</v>
      </c>
      <c r="S2071" s="365"/>
      <c r="T2071" s="278"/>
    </row>
    <row r="2072" spans="1:20" ht="89.25">
      <c r="A2072" s="192">
        <v>117</v>
      </c>
      <c r="B2072" s="68"/>
      <c r="C2072" s="214" t="s">
        <v>54</v>
      </c>
      <c r="D2072" s="215">
        <v>45042</v>
      </c>
      <c r="E2072" s="192" t="s">
        <v>4513</v>
      </c>
      <c r="F2072" s="192" t="s">
        <v>10</v>
      </c>
      <c r="G2072" s="192">
        <v>1059151</v>
      </c>
      <c r="H2072" s="68"/>
      <c r="I2072" s="198" t="s">
        <v>5616</v>
      </c>
      <c r="J2072" s="68"/>
      <c r="K2072" s="68"/>
      <c r="L2072" s="68"/>
      <c r="M2072" s="68"/>
      <c r="N2072" s="363"/>
      <c r="O2072" s="363"/>
      <c r="P2072" s="216">
        <v>50</v>
      </c>
      <c r="Q2072" s="216">
        <v>0</v>
      </c>
      <c r="R2072" s="68" t="s">
        <v>638</v>
      </c>
      <c r="S2072" s="365"/>
      <c r="T2072" s="278"/>
    </row>
    <row r="2073" spans="1:20" ht="89.25">
      <c r="A2073" s="192">
        <v>117</v>
      </c>
      <c r="B2073" s="68"/>
      <c r="C2073" s="214" t="s">
        <v>54</v>
      </c>
      <c r="D2073" s="215">
        <v>45042</v>
      </c>
      <c r="E2073" s="192" t="s">
        <v>4514</v>
      </c>
      <c r="F2073" s="192" t="s">
        <v>10</v>
      </c>
      <c r="G2073" s="192">
        <v>1059152</v>
      </c>
      <c r="H2073" s="68"/>
      <c r="I2073" s="198" t="s">
        <v>5617</v>
      </c>
      <c r="J2073" s="68"/>
      <c r="K2073" s="68"/>
      <c r="L2073" s="68"/>
      <c r="M2073" s="68"/>
      <c r="N2073" s="363"/>
      <c r="O2073" s="363"/>
      <c r="P2073" s="216">
        <v>50</v>
      </c>
      <c r="Q2073" s="216">
        <v>0</v>
      </c>
      <c r="R2073" s="68" t="s">
        <v>638</v>
      </c>
      <c r="S2073" s="365"/>
      <c r="T2073" s="278"/>
    </row>
    <row r="2074" spans="1:20" ht="102">
      <c r="A2074" s="192">
        <v>117</v>
      </c>
      <c r="B2074" s="68"/>
      <c r="C2074" s="214" t="s">
        <v>54</v>
      </c>
      <c r="D2074" s="215">
        <v>45042</v>
      </c>
      <c r="E2074" s="192" t="s">
        <v>4515</v>
      </c>
      <c r="F2074" s="192" t="s">
        <v>10</v>
      </c>
      <c r="G2074" s="192">
        <v>1059153</v>
      </c>
      <c r="H2074" s="68"/>
      <c r="I2074" s="198" t="s">
        <v>5618</v>
      </c>
      <c r="J2074" s="68"/>
      <c r="K2074" s="68"/>
      <c r="L2074" s="68"/>
      <c r="M2074" s="68"/>
      <c r="N2074" s="363"/>
      <c r="O2074" s="363"/>
      <c r="P2074" s="216">
        <v>50</v>
      </c>
      <c r="Q2074" s="216">
        <v>0</v>
      </c>
      <c r="R2074" s="68" t="s">
        <v>638</v>
      </c>
      <c r="S2074" s="365"/>
      <c r="T2074" s="278"/>
    </row>
    <row r="2075" spans="1:20" ht="89.25">
      <c r="A2075" s="192">
        <v>117</v>
      </c>
      <c r="B2075" s="68"/>
      <c r="C2075" s="214" t="s">
        <v>54</v>
      </c>
      <c r="D2075" s="215">
        <v>45042</v>
      </c>
      <c r="E2075" s="192" t="s">
        <v>4516</v>
      </c>
      <c r="F2075" s="192" t="s">
        <v>10</v>
      </c>
      <c r="G2075" s="192">
        <v>1059156</v>
      </c>
      <c r="H2075" s="68"/>
      <c r="I2075" s="198" t="s">
        <v>5619</v>
      </c>
      <c r="J2075" s="68"/>
      <c r="K2075" s="68"/>
      <c r="L2075" s="68"/>
      <c r="M2075" s="68"/>
      <c r="N2075" s="363"/>
      <c r="O2075" s="363"/>
      <c r="P2075" s="216">
        <v>50</v>
      </c>
      <c r="Q2075" s="216">
        <v>0</v>
      </c>
      <c r="R2075" s="68" t="s">
        <v>638</v>
      </c>
      <c r="S2075" s="365"/>
      <c r="T2075" s="278"/>
    </row>
    <row r="2076" spans="1:20" ht="76.5">
      <c r="A2076" s="192">
        <v>513</v>
      </c>
      <c r="B2076" s="68"/>
      <c r="C2076" s="214" t="s">
        <v>160</v>
      </c>
      <c r="D2076" s="215">
        <v>45042</v>
      </c>
      <c r="E2076" s="192" t="s">
        <v>4517</v>
      </c>
      <c r="F2076" s="192" t="s">
        <v>10</v>
      </c>
      <c r="G2076" s="192">
        <v>1059179</v>
      </c>
      <c r="H2076" s="68"/>
      <c r="I2076" s="198" t="s">
        <v>5620</v>
      </c>
      <c r="J2076" s="68"/>
      <c r="K2076" s="68"/>
      <c r="L2076" s="68"/>
      <c r="M2076" s="68"/>
      <c r="N2076" s="363"/>
      <c r="O2076" s="363"/>
      <c r="P2076" s="216">
        <v>50</v>
      </c>
      <c r="Q2076" s="216">
        <v>0</v>
      </c>
      <c r="R2076" s="68" t="s">
        <v>638</v>
      </c>
      <c r="S2076" s="365"/>
      <c r="T2076" s="278"/>
    </row>
    <row r="2077" spans="1:20" ht="76.5">
      <c r="A2077" s="192">
        <v>132</v>
      </c>
      <c r="B2077" s="68"/>
      <c r="C2077" s="214" t="s">
        <v>59</v>
      </c>
      <c r="D2077" s="215">
        <v>45042</v>
      </c>
      <c r="E2077" s="192" t="s">
        <v>4518</v>
      </c>
      <c r="F2077" s="192" t="s">
        <v>10</v>
      </c>
      <c r="G2077" s="192">
        <v>1059145</v>
      </c>
      <c r="H2077" s="68"/>
      <c r="I2077" s="198" t="s">
        <v>5621</v>
      </c>
      <c r="J2077" s="68"/>
      <c r="K2077" s="68"/>
      <c r="L2077" s="68"/>
      <c r="M2077" s="68"/>
      <c r="N2077" s="363"/>
      <c r="O2077" s="363"/>
      <c r="P2077" s="216">
        <v>1004.02</v>
      </c>
      <c r="Q2077" s="216">
        <v>0</v>
      </c>
      <c r="R2077" s="68" t="s">
        <v>638</v>
      </c>
      <c r="S2077" s="365"/>
      <c r="T2077" s="278"/>
    </row>
    <row r="2078" spans="1:20" ht="51">
      <c r="A2078" s="192">
        <v>81</v>
      </c>
      <c r="B2078" s="68"/>
      <c r="C2078" s="214" t="s">
        <v>49</v>
      </c>
      <c r="D2078" s="215">
        <v>45043</v>
      </c>
      <c r="E2078" s="192" t="s">
        <v>4519</v>
      </c>
      <c r="F2078" s="192" t="s">
        <v>3</v>
      </c>
      <c r="G2078" s="192">
        <v>2109654</v>
      </c>
      <c r="H2078" s="68"/>
      <c r="I2078" s="198" t="s">
        <v>5622</v>
      </c>
      <c r="J2078" s="68"/>
      <c r="K2078" s="68"/>
      <c r="L2078" s="68"/>
      <c r="M2078" s="68"/>
      <c r="N2078" s="363"/>
      <c r="O2078" s="363"/>
      <c r="P2078" s="216">
        <v>0</v>
      </c>
      <c r="Q2078" s="216">
        <v>25</v>
      </c>
      <c r="R2078" s="68" t="s">
        <v>638</v>
      </c>
      <c r="S2078" s="365"/>
      <c r="T2078" s="278"/>
    </row>
    <row r="2079" spans="1:20" ht="51">
      <c r="A2079" s="192">
        <v>46</v>
      </c>
      <c r="B2079" s="68"/>
      <c r="C2079" s="214" t="s">
        <v>1380</v>
      </c>
      <c r="D2079" s="215">
        <v>45043</v>
      </c>
      <c r="E2079" s="192" t="s">
        <v>4520</v>
      </c>
      <c r="F2079" s="192" t="s">
        <v>3</v>
      </c>
      <c r="G2079" s="192">
        <v>2109655</v>
      </c>
      <c r="H2079" s="68"/>
      <c r="I2079" s="198" t="s">
        <v>5623</v>
      </c>
      <c r="J2079" s="68"/>
      <c r="K2079" s="68"/>
      <c r="L2079" s="68"/>
      <c r="M2079" s="68"/>
      <c r="N2079" s="363"/>
      <c r="O2079" s="363"/>
      <c r="P2079" s="216">
        <v>0</v>
      </c>
      <c r="Q2079" s="216">
        <v>849.7</v>
      </c>
      <c r="R2079" s="68" t="s">
        <v>638</v>
      </c>
      <c r="S2079" s="365"/>
      <c r="T2079" s="278"/>
    </row>
    <row r="2080" spans="1:20" ht="51">
      <c r="A2080" s="192">
        <v>586</v>
      </c>
      <c r="B2080" s="68"/>
      <c r="C2080" s="214" t="s">
        <v>172</v>
      </c>
      <c r="D2080" s="215">
        <v>45043</v>
      </c>
      <c r="E2080" s="192" t="s">
        <v>4521</v>
      </c>
      <c r="F2080" s="192" t="s">
        <v>3</v>
      </c>
      <c r="G2080" s="192">
        <v>2109670</v>
      </c>
      <c r="H2080" s="68"/>
      <c r="I2080" s="198" t="s">
        <v>5624</v>
      </c>
      <c r="J2080" s="68"/>
      <c r="K2080" s="68"/>
      <c r="L2080" s="68"/>
      <c r="M2080" s="68"/>
      <c r="N2080" s="363"/>
      <c r="O2080" s="363"/>
      <c r="P2080" s="216">
        <v>0</v>
      </c>
      <c r="Q2080" s="216">
        <v>24</v>
      </c>
      <c r="R2080" s="68" t="s">
        <v>638</v>
      </c>
      <c r="S2080" s="365"/>
      <c r="T2080" s="278"/>
    </row>
    <row r="2081" spans="1:20" ht="51">
      <c r="A2081" s="192">
        <v>548</v>
      </c>
      <c r="B2081" s="68"/>
      <c r="C2081" s="214" t="s">
        <v>1286</v>
      </c>
      <c r="D2081" s="215">
        <v>45043</v>
      </c>
      <c r="E2081" s="192" t="s">
        <v>4522</v>
      </c>
      <c r="F2081" s="192" t="s">
        <v>3</v>
      </c>
      <c r="G2081" s="192">
        <v>2109677</v>
      </c>
      <c r="H2081" s="68"/>
      <c r="I2081" s="198" t="s">
        <v>5625</v>
      </c>
      <c r="J2081" s="68"/>
      <c r="K2081" s="68"/>
      <c r="L2081" s="68"/>
      <c r="M2081" s="68"/>
      <c r="N2081" s="363"/>
      <c r="O2081" s="363"/>
      <c r="P2081" s="216">
        <v>0</v>
      </c>
      <c r="Q2081" s="216">
        <v>20</v>
      </c>
      <c r="R2081" s="68" t="s">
        <v>638</v>
      </c>
      <c r="S2081" s="365"/>
      <c r="T2081" s="278"/>
    </row>
    <row r="2082" spans="1:20" ht="51">
      <c r="A2082" s="192">
        <v>548</v>
      </c>
      <c r="B2082" s="68"/>
      <c r="C2082" s="214" t="s">
        <v>1286</v>
      </c>
      <c r="D2082" s="215">
        <v>45043</v>
      </c>
      <c r="E2082" s="192" t="s">
        <v>4523</v>
      </c>
      <c r="F2082" s="192" t="s">
        <v>3</v>
      </c>
      <c r="G2082" s="192">
        <v>2109678</v>
      </c>
      <c r="H2082" s="68"/>
      <c r="I2082" s="198" t="s">
        <v>5626</v>
      </c>
      <c r="J2082" s="68"/>
      <c r="K2082" s="68"/>
      <c r="L2082" s="68"/>
      <c r="M2082" s="68"/>
      <c r="N2082" s="363"/>
      <c r="O2082" s="363"/>
      <c r="P2082" s="216">
        <v>0</v>
      </c>
      <c r="Q2082" s="216">
        <v>59</v>
      </c>
      <c r="R2082" s="68" t="s">
        <v>638</v>
      </c>
      <c r="S2082" s="365"/>
      <c r="T2082" s="278"/>
    </row>
    <row r="2083" spans="1:20" ht="51">
      <c r="A2083" s="192">
        <v>548</v>
      </c>
      <c r="B2083" s="68"/>
      <c r="C2083" s="214" t="s">
        <v>1286</v>
      </c>
      <c r="D2083" s="215">
        <v>45043</v>
      </c>
      <c r="E2083" s="192" t="s">
        <v>4524</v>
      </c>
      <c r="F2083" s="192" t="s">
        <v>3</v>
      </c>
      <c r="G2083" s="192">
        <v>2109679</v>
      </c>
      <c r="H2083" s="68"/>
      <c r="I2083" s="198" t="s">
        <v>5627</v>
      </c>
      <c r="J2083" s="68"/>
      <c r="K2083" s="68"/>
      <c r="L2083" s="68"/>
      <c r="M2083" s="68"/>
      <c r="N2083" s="363"/>
      <c r="O2083" s="363"/>
      <c r="P2083" s="216">
        <v>0</v>
      </c>
      <c r="Q2083" s="216">
        <v>59</v>
      </c>
      <c r="R2083" s="68" t="s">
        <v>638</v>
      </c>
      <c r="S2083" s="365"/>
      <c r="T2083" s="278"/>
    </row>
    <row r="2084" spans="1:20" ht="63.75">
      <c r="A2084" s="192">
        <v>46</v>
      </c>
      <c r="B2084" s="68"/>
      <c r="C2084" s="214" t="s">
        <v>1380</v>
      </c>
      <c r="D2084" s="215">
        <v>45043</v>
      </c>
      <c r="E2084" s="192" t="s">
        <v>4525</v>
      </c>
      <c r="F2084" s="192" t="s">
        <v>3</v>
      </c>
      <c r="G2084" s="192">
        <v>2109681</v>
      </c>
      <c r="H2084" s="68"/>
      <c r="I2084" s="198" t="s">
        <v>5628</v>
      </c>
      <c r="J2084" s="68"/>
      <c r="K2084" s="68"/>
      <c r="L2084" s="68"/>
      <c r="M2084" s="68"/>
      <c r="N2084" s="363"/>
      <c r="O2084" s="363"/>
      <c r="P2084" s="216">
        <v>0</v>
      </c>
      <c r="Q2084" s="216">
        <v>830</v>
      </c>
      <c r="R2084" s="68" t="s">
        <v>638</v>
      </c>
      <c r="S2084" s="365"/>
      <c r="T2084" s="278"/>
    </row>
    <row r="2085" spans="1:20" ht="63.75">
      <c r="A2085" s="192">
        <v>46</v>
      </c>
      <c r="B2085" s="68"/>
      <c r="C2085" s="214" t="s">
        <v>1380</v>
      </c>
      <c r="D2085" s="215">
        <v>45043</v>
      </c>
      <c r="E2085" s="192" t="s">
        <v>4526</v>
      </c>
      <c r="F2085" s="192" t="s">
        <v>3</v>
      </c>
      <c r="G2085" s="192">
        <v>2109682</v>
      </c>
      <c r="H2085" s="68"/>
      <c r="I2085" s="198" t="s">
        <v>5629</v>
      </c>
      <c r="J2085" s="68"/>
      <c r="K2085" s="68"/>
      <c r="L2085" s="68"/>
      <c r="M2085" s="68"/>
      <c r="N2085" s="363"/>
      <c r="O2085" s="363"/>
      <c r="P2085" s="216">
        <v>0</v>
      </c>
      <c r="Q2085" s="216">
        <v>600</v>
      </c>
      <c r="R2085" s="68" t="s">
        <v>638</v>
      </c>
      <c r="S2085" s="365"/>
      <c r="T2085" s="278"/>
    </row>
    <row r="2086" spans="1:20" ht="38.25">
      <c r="A2086" s="192">
        <v>373</v>
      </c>
      <c r="B2086" s="68"/>
      <c r="C2086" s="214" t="s">
        <v>607</v>
      </c>
      <c r="D2086" s="215">
        <v>45043</v>
      </c>
      <c r="E2086" s="192" t="s">
        <v>4527</v>
      </c>
      <c r="F2086" s="192" t="s">
        <v>3</v>
      </c>
      <c r="G2086" s="192">
        <v>2109684</v>
      </c>
      <c r="H2086" s="68"/>
      <c r="I2086" s="198" t="s">
        <v>5630</v>
      </c>
      <c r="J2086" s="68"/>
      <c r="K2086" s="68"/>
      <c r="L2086" s="68"/>
      <c r="M2086" s="68"/>
      <c r="N2086" s="363"/>
      <c r="O2086" s="363"/>
      <c r="P2086" s="216">
        <v>0</v>
      </c>
      <c r="Q2086" s="216">
        <v>20</v>
      </c>
      <c r="R2086" s="68" t="s">
        <v>638</v>
      </c>
      <c r="S2086" s="365"/>
      <c r="T2086" s="278"/>
    </row>
    <row r="2087" spans="1:20" ht="51">
      <c r="A2087" s="192" t="s">
        <v>541</v>
      </c>
      <c r="B2087" s="68"/>
      <c r="C2087" s="214" t="s">
        <v>590</v>
      </c>
      <c r="D2087" s="215">
        <v>45043</v>
      </c>
      <c r="E2087" s="192" t="s">
        <v>4528</v>
      </c>
      <c r="F2087" s="192" t="s">
        <v>3</v>
      </c>
      <c r="G2087" s="192">
        <v>2109691</v>
      </c>
      <c r="H2087" s="68"/>
      <c r="I2087" s="198" t="s">
        <v>5631</v>
      </c>
      <c r="J2087" s="68"/>
      <c r="K2087" s="68"/>
      <c r="L2087" s="68"/>
      <c r="M2087" s="68"/>
      <c r="N2087" s="363"/>
      <c r="O2087" s="363"/>
      <c r="P2087" s="216">
        <v>0</v>
      </c>
      <c r="Q2087" s="216">
        <v>259.7</v>
      </c>
      <c r="R2087" s="68" t="s">
        <v>638</v>
      </c>
      <c r="S2087" s="365"/>
      <c r="T2087" s="278"/>
    </row>
    <row r="2088" spans="1:20" ht="38.25">
      <c r="A2088" s="192">
        <v>46</v>
      </c>
      <c r="B2088" s="68"/>
      <c r="C2088" s="214" t="s">
        <v>1380</v>
      </c>
      <c r="D2088" s="215">
        <v>45043</v>
      </c>
      <c r="E2088" s="192" t="s">
        <v>4529</v>
      </c>
      <c r="F2088" s="192" t="s">
        <v>3</v>
      </c>
      <c r="G2088" s="192">
        <v>2109699</v>
      </c>
      <c r="H2088" s="68"/>
      <c r="I2088" s="198" t="s">
        <v>5632</v>
      </c>
      <c r="J2088" s="68"/>
      <c r="K2088" s="68"/>
      <c r="L2088" s="68"/>
      <c r="M2088" s="68"/>
      <c r="N2088" s="363"/>
      <c r="O2088" s="363"/>
      <c r="P2088" s="216">
        <v>0</v>
      </c>
      <c r="Q2088" s="216">
        <v>1000</v>
      </c>
      <c r="R2088" s="68" t="s">
        <v>638</v>
      </c>
      <c r="S2088" s="365"/>
      <c r="T2088" s="278"/>
    </row>
    <row r="2089" spans="1:20" ht="51">
      <c r="A2089" s="192" t="s">
        <v>541</v>
      </c>
      <c r="B2089" s="68"/>
      <c r="C2089" s="214" t="s">
        <v>590</v>
      </c>
      <c r="D2089" s="215">
        <v>45043</v>
      </c>
      <c r="E2089" s="192" t="s">
        <v>4530</v>
      </c>
      <c r="F2089" s="192" t="s">
        <v>3</v>
      </c>
      <c r="G2089" s="192">
        <v>2109710</v>
      </c>
      <c r="H2089" s="68"/>
      <c r="I2089" s="198" t="s">
        <v>5633</v>
      </c>
      <c r="J2089" s="68"/>
      <c r="K2089" s="68"/>
      <c r="L2089" s="68"/>
      <c r="M2089" s="68"/>
      <c r="N2089" s="363"/>
      <c r="O2089" s="363"/>
      <c r="P2089" s="216">
        <v>0</v>
      </c>
      <c r="Q2089" s="216">
        <v>304</v>
      </c>
      <c r="R2089" s="68" t="s">
        <v>638</v>
      </c>
      <c r="S2089" s="365"/>
      <c r="T2089" s="278"/>
    </row>
    <row r="2090" spans="1:20" ht="76.5">
      <c r="A2090" s="192" t="s">
        <v>541</v>
      </c>
      <c r="B2090" s="68"/>
      <c r="C2090" s="214" t="s">
        <v>590</v>
      </c>
      <c r="D2090" s="215">
        <v>45043</v>
      </c>
      <c r="E2090" s="192" t="s">
        <v>4531</v>
      </c>
      <c r="F2090" s="192" t="s">
        <v>639</v>
      </c>
      <c r="G2090" s="192">
        <v>5539412</v>
      </c>
      <c r="H2090" s="68"/>
      <c r="I2090" s="198" t="s">
        <v>5634</v>
      </c>
      <c r="J2090" s="68"/>
      <c r="K2090" s="68"/>
      <c r="L2090" s="68"/>
      <c r="M2090" s="68"/>
      <c r="N2090" s="363"/>
      <c r="O2090" s="363"/>
      <c r="P2090" s="216">
        <v>0</v>
      </c>
      <c r="Q2090" s="216">
        <v>3070.13</v>
      </c>
      <c r="R2090" s="68" t="s">
        <v>638</v>
      </c>
      <c r="S2090" s="365"/>
      <c r="T2090" s="278"/>
    </row>
    <row r="2091" spans="1:20" ht="76.5">
      <c r="A2091" s="192" t="s">
        <v>541</v>
      </c>
      <c r="B2091" s="68"/>
      <c r="C2091" s="214" t="s">
        <v>590</v>
      </c>
      <c r="D2091" s="215">
        <v>45043</v>
      </c>
      <c r="E2091" s="192" t="s">
        <v>4532</v>
      </c>
      <c r="F2091" s="192" t="s">
        <v>639</v>
      </c>
      <c r="G2091" s="192">
        <v>5539413</v>
      </c>
      <c r="H2091" s="68"/>
      <c r="I2091" s="198" t="s">
        <v>5634</v>
      </c>
      <c r="J2091" s="68"/>
      <c r="K2091" s="68"/>
      <c r="L2091" s="68"/>
      <c r="M2091" s="68"/>
      <c r="N2091" s="363"/>
      <c r="O2091" s="363"/>
      <c r="P2091" s="216">
        <v>0</v>
      </c>
      <c r="Q2091" s="216">
        <v>67175</v>
      </c>
      <c r="R2091" s="68" t="s">
        <v>638</v>
      </c>
      <c r="S2091" s="365"/>
      <c r="T2091" s="278"/>
    </row>
    <row r="2092" spans="1:20" ht="63.75">
      <c r="A2092" s="192">
        <v>373</v>
      </c>
      <c r="B2092" s="68"/>
      <c r="C2092" s="214" t="s">
        <v>607</v>
      </c>
      <c r="D2092" s="215">
        <v>45043</v>
      </c>
      <c r="E2092" s="192" t="s">
        <v>4533</v>
      </c>
      <c r="F2092" s="192" t="s">
        <v>639</v>
      </c>
      <c r="G2092" s="192">
        <v>5539460</v>
      </c>
      <c r="H2092" s="68"/>
      <c r="I2092" s="198" t="s">
        <v>5635</v>
      </c>
      <c r="J2092" s="68"/>
      <c r="K2092" s="68"/>
      <c r="L2092" s="68"/>
      <c r="M2092" s="68"/>
      <c r="N2092" s="363"/>
      <c r="O2092" s="363"/>
      <c r="P2092" s="216">
        <v>0</v>
      </c>
      <c r="Q2092" s="216">
        <v>3717734.56</v>
      </c>
      <c r="R2092" s="68" t="s">
        <v>638</v>
      </c>
      <c r="S2092" s="365"/>
      <c r="T2092" s="278"/>
    </row>
    <row r="2093" spans="1:20" ht="51">
      <c r="A2093" s="192">
        <v>373</v>
      </c>
      <c r="B2093" s="68"/>
      <c r="C2093" s="214" t="s">
        <v>607</v>
      </c>
      <c r="D2093" s="215">
        <v>45043</v>
      </c>
      <c r="E2093" s="192" t="s">
        <v>4534</v>
      </c>
      <c r="F2093" s="192" t="s">
        <v>639</v>
      </c>
      <c r="G2093" s="192">
        <v>5539451</v>
      </c>
      <c r="H2093" s="68"/>
      <c r="I2093" s="198" t="s">
        <v>5636</v>
      </c>
      <c r="J2093" s="68"/>
      <c r="K2093" s="68"/>
      <c r="L2093" s="68"/>
      <c r="M2093" s="68"/>
      <c r="N2093" s="363"/>
      <c r="O2093" s="363"/>
      <c r="P2093" s="216">
        <v>0</v>
      </c>
      <c r="Q2093" s="216">
        <v>1115320.3700000001</v>
      </c>
      <c r="R2093" s="68" t="s">
        <v>638</v>
      </c>
      <c r="S2093" s="365"/>
      <c r="T2093" s="278"/>
    </row>
    <row r="2094" spans="1:20" ht="51">
      <c r="A2094" s="192" t="s">
        <v>541</v>
      </c>
      <c r="B2094" s="68"/>
      <c r="C2094" s="214" t="s">
        <v>590</v>
      </c>
      <c r="D2094" s="215">
        <v>45043</v>
      </c>
      <c r="E2094" s="192" t="s">
        <v>4535</v>
      </c>
      <c r="F2094" s="192" t="s">
        <v>3</v>
      </c>
      <c r="G2094" s="192">
        <v>2109712</v>
      </c>
      <c r="H2094" s="68"/>
      <c r="I2094" s="198" t="s">
        <v>1427</v>
      </c>
      <c r="J2094" s="68"/>
      <c r="K2094" s="68"/>
      <c r="L2094" s="68"/>
      <c r="M2094" s="68"/>
      <c r="N2094" s="363"/>
      <c r="O2094" s="363"/>
      <c r="P2094" s="216">
        <v>0</v>
      </c>
      <c r="Q2094" s="216">
        <v>200</v>
      </c>
      <c r="R2094" s="68" t="s">
        <v>638</v>
      </c>
      <c r="S2094" s="365"/>
      <c r="T2094" s="278"/>
    </row>
    <row r="2095" spans="1:20" ht="89.25">
      <c r="A2095" s="192">
        <v>197</v>
      </c>
      <c r="B2095" s="68"/>
      <c r="C2095" s="214" t="s">
        <v>746</v>
      </c>
      <c r="D2095" s="215">
        <v>45043</v>
      </c>
      <c r="E2095" s="192" t="s">
        <v>4536</v>
      </c>
      <c r="F2095" s="192" t="s">
        <v>3</v>
      </c>
      <c r="G2095" s="192">
        <v>2109715</v>
      </c>
      <c r="H2095" s="68"/>
      <c r="I2095" s="198" t="s">
        <v>5637</v>
      </c>
      <c r="J2095" s="68"/>
      <c r="K2095" s="68"/>
      <c r="L2095" s="68"/>
      <c r="M2095" s="68"/>
      <c r="N2095" s="363"/>
      <c r="O2095" s="363"/>
      <c r="P2095" s="216">
        <v>0</v>
      </c>
      <c r="Q2095" s="216">
        <v>1054.7</v>
      </c>
      <c r="R2095" s="68" t="s">
        <v>638</v>
      </c>
      <c r="S2095" s="365"/>
      <c r="T2095" s="278"/>
    </row>
    <row r="2096" spans="1:20" ht="89.25">
      <c r="A2096" s="192">
        <v>197</v>
      </c>
      <c r="B2096" s="68"/>
      <c r="C2096" s="214" t="s">
        <v>746</v>
      </c>
      <c r="D2096" s="215">
        <v>45043</v>
      </c>
      <c r="E2096" s="192" t="s">
        <v>4537</v>
      </c>
      <c r="F2096" s="192" t="s">
        <v>3</v>
      </c>
      <c r="G2096" s="192">
        <v>2109716</v>
      </c>
      <c r="H2096" s="68"/>
      <c r="I2096" s="198" t="s">
        <v>5638</v>
      </c>
      <c r="J2096" s="68"/>
      <c r="K2096" s="68"/>
      <c r="L2096" s="68"/>
      <c r="M2096" s="68"/>
      <c r="N2096" s="363"/>
      <c r="O2096" s="363"/>
      <c r="P2096" s="216">
        <v>0</v>
      </c>
      <c r="Q2096" s="216">
        <v>1054.7</v>
      </c>
      <c r="R2096" s="68" t="s">
        <v>638</v>
      </c>
      <c r="S2096" s="365"/>
      <c r="T2096" s="278"/>
    </row>
    <row r="2097" spans="1:20" ht="89.25">
      <c r="A2097" s="192">
        <v>197</v>
      </c>
      <c r="B2097" s="68"/>
      <c r="C2097" s="214" t="s">
        <v>746</v>
      </c>
      <c r="D2097" s="215">
        <v>45043</v>
      </c>
      <c r="E2097" s="192" t="s">
        <v>4538</v>
      </c>
      <c r="F2097" s="192" t="s">
        <v>3</v>
      </c>
      <c r="G2097" s="192">
        <v>2109717</v>
      </c>
      <c r="H2097" s="68"/>
      <c r="I2097" s="198" t="s">
        <v>5639</v>
      </c>
      <c r="J2097" s="68"/>
      <c r="K2097" s="68"/>
      <c r="L2097" s="68"/>
      <c r="M2097" s="68"/>
      <c r="N2097" s="363"/>
      <c r="O2097" s="363"/>
      <c r="P2097" s="216">
        <v>0</v>
      </c>
      <c r="Q2097" s="216">
        <v>1627.2</v>
      </c>
      <c r="R2097" s="68" t="s">
        <v>638</v>
      </c>
      <c r="S2097" s="365"/>
      <c r="T2097" s="278"/>
    </row>
    <row r="2098" spans="1:20" ht="38.25">
      <c r="A2098" s="192">
        <v>46</v>
      </c>
      <c r="B2098" s="68"/>
      <c r="C2098" s="214" t="s">
        <v>1380</v>
      </c>
      <c r="D2098" s="215">
        <v>45043</v>
      </c>
      <c r="E2098" s="192" t="s">
        <v>4539</v>
      </c>
      <c r="F2098" s="192" t="s">
        <v>3</v>
      </c>
      <c r="G2098" s="192">
        <v>2109721</v>
      </c>
      <c r="H2098" s="68"/>
      <c r="I2098" s="198" t="s">
        <v>5640</v>
      </c>
      <c r="J2098" s="68"/>
      <c r="K2098" s="68"/>
      <c r="L2098" s="68"/>
      <c r="M2098" s="68"/>
      <c r="N2098" s="363"/>
      <c r="O2098" s="363"/>
      <c r="P2098" s="216">
        <v>0</v>
      </c>
      <c r="Q2098" s="216">
        <v>742</v>
      </c>
      <c r="R2098" s="68" t="s">
        <v>638</v>
      </c>
      <c r="S2098" s="365"/>
      <c r="T2098" s="278"/>
    </row>
    <row r="2099" spans="1:20" ht="89.25">
      <c r="A2099" s="192">
        <v>513</v>
      </c>
      <c r="B2099" s="68"/>
      <c r="C2099" s="214" t="s">
        <v>160</v>
      </c>
      <c r="D2099" s="215">
        <v>45043</v>
      </c>
      <c r="E2099" s="192" t="s">
        <v>4540</v>
      </c>
      <c r="F2099" s="192" t="s">
        <v>12</v>
      </c>
      <c r="G2099" s="192">
        <v>1059302</v>
      </c>
      <c r="H2099" s="68"/>
      <c r="I2099" s="198" t="s">
        <v>5641</v>
      </c>
      <c r="J2099" s="68"/>
      <c r="K2099" s="68"/>
      <c r="L2099" s="68"/>
      <c r="M2099" s="68"/>
      <c r="N2099" s="363"/>
      <c r="O2099" s="363"/>
      <c r="P2099" s="216">
        <v>520975494.95999998</v>
      </c>
      <c r="Q2099" s="216">
        <v>0</v>
      </c>
      <c r="R2099" s="68" t="s">
        <v>638</v>
      </c>
      <c r="S2099" s="365"/>
      <c r="T2099" s="278"/>
    </row>
    <row r="2100" spans="1:20" ht="89.25">
      <c r="A2100" s="192">
        <v>513</v>
      </c>
      <c r="B2100" s="68"/>
      <c r="C2100" s="214" t="s">
        <v>160</v>
      </c>
      <c r="D2100" s="215">
        <v>45043</v>
      </c>
      <c r="E2100" s="192" t="s">
        <v>4541</v>
      </c>
      <c r="F2100" s="192" t="s">
        <v>10</v>
      </c>
      <c r="G2100" s="192">
        <v>1059302</v>
      </c>
      <c r="H2100" s="68"/>
      <c r="I2100" s="198" t="s">
        <v>5642</v>
      </c>
      <c r="J2100" s="68"/>
      <c r="K2100" s="68"/>
      <c r="L2100" s="68"/>
      <c r="M2100" s="68"/>
      <c r="N2100" s="363"/>
      <c r="O2100" s="363"/>
      <c r="P2100" s="216">
        <v>50</v>
      </c>
      <c r="Q2100" s="216">
        <v>0</v>
      </c>
      <c r="R2100" s="68" t="s">
        <v>638</v>
      </c>
      <c r="S2100" s="365"/>
      <c r="T2100" s="278"/>
    </row>
    <row r="2101" spans="1:20" ht="63.75">
      <c r="A2101" s="192">
        <v>53</v>
      </c>
      <c r="B2101" s="68"/>
      <c r="C2101" s="214" t="s">
        <v>1385</v>
      </c>
      <c r="D2101" s="215">
        <v>45043</v>
      </c>
      <c r="E2101" s="192" t="s">
        <v>4542</v>
      </c>
      <c r="F2101" s="192" t="s">
        <v>3</v>
      </c>
      <c r="G2101" s="192">
        <v>2109736</v>
      </c>
      <c r="H2101" s="68"/>
      <c r="I2101" s="198" t="s">
        <v>5643</v>
      </c>
      <c r="J2101" s="68"/>
      <c r="K2101" s="68"/>
      <c r="L2101" s="68"/>
      <c r="M2101" s="68"/>
      <c r="N2101" s="363"/>
      <c r="O2101" s="363"/>
      <c r="P2101" s="216">
        <v>0</v>
      </c>
      <c r="Q2101" s="216">
        <v>2000</v>
      </c>
      <c r="R2101" s="68" t="s">
        <v>638</v>
      </c>
      <c r="S2101" s="365"/>
      <c r="T2101" s="278"/>
    </row>
    <row r="2102" spans="1:20" ht="51">
      <c r="A2102" s="192">
        <v>46</v>
      </c>
      <c r="B2102" s="68"/>
      <c r="C2102" s="214" t="s">
        <v>1380</v>
      </c>
      <c r="D2102" s="215">
        <v>45043</v>
      </c>
      <c r="E2102" s="192" t="s">
        <v>4543</v>
      </c>
      <c r="F2102" s="192" t="s">
        <v>3</v>
      </c>
      <c r="G2102" s="192">
        <v>2109739</v>
      </c>
      <c r="H2102" s="68"/>
      <c r="I2102" s="198" t="s">
        <v>5644</v>
      </c>
      <c r="J2102" s="68"/>
      <c r="K2102" s="68"/>
      <c r="L2102" s="68"/>
      <c r="M2102" s="68"/>
      <c r="N2102" s="363"/>
      <c r="O2102" s="363"/>
      <c r="P2102" s="216">
        <v>0</v>
      </c>
      <c r="Q2102" s="216">
        <v>860</v>
      </c>
      <c r="R2102" s="68" t="s">
        <v>638</v>
      </c>
      <c r="S2102" s="365"/>
      <c r="T2102" s="278"/>
    </row>
    <row r="2103" spans="1:20" ht="51">
      <c r="A2103" s="192">
        <v>373</v>
      </c>
      <c r="B2103" s="68"/>
      <c r="C2103" s="214" t="s">
        <v>607</v>
      </c>
      <c r="D2103" s="215">
        <v>45043</v>
      </c>
      <c r="E2103" s="192" t="s">
        <v>4544</v>
      </c>
      <c r="F2103" s="192" t="s">
        <v>3</v>
      </c>
      <c r="G2103" s="192">
        <v>2109740</v>
      </c>
      <c r="H2103" s="68"/>
      <c r="I2103" s="198" t="s">
        <v>5645</v>
      </c>
      <c r="J2103" s="68"/>
      <c r="K2103" s="68"/>
      <c r="L2103" s="68"/>
      <c r="M2103" s="68"/>
      <c r="N2103" s="363"/>
      <c r="O2103" s="363"/>
      <c r="P2103" s="216">
        <v>0</v>
      </c>
      <c r="Q2103" s="216">
        <v>1844</v>
      </c>
      <c r="R2103" s="68" t="s">
        <v>638</v>
      </c>
      <c r="S2103" s="365"/>
      <c r="T2103" s="278"/>
    </row>
    <row r="2104" spans="1:20" ht="51">
      <c r="A2104" s="192" t="s">
        <v>541</v>
      </c>
      <c r="B2104" s="68"/>
      <c r="C2104" s="214" t="s">
        <v>590</v>
      </c>
      <c r="D2104" s="215">
        <v>45043</v>
      </c>
      <c r="E2104" s="192" t="s">
        <v>4545</v>
      </c>
      <c r="F2104" s="192" t="s">
        <v>3</v>
      </c>
      <c r="G2104" s="192">
        <v>2109743</v>
      </c>
      <c r="H2104" s="68"/>
      <c r="I2104" s="198" t="s">
        <v>5646</v>
      </c>
      <c r="J2104" s="68"/>
      <c r="K2104" s="68"/>
      <c r="L2104" s="68"/>
      <c r="M2104" s="68"/>
      <c r="N2104" s="363"/>
      <c r="O2104" s="363"/>
      <c r="P2104" s="216">
        <v>0</v>
      </c>
      <c r="Q2104" s="216">
        <v>150.94</v>
      </c>
      <c r="R2104" s="68" t="s">
        <v>638</v>
      </c>
      <c r="S2104" s="365"/>
      <c r="T2104" s="278"/>
    </row>
    <row r="2105" spans="1:20" ht="38.25">
      <c r="A2105" s="192">
        <v>213</v>
      </c>
      <c r="B2105" s="68"/>
      <c r="C2105" s="214" t="s">
        <v>91</v>
      </c>
      <c r="D2105" s="215">
        <v>45043</v>
      </c>
      <c r="E2105" s="192" t="s">
        <v>4546</v>
      </c>
      <c r="F2105" s="192" t="s">
        <v>3</v>
      </c>
      <c r="G2105" s="192">
        <v>2109746</v>
      </c>
      <c r="H2105" s="68"/>
      <c r="I2105" s="198" t="s">
        <v>5647</v>
      </c>
      <c r="J2105" s="68"/>
      <c r="K2105" s="68"/>
      <c r="L2105" s="68"/>
      <c r="M2105" s="68"/>
      <c r="N2105" s="363"/>
      <c r="O2105" s="363"/>
      <c r="P2105" s="216">
        <v>0</v>
      </c>
      <c r="Q2105" s="216">
        <v>720</v>
      </c>
      <c r="R2105" s="68" t="s">
        <v>638</v>
      </c>
      <c r="S2105" s="365"/>
      <c r="T2105" s="278"/>
    </row>
    <row r="2106" spans="1:20" ht="76.5">
      <c r="A2106" s="192" t="s">
        <v>544</v>
      </c>
      <c r="B2106" s="68"/>
      <c r="C2106" s="214" t="s">
        <v>683</v>
      </c>
      <c r="D2106" s="215">
        <v>45043</v>
      </c>
      <c r="E2106" s="192" t="s">
        <v>4547</v>
      </c>
      <c r="F2106" s="192" t="s">
        <v>6</v>
      </c>
      <c r="G2106" s="192">
        <v>1803410</v>
      </c>
      <c r="H2106" s="68"/>
      <c r="I2106" s="198" t="s">
        <v>5648</v>
      </c>
      <c r="J2106" s="68"/>
      <c r="K2106" s="68"/>
      <c r="L2106" s="68"/>
      <c r="M2106" s="68"/>
      <c r="N2106" s="363"/>
      <c r="O2106" s="363"/>
      <c r="P2106" s="216">
        <v>0</v>
      </c>
      <c r="Q2106" s="216">
        <v>1250</v>
      </c>
      <c r="R2106" s="68" t="s">
        <v>638</v>
      </c>
      <c r="S2106" s="365"/>
      <c r="T2106" s="278"/>
    </row>
    <row r="2107" spans="1:20" ht="51">
      <c r="A2107" s="192">
        <v>203</v>
      </c>
      <c r="B2107" s="68"/>
      <c r="C2107" s="214" t="s">
        <v>86</v>
      </c>
      <c r="D2107" s="215">
        <v>45043</v>
      </c>
      <c r="E2107" s="192" t="s">
        <v>4548</v>
      </c>
      <c r="F2107" s="192" t="s">
        <v>3</v>
      </c>
      <c r="G2107" s="192">
        <v>2109752</v>
      </c>
      <c r="H2107" s="68"/>
      <c r="I2107" s="198" t="s">
        <v>5649</v>
      </c>
      <c r="J2107" s="68"/>
      <c r="K2107" s="68"/>
      <c r="L2107" s="68"/>
      <c r="M2107" s="68"/>
      <c r="N2107" s="363"/>
      <c r="O2107" s="363"/>
      <c r="P2107" s="216">
        <v>0</v>
      </c>
      <c r="Q2107" s="216">
        <v>259.7</v>
      </c>
      <c r="R2107" s="68" t="s">
        <v>638</v>
      </c>
      <c r="S2107" s="365"/>
      <c r="T2107" s="278"/>
    </row>
    <row r="2108" spans="1:20" ht="51">
      <c r="A2108" s="192" t="s">
        <v>541</v>
      </c>
      <c r="B2108" s="68"/>
      <c r="C2108" s="214" t="s">
        <v>590</v>
      </c>
      <c r="D2108" s="215">
        <v>45043</v>
      </c>
      <c r="E2108" s="192" t="s">
        <v>4549</v>
      </c>
      <c r="F2108" s="192" t="s">
        <v>3</v>
      </c>
      <c r="G2108" s="192">
        <v>2109753</v>
      </c>
      <c r="H2108" s="68"/>
      <c r="I2108" s="198" t="s">
        <v>5650</v>
      </c>
      <c r="J2108" s="68"/>
      <c r="K2108" s="68"/>
      <c r="L2108" s="68"/>
      <c r="M2108" s="68"/>
      <c r="N2108" s="363"/>
      <c r="O2108" s="363"/>
      <c r="P2108" s="216">
        <v>0</v>
      </c>
      <c r="Q2108" s="216">
        <v>2564.58</v>
      </c>
      <c r="R2108" s="68" t="s">
        <v>638</v>
      </c>
      <c r="S2108" s="365"/>
      <c r="T2108" s="278"/>
    </row>
    <row r="2109" spans="1:20" ht="51">
      <c r="A2109" s="192">
        <v>16</v>
      </c>
      <c r="B2109" s="68"/>
      <c r="C2109" s="214" t="s">
        <v>40</v>
      </c>
      <c r="D2109" s="215">
        <v>45043</v>
      </c>
      <c r="E2109" s="192" t="s">
        <v>4550</v>
      </c>
      <c r="F2109" s="192" t="s">
        <v>3</v>
      </c>
      <c r="G2109" s="192">
        <v>2109754</v>
      </c>
      <c r="H2109" s="68"/>
      <c r="I2109" s="198" t="s">
        <v>5651</v>
      </c>
      <c r="J2109" s="68"/>
      <c r="K2109" s="68"/>
      <c r="L2109" s="68"/>
      <c r="M2109" s="68"/>
      <c r="N2109" s="363"/>
      <c r="O2109" s="363"/>
      <c r="P2109" s="216">
        <v>0</v>
      </c>
      <c r="Q2109" s="216">
        <v>3104.03</v>
      </c>
      <c r="R2109" s="68" t="s">
        <v>638</v>
      </c>
      <c r="S2109" s="365"/>
      <c r="T2109" s="278"/>
    </row>
    <row r="2110" spans="1:20" ht="51">
      <c r="A2110" s="192" t="s">
        <v>544</v>
      </c>
      <c r="B2110" s="68"/>
      <c r="C2110" s="214" t="s">
        <v>683</v>
      </c>
      <c r="D2110" s="215">
        <v>45043</v>
      </c>
      <c r="E2110" s="192" t="s">
        <v>4551</v>
      </c>
      <c r="F2110" s="192" t="s">
        <v>600</v>
      </c>
      <c r="G2110" s="192">
        <v>5548725</v>
      </c>
      <c r="H2110" s="68"/>
      <c r="I2110" s="198" t="s">
        <v>5652</v>
      </c>
      <c r="J2110" s="68"/>
      <c r="K2110" s="68"/>
      <c r="L2110" s="68"/>
      <c r="M2110" s="68"/>
      <c r="N2110" s="363"/>
      <c r="O2110" s="363"/>
      <c r="P2110" s="216">
        <v>0</v>
      </c>
      <c r="Q2110" s="216">
        <v>598201.77</v>
      </c>
      <c r="R2110" s="68" t="s">
        <v>638</v>
      </c>
      <c r="S2110" s="365"/>
      <c r="T2110" s="278"/>
    </row>
    <row r="2111" spans="1:20" ht="51">
      <c r="A2111" s="192">
        <v>46</v>
      </c>
      <c r="B2111" s="68"/>
      <c r="C2111" s="214" t="s">
        <v>1380</v>
      </c>
      <c r="D2111" s="215">
        <v>45043</v>
      </c>
      <c r="E2111" s="192" t="s">
        <v>4552</v>
      </c>
      <c r="F2111" s="192" t="s">
        <v>3</v>
      </c>
      <c r="G2111" s="192">
        <v>2109771</v>
      </c>
      <c r="H2111" s="68"/>
      <c r="I2111" s="198" t="s">
        <v>5653</v>
      </c>
      <c r="J2111" s="68"/>
      <c r="K2111" s="68"/>
      <c r="L2111" s="68"/>
      <c r="M2111" s="68"/>
      <c r="N2111" s="363"/>
      <c r="O2111" s="363"/>
      <c r="P2111" s="216">
        <v>0</v>
      </c>
      <c r="Q2111" s="216">
        <v>2000</v>
      </c>
      <c r="R2111" s="68" t="s">
        <v>638</v>
      </c>
      <c r="S2111" s="365"/>
      <c r="T2111" s="278"/>
    </row>
    <row r="2112" spans="1:20" ht="51">
      <c r="A2112" s="192">
        <v>213</v>
      </c>
      <c r="B2112" s="68"/>
      <c r="C2112" s="214" t="s">
        <v>91</v>
      </c>
      <c r="D2112" s="215">
        <v>45043</v>
      </c>
      <c r="E2112" s="192" t="s">
        <v>4553</v>
      </c>
      <c r="F2112" s="192" t="s">
        <v>3</v>
      </c>
      <c r="G2112" s="192">
        <v>2109784</v>
      </c>
      <c r="H2112" s="68"/>
      <c r="I2112" s="198" t="s">
        <v>3094</v>
      </c>
      <c r="J2112" s="68"/>
      <c r="K2112" s="68"/>
      <c r="L2112" s="68"/>
      <c r="M2112" s="68"/>
      <c r="N2112" s="363"/>
      <c r="O2112" s="363"/>
      <c r="P2112" s="216">
        <v>0</v>
      </c>
      <c r="Q2112" s="216">
        <v>1533.73</v>
      </c>
      <c r="R2112" s="68" t="s">
        <v>638</v>
      </c>
      <c r="S2112" s="365"/>
      <c r="T2112" s="278"/>
    </row>
    <row r="2113" spans="1:20" ht="38.25">
      <c r="A2113" s="192">
        <v>46</v>
      </c>
      <c r="B2113" s="68"/>
      <c r="C2113" s="214" t="s">
        <v>1380</v>
      </c>
      <c r="D2113" s="215">
        <v>45043</v>
      </c>
      <c r="E2113" s="192" t="s">
        <v>4554</v>
      </c>
      <c r="F2113" s="192" t="s">
        <v>3</v>
      </c>
      <c r="G2113" s="192">
        <v>2109785</v>
      </c>
      <c r="H2113" s="68"/>
      <c r="I2113" s="198" t="s">
        <v>5654</v>
      </c>
      <c r="J2113" s="68"/>
      <c r="K2113" s="68"/>
      <c r="L2113" s="68"/>
      <c r="M2113" s="68"/>
      <c r="N2113" s="363"/>
      <c r="O2113" s="363"/>
      <c r="P2113" s="216">
        <v>0</v>
      </c>
      <c r="Q2113" s="216">
        <v>5000</v>
      </c>
      <c r="R2113" s="68" t="s">
        <v>638</v>
      </c>
      <c r="S2113" s="365"/>
      <c r="T2113" s="278"/>
    </row>
    <row r="2114" spans="1:20" ht="51">
      <c r="A2114" s="192">
        <v>650</v>
      </c>
      <c r="B2114" s="68"/>
      <c r="C2114" s="214" t="s">
        <v>175</v>
      </c>
      <c r="D2114" s="215">
        <v>45043</v>
      </c>
      <c r="E2114" s="192" t="s">
        <v>4555</v>
      </c>
      <c r="F2114" s="192" t="s">
        <v>3</v>
      </c>
      <c r="G2114" s="192">
        <v>2109787</v>
      </c>
      <c r="H2114" s="68"/>
      <c r="I2114" s="198" t="s">
        <v>5655</v>
      </c>
      <c r="J2114" s="68"/>
      <c r="K2114" s="68"/>
      <c r="L2114" s="68"/>
      <c r="M2114" s="68"/>
      <c r="N2114" s="363"/>
      <c r="O2114" s="363"/>
      <c r="P2114" s="216">
        <v>0</v>
      </c>
      <c r="Q2114" s="216">
        <v>18</v>
      </c>
      <c r="R2114" s="68" t="s">
        <v>638</v>
      </c>
      <c r="S2114" s="365"/>
      <c r="T2114" s="278"/>
    </row>
    <row r="2115" spans="1:20" ht="63.75">
      <c r="A2115" s="192">
        <v>682</v>
      </c>
      <c r="B2115" s="68"/>
      <c r="C2115" s="214" t="s">
        <v>1250</v>
      </c>
      <c r="D2115" s="215">
        <v>45043</v>
      </c>
      <c r="E2115" s="192" t="s">
        <v>4556</v>
      </c>
      <c r="F2115" s="192" t="s">
        <v>3</v>
      </c>
      <c r="G2115" s="192">
        <v>2109673</v>
      </c>
      <c r="H2115" s="68"/>
      <c r="I2115" s="198" t="s">
        <v>5656</v>
      </c>
      <c r="J2115" s="68"/>
      <c r="K2115" s="68"/>
      <c r="L2115" s="68"/>
      <c r="M2115" s="68"/>
      <c r="N2115" s="363"/>
      <c r="O2115" s="363"/>
      <c r="P2115" s="216">
        <v>0</v>
      </c>
      <c r="Q2115" s="216">
        <v>2146.5</v>
      </c>
      <c r="R2115" s="68" t="s">
        <v>638</v>
      </c>
      <c r="S2115" s="365"/>
      <c r="T2115" s="278"/>
    </row>
    <row r="2116" spans="1:20" ht="63.75">
      <c r="A2116" s="192">
        <v>682</v>
      </c>
      <c r="B2116" s="68"/>
      <c r="C2116" s="214" t="s">
        <v>1250</v>
      </c>
      <c r="D2116" s="215">
        <v>45043</v>
      </c>
      <c r="E2116" s="192" t="s">
        <v>4557</v>
      </c>
      <c r="F2116" s="192" t="s">
        <v>3</v>
      </c>
      <c r="G2116" s="192">
        <v>2109674</v>
      </c>
      <c r="H2116" s="68"/>
      <c r="I2116" s="198" t="s">
        <v>5657</v>
      </c>
      <c r="J2116" s="68"/>
      <c r="K2116" s="68"/>
      <c r="L2116" s="68"/>
      <c r="M2116" s="68"/>
      <c r="N2116" s="363"/>
      <c r="O2116" s="363"/>
      <c r="P2116" s="216">
        <v>0</v>
      </c>
      <c r="Q2116" s="216">
        <v>671.2</v>
      </c>
      <c r="R2116" s="68" t="s">
        <v>638</v>
      </c>
      <c r="S2116" s="365"/>
      <c r="T2116" s="278"/>
    </row>
    <row r="2117" spans="1:20" ht="63.75">
      <c r="A2117" s="192">
        <v>682</v>
      </c>
      <c r="B2117" s="68"/>
      <c r="C2117" s="214" t="s">
        <v>1250</v>
      </c>
      <c r="D2117" s="215">
        <v>45043</v>
      </c>
      <c r="E2117" s="192" t="s">
        <v>4558</v>
      </c>
      <c r="F2117" s="192" t="s">
        <v>3</v>
      </c>
      <c r="G2117" s="192">
        <v>2109675</v>
      </c>
      <c r="H2117" s="68"/>
      <c r="I2117" s="198" t="s">
        <v>5658</v>
      </c>
      <c r="J2117" s="68"/>
      <c r="K2117" s="68"/>
      <c r="L2117" s="68"/>
      <c r="M2117" s="68"/>
      <c r="N2117" s="363"/>
      <c r="O2117" s="363"/>
      <c r="P2117" s="216">
        <v>0</v>
      </c>
      <c r="Q2117" s="216">
        <v>910.75</v>
      </c>
      <c r="R2117" s="68" t="s">
        <v>638</v>
      </c>
      <c r="S2117" s="365"/>
      <c r="T2117" s="278"/>
    </row>
    <row r="2118" spans="1:20" ht="63.75">
      <c r="A2118" s="192">
        <v>660</v>
      </c>
      <c r="B2118" s="68"/>
      <c r="C2118" s="214" t="s">
        <v>176</v>
      </c>
      <c r="D2118" s="215">
        <v>45043</v>
      </c>
      <c r="E2118" s="192" t="s">
        <v>4559</v>
      </c>
      <c r="F2118" s="192" t="s">
        <v>3</v>
      </c>
      <c r="G2118" s="192">
        <v>2109689</v>
      </c>
      <c r="H2118" s="68"/>
      <c r="I2118" s="198" t="s">
        <v>5659</v>
      </c>
      <c r="J2118" s="68"/>
      <c r="K2118" s="68"/>
      <c r="L2118" s="68"/>
      <c r="M2118" s="68"/>
      <c r="N2118" s="363"/>
      <c r="O2118" s="363"/>
      <c r="P2118" s="216">
        <v>0</v>
      </c>
      <c r="Q2118" s="216">
        <v>622</v>
      </c>
      <c r="R2118" s="68" t="s">
        <v>638</v>
      </c>
      <c r="S2118" s="365"/>
      <c r="T2118" s="278"/>
    </row>
    <row r="2119" spans="1:20" ht="51">
      <c r="A2119" s="192">
        <v>389</v>
      </c>
      <c r="B2119" s="68"/>
      <c r="C2119" s="214" t="s">
        <v>1424</v>
      </c>
      <c r="D2119" s="215">
        <v>45043</v>
      </c>
      <c r="E2119" s="192" t="s">
        <v>4560</v>
      </c>
      <c r="F2119" s="192" t="s">
        <v>3</v>
      </c>
      <c r="G2119" s="192">
        <v>2109713</v>
      </c>
      <c r="H2119" s="68"/>
      <c r="I2119" s="198" t="s">
        <v>5660</v>
      </c>
      <c r="J2119" s="68"/>
      <c r="K2119" s="68"/>
      <c r="L2119" s="68"/>
      <c r="M2119" s="68"/>
      <c r="N2119" s="363"/>
      <c r="O2119" s="363"/>
      <c r="P2119" s="216">
        <v>0</v>
      </c>
      <c r="Q2119" s="216">
        <v>7630.94</v>
      </c>
      <c r="R2119" s="68" t="s">
        <v>638</v>
      </c>
      <c r="S2119" s="365"/>
      <c r="T2119" s="278"/>
    </row>
    <row r="2120" spans="1:20" ht="51">
      <c r="A2120" s="192">
        <v>595</v>
      </c>
      <c r="B2120" s="68"/>
      <c r="C2120" s="214" t="s">
        <v>611</v>
      </c>
      <c r="D2120" s="215">
        <v>45043</v>
      </c>
      <c r="E2120" s="192" t="s">
        <v>4561</v>
      </c>
      <c r="F2120" s="192" t="s">
        <v>3</v>
      </c>
      <c r="G2120" s="192">
        <v>2109714</v>
      </c>
      <c r="H2120" s="68"/>
      <c r="I2120" s="198" t="s">
        <v>5661</v>
      </c>
      <c r="J2120" s="68"/>
      <c r="K2120" s="68"/>
      <c r="L2120" s="68"/>
      <c r="M2120" s="68"/>
      <c r="N2120" s="363"/>
      <c r="O2120" s="363"/>
      <c r="P2120" s="216">
        <v>0</v>
      </c>
      <c r="Q2120" s="216">
        <v>1506.96</v>
      </c>
      <c r="R2120" s="68" t="s">
        <v>638</v>
      </c>
      <c r="S2120" s="365"/>
      <c r="T2120" s="278"/>
    </row>
    <row r="2121" spans="1:20" ht="51">
      <c r="A2121" s="192">
        <v>595</v>
      </c>
      <c r="B2121" s="68"/>
      <c r="C2121" s="214" t="s">
        <v>611</v>
      </c>
      <c r="D2121" s="215">
        <v>45043</v>
      </c>
      <c r="E2121" s="192" t="s">
        <v>4562</v>
      </c>
      <c r="F2121" s="192" t="s">
        <v>3</v>
      </c>
      <c r="G2121" s="192">
        <v>2109718</v>
      </c>
      <c r="H2121" s="68"/>
      <c r="I2121" s="198" t="s">
        <v>5662</v>
      </c>
      <c r="J2121" s="68"/>
      <c r="K2121" s="68"/>
      <c r="L2121" s="68"/>
      <c r="M2121" s="68"/>
      <c r="N2121" s="363"/>
      <c r="O2121" s="363"/>
      <c r="P2121" s="216">
        <v>0</v>
      </c>
      <c r="Q2121" s="216">
        <v>3723.75</v>
      </c>
      <c r="R2121" s="68" t="s">
        <v>638</v>
      </c>
      <c r="S2121" s="365"/>
      <c r="T2121" s="278"/>
    </row>
    <row r="2122" spans="1:20" ht="63.75">
      <c r="A2122" s="192">
        <v>594</v>
      </c>
      <c r="B2122" s="68"/>
      <c r="C2122" s="214" t="s">
        <v>88</v>
      </c>
      <c r="D2122" s="215">
        <v>45043</v>
      </c>
      <c r="E2122" s="192" t="s">
        <v>4563</v>
      </c>
      <c r="F2122" s="192" t="s">
        <v>6</v>
      </c>
      <c r="G2122" s="192">
        <v>2252226</v>
      </c>
      <c r="H2122" s="68"/>
      <c r="I2122" s="198" t="s">
        <v>5663</v>
      </c>
      <c r="J2122" s="68"/>
      <c r="K2122" s="68"/>
      <c r="L2122" s="68"/>
      <c r="M2122" s="68"/>
      <c r="N2122" s="363"/>
      <c r="O2122" s="363"/>
      <c r="P2122" s="216">
        <v>0</v>
      </c>
      <c r="Q2122" s="216">
        <v>6568.24</v>
      </c>
      <c r="R2122" s="68" t="s">
        <v>638</v>
      </c>
      <c r="S2122" s="365"/>
      <c r="T2122" s="278"/>
    </row>
    <row r="2123" spans="1:20" ht="63.75">
      <c r="A2123" s="192">
        <v>513</v>
      </c>
      <c r="B2123" s="68"/>
      <c r="C2123" s="214" t="s">
        <v>160</v>
      </c>
      <c r="D2123" s="215">
        <v>45043</v>
      </c>
      <c r="E2123" s="192" t="s">
        <v>4564</v>
      </c>
      <c r="F2123" s="192" t="s">
        <v>14</v>
      </c>
      <c r="G2123" s="192">
        <v>2252229</v>
      </c>
      <c r="H2123" s="68"/>
      <c r="I2123" s="198" t="s">
        <v>5664</v>
      </c>
      <c r="J2123" s="68"/>
      <c r="K2123" s="68"/>
      <c r="L2123" s="68"/>
      <c r="M2123" s="68"/>
      <c r="N2123" s="363"/>
      <c r="O2123" s="363"/>
      <c r="P2123" s="216">
        <v>50</v>
      </c>
      <c r="Q2123" s="216">
        <v>0</v>
      </c>
      <c r="R2123" s="68" t="s">
        <v>638</v>
      </c>
      <c r="S2123" s="365"/>
      <c r="T2123" s="278"/>
    </row>
    <row r="2124" spans="1:20" ht="51">
      <c r="A2124" s="192">
        <v>594</v>
      </c>
      <c r="B2124" s="68"/>
      <c r="C2124" s="214" t="s">
        <v>88</v>
      </c>
      <c r="D2124" s="215">
        <v>45043</v>
      </c>
      <c r="E2124" s="192" t="s">
        <v>4565</v>
      </c>
      <c r="F2124" s="192" t="s">
        <v>14</v>
      </c>
      <c r="G2124" s="192">
        <v>2252227</v>
      </c>
      <c r="H2124" s="68"/>
      <c r="I2124" s="198" t="s">
        <v>5665</v>
      </c>
      <c r="J2124" s="68"/>
      <c r="K2124" s="68"/>
      <c r="L2124" s="68"/>
      <c r="M2124" s="68"/>
      <c r="N2124" s="363"/>
      <c r="O2124" s="363"/>
      <c r="P2124" s="216">
        <v>50</v>
      </c>
      <c r="Q2124" s="216">
        <v>0</v>
      </c>
      <c r="R2124" s="68" t="s">
        <v>638</v>
      </c>
      <c r="S2124" s="365"/>
      <c r="T2124" s="278"/>
    </row>
    <row r="2125" spans="1:20" ht="89.25">
      <c r="A2125" s="192">
        <v>389</v>
      </c>
      <c r="B2125" s="68"/>
      <c r="C2125" s="214" t="s">
        <v>1424</v>
      </c>
      <c r="D2125" s="215">
        <v>45043</v>
      </c>
      <c r="E2125" s="192" t="s">
        <v>4566</v>
      </c>
      <c r="F2125" s="192" t="s">
        <v>10</v>
      </c>
      <c r="G2125" s="192">
        <v>1059339</v>
      </c>
      <c r="H2125" s="68"/>
      <c r="I2125" s="198" t="s">
        <v>5666</v>
      </c>
      <c r="J2125" s="68"/>
      <c r="K2125" s="68"/>
      <c r="L2125" s="68"/>
      <c r="M2125" s="68"/>
      <c r="N2125" s="363"/>
      <c r="O2125" s="363"/>
      <c r="P2125" s="216">
        <v>50</v>
      </c>
      <c r="Q2125" s="216">
        <v>0</v>
      </c>
      <c r="R2125" s="68" t="s">
        <v>638</v>
      </c>
      <c r="S2125" s="365"/>
      <c r="T2125" s="278"/>
    </row>
    <row r="2126" spans="1:20" ht="76.5">
      <c r="A2126" s="192">
        <v>117</v>
      </c>
      <c r="B2126" s="68"/>
      <c r="C2126" s="214" t="s">
        <v>54</v>
      </c>
      <c r="D2126" s="215">
        <v>45043</v>
      </c>
      <c r="E2126" s="192" t="s">
        <v>4567</v>
      </c>
      <c r="F2126" s="192" t="s">
        <v>10</v>
      </c>
      <c r="G2126" s="192">
        <v>1059296</v>
      </c>
      <c r="H2126" s="68"/>
      <c r="I2126" s="198" t="s">
        <v>5667</v>
      </c>
      <c r="J2126" s="68"/>
      <c r="K2126" s="68"/>
      <c r="L2126" s="68"/>
      <c r="M2126" s="68"/>
      <c r="N2126" s="363"/>
      <c r="O2126" s="363"/>
      <c r="P2126" s="216">
        <v>50</v>
      </c>
      <c r="Q2126" s="216">
        <v>0</v>
      </c>
      <c r="R2126" s="68" t="s">
        <v>638</v>
      </c>
      <c r="S2126" s="365"/>
      <c r="T2126" s="278"/>
    </row>
    <row r="2127" spans="1:20" ht="76.5">
      <c r="A2127" s="192">
        <v>117</v>
      </c>
      <c r="B2127" s="68"/>
      <c r="C2127" s="214" t="s">
        <v>54</v>
      </c>
      <c r="D2127" s="215">
        <v>45043</v>
      </c>
      <c r="E2127" s="192" t="s">
        <v>4568</v>
      </c>
      <c r="F2127" s="192" t="s">
        <v>10</v>
      </c>
      <c r="G2127" s="192">
        <v>1059294</v>
      </c>
      <c r="H2127" s="68"/>
      <c r="I2127" s="198" t="s">
        <v>5668</v>
      </c>
      <c r="J2127" s="68"/>
      <c r="K2127" s="68"/>
      <c r="L2127" s="68"/>
      <c r="M2127" s="68"/>
      <c r="N2127" s="363"/>
      <c r="O2127" s="363"/>
      <c r="P2127" s="216">
        <v>50</v>
      </c>
      <c r="Q2127" s="216">
        <v>0</v>
      </c>
      <c r="R2127" s="68" t="s">
        <v>638</v>
      </c>
      <c r="S2127" s="365"/>
      <c r="T2127" s="278"/>
    </row>
    <row r="2128" spans="1:20" ht="63.75">
      <c r="A2128" s="192">
        <v>513</v>
      </c>
      <c r="B2128" s="68"/>
      <c r="C2128" s="214" t="s">
        <v>160</v>
      </c>
      <c r="D2128" s="215">
        <v>45043</v>
      </c>
      <c r="E2128" s="192" t="s">
        <v>4569</v>
      </c>
      <c r="F2128" s="192" t="s">
        <v>14</v>
      </c>
      <c r="G2128" s="192">
        <v>2252628</v>
      </c>
      <c r="H2128" s="68"/>
      <c r="I2128" s="198" t="s">
        <v>5669</v>
      </c>
      <c r="J2128" s="68"/>
      <c r="K2128" s="68"/>
      <c r="L2128" s="68"/>
      <c r="M2128" s="68"/>
      <c r="N2128" s="363"/>
      <c r="O2128" s="363"/>
      <c r="P2128" s="216">
        <v>50</v>
      </c>
      <c r="Q2128" s="216">
        <v>0</v>
      </c>
      <c r="R2128" s="68" t="s">
        <v>638</v>
      </c>
      <c r="S2128" s="365"/>
      <c r="T2128" s="278"/>
    </row>
    <row r="2129" spans="1:20" ht="51">
      <c r="A2129" s="192">
        <v>513</v>
      </c>
      <c r="B2129" s="68"/>
      <c r="C2129" s="214" t="s">
        <v>160</v>
      </c>
      <c r="D2129" s="215">
        <v>45043</v>
      </c>
      <c r="E2129" s="192" t="s">
        <v>4570</v>
      </c>
      <c r="F2129" s="192" t="s">
        <v>14</v>
      </c>
      <c r="G2129" s="192">
        <v>2252636</v>
      </c>
      <c r="H2129" s="68"/>
      <c r="I2129" s="198" t="s">
        <v>5670</v>
      </c>
      <c r="J2129" s="68"/>
      <c r="K2129" s="68"/>
      <c r="L2129" s="68"/>
      <c r="M2129" s="68"/>
      <c r="N2129" s="363"/>
      <c r="O2129" s="363"/>
      <c r="P2129" s="216">
        <v>50</v>
      </c>
      <c r="Q2129" s="216">
        <v>0</v>
      </c>
      <c r="R2129" s="68" t="s">
        <v>638</v>
      </c>
      <c r="S2129" s="365"/>
      <c r="T2129" s="278"/>
    </row>
    <row r="2130" spans="1:20" ht="51">
      <c r="A2130" s="192">
        <v>513</v>
      </c>
      <c r="B2130" s="68"/>
      <c r="C2130" s="214" t="s">
        <v>160</v>
      </c>
      <c r="D2130" s="215">
        <v>45043</v>
      </c>
      <c r="E2130" s="192" t="s">
        <v>4571</v>
      </c>
      <c r="F2130" s="192" t="s">
        <v>14</v>
      </c>
      <c r="G2130" s="192">
        <v>2252630</v>
      </c>
      <c r="H2130" s="68"/>
      <c r="I2130" s="198" t="s">
        <v>5671</v>
      </c>
      <c r="J2130" s="68"/>
      <c r="K2130" s="68"/>
      <c r="L2130" s="68"/>
      <c r="M2130" s="68"/>
      <c r="N2130" s="363"/>
      <c r="O2130" s="363"/>
      <c r="P2130" s="216">
        <v>50</v>
      </c>
      <c r="Q2130" s="216">
        <v>0</v>
      </c>
      <c r="R2130" s="68" t="s">
        <v>638</v>
      </c>
      <c r="S2130" s="365"/>
      <c r="T2130" s="278"/>
    </row>
    <row r="2131" spans="1:20" ht="63.75">
      <c r="A2131" s="192">
        <v>513</v>
      </c>
      <c r="B2131" s="68"/>
      <c r="C2131" s="214" t="s">
        <v>160</v>
      </c>
      <c r="D2131" s="215">
        <v>45043</v>
      </c>
      <c r="E2131" s="192" t="s">
        <v>4572</v>
      </c>
      <c r="F2131" s="192" t="s">
        <v>14</v>
      </c>
      <c r="G2131" s="192">
        <v>2252632</v>
      </c>
      <c r="H2131" s="68"/>
      <c r="I2131" s="198" t="s">
        <v>5672</v>
      </c>
      <c r="J2131" s="68"/>
      <c r="K2131" s="68"/>
      <c r="L2131" s="68"/>
      <c r="M2131" s="68"/>
      <c r="N2131" s="363"/>
      <c r="O2131" s="363"/>
      <c r="P2131" s="216">
        <v>50</v>
      </c>
      <c r="Q2131" s="216">
        <v>0</v>
      </c>
      <c r="R2131" s="68" t="s">
        <v>638</v>
      </c>
      <c r="S2131" s="365"/>
      <c r="T2131" s="278"/>
    </row>
    <row r="2132" spans="1:20" ht="51">
      <c r="A2132" s="192">
        <v>513</v>
      </c>
      <c r="B2132" s="68"/>
      <c r="C2132" s="214" t="s">
        <v>160</v>
      </c>
      <c r="D2132" s="215">
        <v>45043</v>
      </c>
      <c r="E2132" s="192" t="s">
        <v>4573</v>
      </c>
      <c r="F2132" s="192" t="s">
        <v>14</v>
      </c>
      <c r="G2132" s="192">
        <v>2252634</v>
      </c>
      <c r="H2132" s="68"/>
      <c r="I2132" s="198" t="s">
        <v>5670</v>
      </c>
      <c r="J2132" s="68"/>
      <c r="K2132" s="68"/>
      <c r="L2132" s="68"/>
      <c r="M2132" s="68"/>
      <c r="N2132" s="363"/>
      <c r="O2132" s="363"/>
      <c r="P2132" s="216">
        <v>50</v>
      </c>
      <c r="Q2132" s="216">
        <v>0</v>
      </c>
      <c r="R2132" s="68" t="s">
        <v>638</v>
      </c>
      <c r="S2132" s="365"/>
      <c r="T2132" s="278"/>
    </row>
    <row r="2133" spans="1:20" ht="89.25">
      <c r="A2133" s="192">
        <v>389</v>
      </c>
      <c r="B2133" s="68"/>
      <c r="C2133" s="214" t="s">
        <v>1424</v>
      </c>
      <c r="D2133" s="215">
        <v>45043</v>
      </c>
      <c r="E2133" s="192" t="s">
        <v>4574</v>
      </c>
      <c r="F2133" s="192" t="s">
        <v>10</v>
      </c>
      <c r="G2133" s="192">
        <v>1059367</v>
      </c>
      <c r="H2133" s="68"/>
      <c r="I2133" s="198" t="s">
        <v>5673</v>
      </c>
      <c r="J2133" s="68"/>
      <c r="K2133" s="68"/>
      <c r="L2133" s="68"/>
      <c r="M2133" s="68"/>
      <c r="N2133" s="363"/>
      <c r="O2133" s="363"/>
      <c r="P2133" s="216">
        <v>50</v>
      </c>
      <c r="Q2133" s="216">
        <v>0</v>
      </c>
      <c r="R2133" s="68" t="s">
        <v>638</v>
      </c>
      <c r="S2133" s="365"/>
      <c r="T2133" s="278"/>
    </row>
    <row r="2134" spans="1:20" ht="89.25">
      <c r="A2134" s="192">
        <v>117</v>
      </c>
      <c r="B2134" s="68"/>
      <c r="C2134" s="214" t="s">
        <v>54</v>
      </c>
      <c r="D2134" s="215">
        <v>45043</v>
      </c>
      <c r="E2134" s="192" t="s">
        <v>4575</v>
      </c>
      <c r="F2134" s="192" t="s">
        <v>10</v>
      </c>
      <c r="G2134" s="192">
        <v>1059369</v>
      </c>
      <c r="H2134" s="68"/>
      <c r="I2134" s="198" t="s">
        <v>5674</v>
      </c>
      <c r="J2134" s="68"/>
      <c r="K2134" s="68"/>
      <c r="L2134" s="68"/>
      <c r="M2134" s="68"/>
      <c r="N2134" s="363"/>
      <c r="O2134" s="363"/>
      <c r="P2134" s="216">
        <v>50</v>
      </c>
      <c r="Q2134" s="216">
        <v>0</v>
      </c>
      <c r="R2134" s="68" t="s">
        <v>638</v>
      </c>
      <c r="S2134" s="365"/>
      <c r="T2134" s="278"/>
    </row>
    <row r="2135" spans="1:20" ht="89.25">
      <c r="A2135" s="192">
        <v>389</v>
      </c>
      <c r="B2135" s="68"/>
      <c r="C2135" s="214" t="s">
        <v>1424</v>
      </c>
      <c r="D2135" s="215">
        <v>45043</v>
      </c>
      <c r="E2135" s="192" t="s">
        <v>4576</v>
      </c>
      <c r="F2135" s="192" t="s">
        <v>10</v>
      </c>
      <c r="G2135" s="192">
        <v>1059353</v>
      </c>
      <c r="H2135" s="68"/>
      <c r="I2135" s="198" t="s">
        <v>5675</v>
      </c>
      <c r="J2135" s="68"/>
      <c r="K2135" s="68"/>
      <c r="L2135" s="68"/>
      <c r="M2135" s="68"/>
      <c r="N2135" s="363"/>
      <c r="O2135" s="363"/>
      <c r="P2135" s="216">
        <v>50</v>
      </c>
      <c r="Q2135" s="216">
        <v>0</v>
      </c>
      <c r="R2135" s="68" t="s">
        <v>638</v>
      </c>
      <c r="S2135" s="365"/>
      <c r="T2135" s="278"/>
    </row>
    <row r="2136" spans="1:20" ht="89.25">
      <c r="A2136" s="192">
        <v>389</v>
      </c>
      <c r="B2136" s="68"/>
      <c r="C2136" s="214" t="s">
        <v>1424</v>
      </c>
      <c r="D2136" s="215">
        <v>45043</v>
      </c>
      <c r="E2136" s="192" t="s">
        <v>4577</v>
      </c>
      <c r="F2136" s="192" t="s">
        <v>10</v>
      </c>
      <c r="G2136" s="192">
        <v>1059359</v>
      </c>
      <c r="H2136" s="68"/>
      <c r="I2136" s="198" t="s">
        <v>5676</v>
      </c>
      <c r="J2136" s="68"/>
      <c r="K2136" s="68"/>
      <c r="L2136" s="68"/>
      <c r="M2136" s="68"/>
      <c r="N2136" s="363"/>
      <c r="O2136" s="363"/>
      <c r="P2136" s="216">
        <v>50</v>
      </c>
      <c r="Q2136" s="216">
        <v>0</v>
      </c>
      <c r="R2136" s="68" t="s">
        <v>638</v>
      </c>
      <c r="S2136" s="365"/>
      <c r="T2136" s="278"/>
    </row>
    <row r="2137" spans="1:20" ht="76.5">
      <c r="A2137" s="192">
        <v>389</v>
      </c>
      <c r="B2137" s="68"/>
      <c r="C2137" s="214" t="s">
        <v>1424</v>
      </c>
      <c r="D2137" s="215">
        <v>45043</v>
      </c>
      <c r="E2137" s="192" t="s">
        <v>4578</v>
      </c>
      <c r="F2137" s="192" t="s">
        <v>10</v>
      </c>
      <c r="G2137" s="192">
        <v>1059354</v>
      </c>
      <c r="H2137" s="68"/>
      <c r="I2137" s="198" t="s">
        <v>5677</v>
      </c>
      <c r="J2137" s="68"/>
      <c r="K2137" s="68"/>
      <c r="L2137" s="68"/>
      <c r="M2137" s="68"/>
      <c r="N2137" s="363"/>
      <c r="O2137" s="363"/>
      <c r="P2137" s="216">
        <v>50</v>
      </c>
      <c r="Q2137" s="216">
        <v>0</v>
      </c>
      <c r="R2137" s="68" t="s">
        <v>638</v>
      </c>
      <c r="S2137" s="365"/>
      <c r="T2137" s="278"/>
    </row>
    <row r="2138" spans="1:20" ht="89.25">
      <c r="A2138" s="192">
        <v>389</v>
      </c>
      <c r="B2138" s="68"/>
      <c r="C2138" s="214" t="s">
        <v>1424</v>
      </c>
      <c r="D2138" s="215">
        <v>45043</v>
      </c>
      <c r="E2138" s="192" t="s">
        <v>4579</v>
      </c>
      <c r="F2138" s="192" t="s">
        <v>10</v>
      </c>
      <c r="G2138" s="192">
        <v>1059358</v>
      </c>
      <c r="H2138" s="68"/>
      <c r="I2138" s="198" t="s">
        <v>5678</v>
      </c>
      <c r="J2138" s="68"/>
      <c r="K2138" s="68"/>
      <c r="L2138" s="68"/>
      <c r="M2138" s="68"/>
      <c r="N2138" s="363"/>
      <c r="O2138" s="363"/>
      <c r="P2138" s="216">
        <v>50</v>
      </c>
      <c r="Q2138" s="216">
        <v>0</v>
      </c>
      <c r="R2138" s="68" t="s">
        <v>638</v>
      </c>
      <c r="S2138" s="365"/>
      <c r="T2138" s="278"/>
    </row>
    <row r="2139" spans="1:20" ht="89.25">
      <c r="A2139" s="192">
        <v>389</v>
      </c>
      <c r="B2139" s="68"/>
      <c r="C2139" s="214" t="s">
        <v>1424</v>
      </c>
      <c r="D2139" s="215">
        <v>45043</v>
      </c>
      <c r="E2139" s="192" t="s">
        <v>4580</v>
      </c>
      <c r="F2139" s="192" t="s">
        <v>10</v>
      </c>
      <c r="G2139" s="192">
        <v>1059355</v>
      </c>
      <c r="H2139" s="68"/>
      <c r="I2139" s="198" t="s">
        <v>5679</v>
      </c>
      <c r="J2139" s="68"/>
      <c r="K2139" s="68"/>
      <c r="L2139" s="68"/>
      <c r="M2139" s="68"/>
      <c r="N2139" s="363"/>
      <c r="O2139" s="363"/>
      <c r="P2139" s="216">
        <v>50</v>
      </c>
      <c r="Q2139" s="216">
        <v>0</v>
      </c>
      <c r="R2139" s="68" t="s">
        <v>638</v>
      </c>
      <c r="S2139" s="365"/>
      <c r="T2139" s="278"/>
    </row>
    <row r="2140" spans="1:20" ht="63.75">
      <c r="A2140" s="192">
        <v>660</v>
      </c>
      <c r="B2140" s="68"/>
      <c r="C2140" s="214" t="s">
        <v>176</v>
      </c>
      <c r="D2140" s="215">
        <v>45043</v>
      </c>
      <c r="E2140" s="192" t="s">
        <v>4581</v>
      </c>
      <c r="F2140" s="192" t="s">
        <v>3</v>
      </c>
      <c r="G2140" s="192">
        <v>2109690</v>
      </c>
      <c r="H2140" s="68"/>
      <c r="I2140" s="198" t="s">
        <v>5680</v>
      </c>
      <c r="J2140" s="68"/>
      <c r="K2140" s="68"/>
      <c r="L2140" s="68"/>
      <c r="M2140" s="68"/>
      <c r="N2140" s="363"/>
      <c r="O2140" s="363"/>
      <c r="P2140" s="216">
        <v>0</v>
      </c>
      <c r="Q2140" s="216">
        <v>222</v>
      </c>
      <c r="R2140" s="68" t="s">
        <v>1480</v>
      </c>
      <c r="S2140" s="365"/>
      <c r="T2140" s="278"/>
    </row>
    <row r="2141" spans="1:20" ht="89.25">
      <c r="A2141" s="192" t="s">
        <v>541</v>
      </c>
      <c r="B2141" s="68"/>
      <c r="C2141" s="214" t="s">
        <v>590</v>
      </c>
      <c r="D2141" s="215">
        <v>45044</v>
      </c>
      <c r="E2141" s="192" t="s">
        <v>4582</v>
      </c>
      <c r="F2141" s="192" t="s">
        <v>639</v>
      </c>
      <c r="G2141" s="192">
        <v>5548979</v>
      </c>
      <c r="H2141" s="68"/>
      <c r="I2141" s="198" t="s">
        <v>5681</v>
      </c>
      <c r="J2141" s="68"/>
      <c r="K2141" s="68"/>
      <c r="L2141" s="68"/>
      <c r="M2141" s="68"/>
      <c r="N2141" s="363"/>
      <c r="O2141" s="363"/>
      <c r="P2141" s="216">
        <v>0</v>
      </c>
      <c r="Q2141" s="216">
        <v>11239293.609999999</v>
      </c>
      <c r="R2141" s="68" t="s">
        <v>638</v>
      </c>
      <c r="S2141" s="365"/>
      <c r="T2141" s="278"/>
    </row>
    <row r="2142" spans="1:20" ht="51">
      <c r="A2142" s="192">
        <v>16</v>
      </c>
      <c r="B2142" s="68"/>
      <c r="C2142" s="214" t="s">
        <v>40</v>
      </c>
      <c r="D2142" s="215">
        <v>45044</v>
      </c>
      <c r="E2142" s="192" t="s">
        <v>4583</v>
      </c>
      <c r="F2142" s="192" t="s">
        <v>3</v>
      </c>
      <c r="G2142" s="192">
        <v>2109931</v>
      </c>
      <c r="H2142" s="68"/>
      <c r="I2142" s="198" t="s">
        <v>5682</v>
      </c>
      <c r="J2142" s="68"/>
      <c r="K2142" s="68"/>
      <c r="L2142" s="68"/>
      <c r="M2142" s="68"/>
      <c r="N2142" s="363"/>
      <c r="O2142" s="363"/>
      <c r="P2142" s="216">
        <v>0</v>
      </c>
      <c r="Q2142" s="216">
        <v>6400</v>
      </c>
      <c r="R2142" s="68" t="s">
        <v>638</v>
      </c>
      <c r="S2142" s="365"/>
      <c r="T2142" s="278"/>
    </row>
    <row r="2143" spans="1:20" ht="51">
      <c r="A2143" s="192">
        <v>514</v>
      </c>
      <c r="B2143" s="68"/>
      <c r="C2143" s="214" t="s">
        <v>161</v>
      </c>
      <c r="D2143" s="215">
        <v>45044</v>
      </c>
      <c r="E2143" s="192" t="s">
        <v>4584</v>
      </c>
      <c r="F2143" s="192" t="s">
        <v>3</v>
      </c>
      <c r="G2143" s="192">
        <v>2109940</v>
      </c>
      <c r="H2143" s="68"/>
      <c r="I2143" s="198" t="s">
        <v>5683</v>
      </c>
      <c r="J2143" s="68"/>
      <c r="K2143" s="68"/>
      <c r="L2143" s="68"/>
      <c r="M2143" s="68"/>
      <c r="N2143" s="363"/>
      <c r="O2143" s="363"/>
      <c r="P2143" s="216">
        <v>0</v>
      </c>
      <c r="Q2143" s="216">
        <v>200</v>
      </c>
      <c r="R2143" s="68" t="s">
        <v>638</v>
      </c>
      <c r="S2143" s="365"/>
      <c r="T2143" s="278"/>
    </row>
    <row r="2144" spans="1:20" ht="51">
      <c r="A2144" s="192">
        <v>514</v>
      </c>
      <c r="B2144" s="68"/>
      <c r="C2144" s="214" t="s">
        <v>161</v>
      </c>
      <c r="D2144" s="215">
        <v>45044</v>
      </c>
      <c r="E2144" s="192" t="s">
        <v>4585</v>
      </c>
      <c r="F2144" s="192" t="s">
        <v>3</v>
      </c>
      <c r="G2144" s="192">
        <v>2109941</v>
      </c>
      <c r="H2144" s="68"/>
      <c r="I2144" s="198" t="s">
        <v>5684</v>
      </c>
      <c r="J2144" s="68"/>
      <c r="K2144" s="68"/>
      <c r="L2144" s="68"/>
      <c r="M2144" s="68"/>
      <c r="N2144" s="363"/>
      <c r="O2144" s="363"/>
      <c r="P2144" s="216">
        <v>0</v>
      </c>
      <c r="Q2144" s="216">
        <v>200</v>
      </c>
      <c r="R2144" s="68" t="s">
        <v>638</v>
      </c>
      <c r="S2144" s="365"/>
      <c r="T2144" s="278"/>
    </row>
    <row r="2145" spans="1:20" ht="51">
      <c r="A2145" s="192">
        <v>514</v>
      </c>
      <c r="B2145" s="68"/>
      <c r="C2145" s="214" t="s">
        <v>161</v>
      </c>
      <c r="D2145" s="215">
        <v>45044</v>
      </c>
      <c r="E2145" s="192" t="s">
        <v>4586</v>
      </c>
      <c r="F2145" s="192" t="s">
        <v>3</v>
      </c>
      <c r="G2145" s="192">
        <v>2109943</v>
      </c>
      <c r="H2145" s="68"/>
      <c r="I2145" s="198" t="s">
        <v>5685</v>
      </c>
      <c r="J2145" s="68"/>
      <c r="K2145" s="68"/>
      <c r="L2145" s="68"/>
      <c r="M2145" s="68"/>
      <c r="N2145" s="363"/>
      <c r="O2145" s="363"/>
      <c r="P2145" s="216">
        <v>0</v>
      </c>
      <c r="Q2145" s="216">
        <v>477.4</v>
      </c>
      <c r="R2145" s="68" t="s">
        <v>638</v>
      </c>
      <c r="S2145" s="365"/>
      <c r="T2145" s="278"/>
    </row>
    <row r="2146" spans="1:20" ht="51">
      <c r="A2146" s="192">
        <v>514</v>
      </c>
      <c r="B2146" s="68"/>
      <c r="C2146" s="214" t="s">
        <v>161</v>
      </c>
      <c r="D2146" s="215">
        <v>45044</v>
      </c>
      <c r="E2146" s="192" t="s">
        <v>4587</v>
      </c>
      <c r="F2146" s="192" t="s">
        <v>3</v>
      </c>
      <c r="G2146" s="192">
        <v>2109944</v>
      </c>
      <c r="H2146" s="68"/>
      <c r="I2146" s="198" t="s">
        <v>5686</v>
      </c>
      <c r="J2146" s="68"/>
      <c r="K2146" s="68"/>
      <c r="L2146" s="68"/>
      <c r="M2146" s="68"/>
      <c r="N2146" s="363"/>
      <c r="O2146" s="363"/>
      <c r="P2146" s="216">
        <v>0</v>
      </c>
      <c r="Q2146" s="216">
        <v>200</v>
      </c>
      <c r="R2146" s="68" t="s">
        <v>638</v>
      </c>
      <c r="S2146" s="365"/>
      <c r="T2146" s="278"/>
    </row>
    <row r="2147" spans="1:20" ht="51">
      <c r="A2147" s="192">
        <v>514</v>
      </c>
      <c r="B2147" s="68"/>
      <c r="C2147" s="214" t="s">
        <v>161</v>
      </c>
      <c r="D2147" s="215">
        <v>45044</v>
      </c>
      <c r="E2147" s="192" t="s">
        <v>4588</v>
      </c>
      <c r="F2147" s="192" t="s">
        <v>3</v>
      </c>
      <c r="G2147" s="192">
        <v>2109945</v>
      </c>
      <c r="H2147" s="68"/>
      <c r="I2147" s="198" t="s">
        <v>5687</v>
      </c>
      <c r="J2147" s="68"/>
      <c r="K2147" s="68"/>
      <c r="L2147" s="68"/>
      <c r="M2147" s="68"/>
      <c r="N2147" s="363"/>
      <c r="O2147" s="363"/>
      <c r="P2147" s="216">
        <v>0</v>
      </c>
      <c r="Q2147" s="216">
        <v>200</v>
      </c>
      <c r="R2147" s="68" t="s">
        <v>638</v>
      </c>
      <c r="S2147" s="365"/>
      <c r="T2147" s="278"/>
    </row>
    <row r="2148" spans="1:20" ht="63.75">
      <c r="A2148" s="192">
        <v>514</v>
      </c>
      <c r="B2148" s="68"/>
      <c r="C2148" s="214" t="s">
        <v>161</v>
      </c>
      <c r="D2148" s="215">
        <v>45044</v>
      </c>
      <c r="E2148" s="192" t="s">
        <v>4589</v>
      </c>
      <c r="F2148" s="192" t="s">
        <v>3</v>
      </c>
      <c r="G2148" s="192">
        <v>2109947</v>
      </c>
      <c r="H2148" s="68"/>
      <c r="I2148" s="198" t="s">
        <v>5688</v>
      </c>
      <c r="J2148" s="68"/>
      <c r="K2148" s="68"/>
      <c r="L2148" s="68"/>
      <c r="M2148" s="68"/>
      <c r="N2148" s="363"/>
      <c r="O2148" s="363"/>
      <c r="P2148" s="216">
        <v>0</v>
      </c>
      <c r="Q2148" s="216">
        <v>1037.77</v>
      </c>
      <c r="R2148" s="68" t="s">
        <v>638</v>
      </c>
      <c r="S2148" s="365"/>
      <c r="T2148" s="278"/>
    </row>
    <row r="2149" spans="1:20" ht="63.75">
      <c r="A2149" s="192">
        <v>514</v>
      </c>
      <c r="B2149" s="68"/>
      <c r="C2149" s="214" t="s">
        <v>161</v>
      </c>
      <c r="D2149" s="215">
        <v>45044</v>
      </c>
      <c r="E2149" s="192" t="s">
        <v>4590</v>
      </c>
      <c r="F2149" s="192" t="s">
        <v>3</v>
      </c>
      <c r="G2149" s="192">
        <v>2109950</v>
      </c>
      <c r="H2149" s="68"/>
      <c r="I2149" s="198" t="s">
        <v>5689</v>
      </c>
      <c r="J2149" s="68"/>
      <c r="K2149" s="68"/>
      <c r="L2149" s="68"/>
      <c r="M2149" s="68"/>
      <c r="N2149" s="363"/>
      <c r="O2149" s="363"/>
      <c r="P2149" s="216">
        <v>0</v>
      </c>
      <c r="Q2149" s="216">
        <v>687.72</v>
      </c>
      <c r="R2149" s="68" t="s">
        <v>638</v>
      </c>
      <c r="S2149" s="365"/>
      <c r="T2149" s="278"/>
    </row>
    <row r="2150" spans="1:20" ht="63.75">
      <c r="A2150" s="192">
        <v>514</v>
      </c>
      <c r="B2150" s="68"/>
      <c r="C2150" s="214" t="s">
        <v>161</v>
      </c>
      <c r="D2150" s="215">
        <v>45044</v>
      </c>
      <c r="E2150" s="192" t="s">
        <v>4591</v>
      </c>
      <c r="F2150" s="192" t="s">
        <v>3</v>
      </c>
      <c r="G2150" s="192">
        <v>2109951</v>
      </c>
      <c r="H2150" s="68"/>
      <c r="I2150" s="198" t="s">
        <v>5690</v>
      </c>
      <c r="J2150" s="68"/>
      <c r="K2150" s="68"/>
      <c r="L2150" s="68"/>
      <c r="M2150" s="68"/>
      <c r="N2150" s="363"/>
      <c r="O2150" s="363"/>
      <c r="P2150" s="216">
        <v>0</v>
      </c>
      <c r="Q2150" s="216">
        <v>200</v>
      </c>
      <c r="R2150" s="68" t="s">
        <v>638</v>
      </c>
      <c r="S2150" s="365"/>
      <c r="T2150" s="278"/>
    </row>
    <row r="2151" spans="1:20" ht="51">
      <c r="A2151" s="192">
        <v>514</v>
      </c>
      <c r="B2151" s="68"/>
      <c r="C2151" s="214" t="s">
        <v>161</v>
      </c>
      <c r="D2151" s="215">
        <v>45044</v>
      </c>
      <c r="E2151" s="192" t="s">
        <v>4592</v>
      </c>
      <c r="F2151" s="192" t="s">
        <v>3</v>
      </c>
      <c r="G2151" s="192">
        <v>2109953</v>
      </c>
      <c r="H2151" s="68"/>
      <c r="I2151" s="198" t="s">
        <v>5691</v>
      </c>
      <c r="J2151" s="68"/>
      <c r="K2151" s="68"/>
      <c r="L2151" s="68"/>
      <c r="M2151" s="68"/>
      <c r="N2151" s="363"/>
      <c r="O2151" s="363"/>
      <c r="P2151" s="216">
        <v>0</v>
      </c>
      <c r="Q2151" s="216">
        <v>77.400000000000006</v>
      </c>
      <c r="R2151" s="68" t="s">
        <v>638</v>
      </c>
      <c r="S2151" s="365"/>
      <c r="T2151" s="278"/>
    </row>
    <row r="2152" spans="1:20" ht="63.75">
      <c r="A2152" s="192">
        <v>47</v>
      </c>
      <c r="B2152" s="68"/>
      <c r="C2152" s="214" t="s">
        <v>45</v>
      </c>
      <c r="D2152" s="215">
        <v>45044</v>
      </c>
      <c r="E2152" s="192" t="s">
        <v>4593</v>
      </c>
      <c r="F2152" s="192" t="s">
        <v>3</v>
      </c>
      <c r="G2152" s="192">
        <v>2109955</v>
      </c>
      <c r="H2152" s="68"/>
      <c r="I2152" s="198" t="s">
        <v>5692</v>
      </c>
      <c r="J2152" s="68"/>
      <c r="K2152" s="68"/>
      <c r="L2152" s="68"/>
      <c r="M2152" s="68"/>
      <c r="N2152" s="363"/>
      <c r="O2152" s="363"/>
      <c r="P2152" s="216">
        <v>0</v>
      </c>
      <c r="Q2152" s="216">
        <v>292.5</v>
      </c>
      <c r="R2152" s="68" t="s">
        <v>638</v>
      </c>
      <c r="S2152" s="365"/>
      <c r="T2152" s="278"/>
    </row>
    <row r="2153" spans="1:20" ht="51">
      <c r="A2153" s="192">
        <v>47</v>
      </c>
      <c r="B2153" s="68"/>
      <c r="C2153" s="214" t="s">
        <v>45</v>
      </c>
      <c r="D2153" s="215">
        <v>45044</v>
      </c>
      <c r="E2153" s="192" t="s">
        <v>4594</v>
      </c>
      <c r="F2153" s="192" t="s">
        <v>3</v>
      </c>
      <c r="G2153" s="192">
        <v>2109962</v>
      </c>
      <c r="H2153" s="68"/>
      <c r="I2153" s="198" t="s">
        <v>5693</v>
      </c>
      <c r="J2153" s="68"/>
      <c r="K2153" s="68"/>
      <c r="L2153" s="68"/>
      <c r="M2153" s="68"/>
      <c r="N2153" s="363"/>
      <c r="O2153" s="363"/>
      <c r="P2153" s="216">
        <v>0</v>
      </c>
      <c r="Q2153" s="216">
        <v>1180.8</v>
      </c>
      <c r="R2153" s="68" t="s">
        <v>638</v>
      </c>
      <c r="S2153" s="365"/>
      <c r="T2153" s="278"/>
    </row>
    <row r="2154" spans="1:20" ht="51">
      <c r="A2154" s="192">
        <v>86</v>
      </c>
      <c r="B2154" s="68"/>
      <c r="C2154" s="214" t="s">
        <v>50</v>
      </c>
      <c r="D2154" s="215">
        <v>45044</v>
      </c>
      <c r="E2154" s="192" t="s">
        <v>4595</v>
      </c>
      <c r="F2154" s="192" t="s">
        <v>3</v>
      </c>
      <c r="G2154" s="192">
        <v>2109972</v>
      </c>
      <c r="H2154" s="68"/>
      <c r="I2154" s="198" t="s">
        <v>5694</v>
      </c>
      <c r="J2154" s="68"/>
      <c r="K2154" s="68"/>
      <c r="L2154" s="68"/>
      <c r="M2154" s="68"/>
      <c r="N2154" s="363"/>
      <c r="O2154" s="363"/>
      <c r="P2154" s="216">
        <v>0</v>
      </c>
      <c r="Q2154" s="216">
        <v>1496.93</v>
      </c>
      <c r="R2154" s="68" t="s">
        <v>638</v>
      </c>
      <c r="S2154" s="365"/>
      <c r="T2154" s="278"/>
    </row>
    <row r="2155" spans="1:20" ht="51">
      <c r="A2155" s="192">
        <v>295</v>
      </c>
      <c r="B2155" s="68"/>
      <c r="C2155" s="214" t="s">
        <v>123</v>
      </c>
      <c r="D2155" s="215">
        <v>45044</v>
      </c>
      <c r="E2155" s="192" t="s">
        <v>4596</v>
      </c>
      <c r="F2155" s="192" t="s">
        <v>3</v>
      </c>
      <c r="G2155" s="192">
        <v>2109974</v>
      </c>
      <c r="H2155" s="68"/>
      <c r="I2155" s="198" t="s">
        <v>5695</v>
      </c>
      <c r="J2155" s="68"/>
      <c r="K2155" s="68"/>
      <c r="L2155" s="68"/>
      <c r="M2155" s="68"/>
      <c r="N2155" s="363"/>
      <c r="O2155" s="363"/>
      <c r="P2155" s="216">
        <v>0</v>
      </c>
      <c r="Q2155" s="216">
        <v>728</v>
      </c>
      <c r="R2155" s="68" t="s">
        <v>638</v>
      </c>
      <c r="S2155" s="365"/>
      <c r="T2155" s="278"/>
    </row>
    <row r="2156" spans="1:20" ht="63.75">
      <c r="A2156" s="192">
        <v>599</v>
      </c>
      <c r="B2156" s="68"/>
      <c r="C2156" s="214" t="s">
        <v>1249</v>
      </c>
      <c r="D2156" s="215">
        <v>45044</v>
      </c>
      <c r="E2156" s="192" t="s">
        <v>4597</v>
      </c>
      <c r="F2156" s="192" t="s">
        <v>3</v>
      </c>
      <c r="G2156" s="192">
        <v>2109977</v>
      </c>
      <c r="H2156" s="68"/>
      <c r="I2156" s="198" t="s">
        <v>5696</v>
      </c>
      <c r="J2156" s="68"/>
      <c r="K2156" s="68"/>
      <c r="L2156" s="68"/>
      <c r="M2156" s="68"/>
      <c r="N2156" s="363"/>
      <c r="O2156" s="363"/>
      <c r="P2156" s="216">
        <v>0</v>
      </c>
      <c r="Q2156" s="216">
        <v>500</v>
      </c>
      <c r="R2156" s="68" t="s">
        <v>638</v>
      </c>
      <c r="S2156" s="365"/>
      <c r="T2156" s="278"/>
    </row>
    <row r="2157" spans="1:20" ht="38.25">
      <c r="A2157" s="192">
        <v>15</v>
      </c>
      <c r="B2157" s="68"/>
      <c r="C2157" s="214" t="s">
        <v>39</v>
      </c>
      <c r="D2157" s="215">
        <v>45044</v>
      </c>
      <c r="E2157" s="192" t="s">
        <v>4598</v>
      </c>
      <c r="F2157" s="192" t="s">
        <v>3</v>
      </c>
      <c r="G2157" s="192">
        <v>2109981</v>
      </c>
      <c r="H2157" s="68"/>
      <c r="I2157" s="198" t="s">
        <v>1899</v>
      </c>
      <c r="J2157" s="68"/>
      <c r="K2157" s="68"/>
      <c r="L2157" s="68"/>
      <c r="M2157" s="68"/>
      <c r="N2157" s="363"/>
      <c r="O2157" s="363"/>
      <c r="P2157" s="216">
        <v>0</v>
      </c>
      <c r="Q2157" s="216">
        <v>380</v>
      </c>
      <c r="R2157" s="68" t="s">
        <v>638</v>
      </c>
      <c r="S2157" s="365"/>
      <c r="T2157" s="278"/>
    </row>
    <row r="2158" spans="1:20" ht="51">
      <c r="A2158" s="192">
        <v>86</v>
      </c>
      <c r="B2158" s="68"/>
      <c r="C2158" s="214" t="s">
        <v>50</v>
      </c>
      <c r="D2158" s="215">
        <v>45044</v>
      </c>
      <c r="E2158" s="192" t="s">
        <v>4599</v>
      </c>
      <c r="F2158" s="192" t="s">
        <v>3</v>
      </c>
      <c r="G2158" s="192">
        <v>2109988</v>
      </c>
      <c r="H2158" s="68"/>
      <c r="I2158" s="198" t="s">
        <v>5697</v>
      </c>
      <c r="J2158" s="68"/>
      <c r="K2158" s="68"/>
      <c r="L2158" s="68"/>
      <c r="M2158" s="68"/>
      <c r="N2158" s="363"/>
      <c r="O2158" s="363"/>
      <c r="P2158" s="216">
        <v>0</v>
      </c>
      <c r="Q2158" s="216">
        <v>100</v>
      </c>
      <c r="R2158" s="68" t="s">
        <v>638</v>
      </c>
      <c r="S2158" s="365"/>
      <c r="T2158" s="278"/>
    </row>
    <row r="2159" spans="1:20" ht="89.25">
      <c r="A2159" s="192">
        <v>862</v>
      </c>
      <c r="B2159" s="68"/>
      <c r="C2159" s="214" t="s">
        <v>187</v>
      </c>
      <c r="D2159" s="215">
        <v>45044</v>
      </c>
      <c r="E2159" s="192" t="s">
        <v>4600</v>
      </c>
      <c r="F2159" s="192" t="s">
        <v>639</v>
      </c>
      <c r="G2159" s="192">
        <v>5552801</v>
      </c>
      <c r="H2159" s="68"/>
      <c r="I2159" s="198" t="s">
        <v>5698</v>
      </c>
      <c r="J2159" s="68"/>
      <c r="K2159" s="68"/>
      <c r="L2159" s="68"/>
      <c r="M2159" s="68"/>
      <c r="N2159" s="363"/>
      <c r="O2159" s="363"/>
      <c r="P2159" s="216">
        <v>0</v>
      </c>
      <c r="Q2159" s="216">
        <v>6513.43</v>
      </c>
      <c r="R2159" s="68" t="s">
        <v>638</v>
      </c>
      <c r="S2159" s="365"/>
      <c r="T2159" s="278"/>
    </row>
    <row r="2160" spans="1:20" ht="89.25">
      <c r="A2160" s="192">
        <v>862</v>
      </c>
      <c r="B2160" s="68"/>
      <c r="C2160" s="214" t="s">
        <v>187</v>
      </c>
      <c r="D2160" s="215">
        <v>45044</v>
      </c>
      <c r="E2160" s="192" t="s">
        <v>4600</v>
      </c>
      <c r="F2160" s="192" t="s">
        <v>639</v>
      </c>
      <c r="G2160" s="192">
        <v>5552849</v>
      </c>
      <c r="H2160" s="68"/>
      <c r="I2160" s="198" t="s">
        <v>5699</v>
      </c>
      <c r="J2160" s="68"/>
      <c r="K2160" s="68"/>
      <c r="L2160" s="68"/>
      <c r="M2160" s="68"/>
      <c r="N2160" s="363"/>
      <c r="O2160" s="363"/>
      <c r="P2160" s="216">
        <v>0</v>
      </c>
      <c r="Q2160" s="216">
        <v>7654.29</v>
      </c>
      <c r="R2160" s="68" t="s">
        <v>638</v>
      </c>
      <c r="S2160" s="365"/>
      <c r="T2160" s="278"/>
    </row>
    <row r="2161" spans="1:20" ht="89.25">
      <c r="A2161" s="192">
        <v>66</v>
      </c>
      <c r="B2161" s="68"/>
      <c r="C2161" s="214" t="s">
        <v>46</v>
      </c>
      <c r="D2161" s="215">
        <v>45044</v>
      </c>
      <c r="E2161" s="192" t="s">
        <v>4600</v>
      </c>
      <c r="F2161" s="192" t="s">
        <v>639</v>
      </c>
      <c r="G2161" s="192">
        <v>5552817</v>
      </c>
      <c r="H2161" s="68"/>
      <c r="I2161" s="198" t="s">
        <v>5700</v>
      </c>
      <c r="J2161" s="68"/>
      <c r="K2161" s="68"/>
      <c r="L2161" s="68"/>
      <c r="M2161" s="68"/>
      <c r="N2161" s="363"/>
      <c r="O2161" s="363"/>
      <c r="P2161" s="216">
        <v>0</v>
      </c>
      <c r="Q2161" s="216">
        <v>194421.91</v>
      </c>
      <c r="R2161" s="68" t="s">
        <v>638</v>
      </c>
      <c r="S2161" s="365"/>
      <c r="T2161" s="278"/>
    </row>
    <row r="2162" spans="1:20" ht="89.25">
      <c r="A2162" s="192">
        <v>66</v>
      </c>
      <c r="B2162" s="68"/>
      <c r="C2162" s="214" t="s">
        <v>46</v>
      </c>
      <c r="D2162" s="215">
        <v>45044</v>
      </c>
      <c r="E2162" s="192" t="s">
        <v>4600</v>
      </c>
      <c r="F2162" s="192" t="s">
        <v>639</v>
      </c>
      <c r="G2162" s="192">
        <v>5552852</v>
      </c>
      <c r="H2162" s="68"/>
      <c r="I2162" s="198" t="s">
        <v>5701</v>
      </c>
      <c r="J2162" s="68"/>
      <c r="K2162" s="68"/>
      <c r="L2162" s="68"/>
      <c r="M2162" s="68"/>
      <c r="N2162" s="363"/>
      <c r="O2162" s="363"/>
      <c r="P2162" s="216">
        <v>0</v>
      </c>
      <c r="Q2162" s="216">
        <v>2733391.75</v>
      </c>
      <c r="R2162" s="68" t="s">
        <v>638</v>
      </c>
      <c r="S2162" s="365"/>
      <c r="T2162" s="278"/>
    </row>
    <row r="2163" spans="1:20" ht="89.25">
      <c r="A2163" s="192">
        <v>862</v>
      </c>
      <c r="B2163" s="68"/>
      <c r="C2163" s="214" t="s">
        <v>187</v>
      </c>
      <c r="D2163" s="215">
        <v>45044</v>
      </c>
      <c r="E2163" s="192" t="s">
        <v>4600</v>
      </c>
      <c r="F2163" s="192" t="s">
        <v>639</v>
      </c>
      <c r="G2163" s="192">
        <v>5552803</v>
      </c>
      <c r="H2163" s="68"/>
      <c r="I2163" s="198" t="s">
        <v>5702</v>
      </c>
      <c r="J2163" s="68"/>
      <c r="K2163" s="68"/>
      <c r="L2163" s="68"/>
      <c r="M2163" s="68"/>
      <c r="N2163" s="363"/>
      <c r="O2163" s="363"/>
      <c r="P2163" s="216">
        <v>0</v>
      </c>
      <c r="Q2163" s="216">
        <v>16018.44</v>
      </c>
      <c r="R2163" s="68" t="s">
        <v>638</v>
      </c>
      <c r="S2163" s="365"/>
      <c r="T2163" s="278"/>
    </row>
    <row r="2164" spans="1:20" ht="89.25">
      <c r="A2164" s="192">
        <v>66</v>
      </c>
      <c r="B2164" s="68"/>
      <c r="C2164" s="214" t="s">
        <v>46</v>
      </c>
      <c r="D2164" s="215">
        <v>45044</v>
      </c>
      <c r="E2164" s="192" t="s">
        <v>4600</v>
      </c>
      <c r="F2164" s="192" t="s">
        <v>639</v>
      </c>
      <c r="G2164" s="192">
        <v>5552788</v>
      </c>
      <c r="H2164" s="68"/>
      <c r="I2164" s="198" t="s">
        <v>5703</v>
      </c>
      <c r="J2164" s="68"/>
      <c r="K2164" s="68"/>
      <c r="L2164" s="68"/>
      <c r="M2164" s="68"/>
      <c r="N2164" s="363"/>
      <c r="O2164" s="363"/>
      <c r="P2164" s="216">
        <v>0</v>
      </c>
      <c r="Q2164" s="216">
        <v>61445.75</v>
      </c>
      <c r="R2164" s="68" t="s">
        <v>638</v>
      </c>
      <c r="S2164" s="365"/>
      <c r="T2164" s="278"/>
    </row>
    <row r="2165" spans="1:20" ht="51">
      <c r="A2165" s="192">
        <v>86</v>
      </c>
      <c r="B2165" s="68"/>
      <c r="C2165" s="214" t="s">
        <v>50</v>
      </c>
      <c r="D2165" s="215">
        <v>45044</v>
      </c>
      <c r="E2165" s="192" t="s">
        <v>4601</v>
      </c>
      <c r="F2165" s="192" t="s">
        <v>3</v>
      </c>
      <c r="G2165" s="192">
        <v>2109996</v>
      </c>
      <c r="H2165" s="68"/>
      <c r="I2165" s="198" t="s">
        <v>5704</v>
      </c>
      <c r="J2165" s="68"/>
      <c r="K2165" s="68"/>
      <c r="L2165" s="68"/>
      <c r="M2165" s="68"/>
      <c r="N2165" s="363"/>
      <c r="O2165" s="363"/>
      <c r="P2165" s="216">
        <v>0</v>
      </c>
      <c r="Q2165" s="216">
        <v>420.16</v>
      </c>
      <c r="R2165" s="68" t="s">
        <v>638</v>
      </c>
      <c r="S2165" s="365"/>
      <c r="T2165" s="278"/>
    </row>
    <row r="2166" spans="1:20" ht="38.25">
      <c r="A2166" s="192">
        <v>35</v>
      </c>
      <c r="B2166" s="68"/>
      <c r="C2166" s="214" t="s">
        <v>43</v>
      </c>
      <c r="D2166" s="215">
        <v>45044</v>
      </c>
      <c r="E2166" s="192" t="s">
        <v>4602</v>
      </c>
      <c r="F2166" s="192" t="s">
        <v>3</v>
      </c>
      <c r="G2166" s="192">
        <v>2110005</v>
      </c>
      <c r="H2166" s="68"/>
      <c r="I2166" s="198" t="s">
        <v>5705</v>
      </c>
      <c r="J2166" s="68"/>
      <c r="K2166" s="68"/>
      <c r="L2166" s="68"/>
      <c r="M2166" s="68"/>
      <c r="N2166" s="363"/>
      <c r="O2166" s="363"/>
      <c r="P2166" s="216">
        <v>0</v>
      </c>
      <c r="Q2166" s="216">
        <v>51</v>
      </c>
      <c r="R2166" s="68" t="s">
        <v>638</v>
      </c>
      <c r="S2166" s="365"/>
      <c r="T2166" s="278"/>
    </row>
    <row r="2167" spans="1:20" ht="51">
      <c r="A2167" s="192">
        <v>35</v>
      </c>
      <c r="B2167" s="68"/>
      <c r="C2167" s="214" t="s">
        <v>43</v>
      </c>
      <c r="D2167" s="215">
        <v>45044</v>
      </c>
      <c r="E2167" s="192" t="s">
        <v>4603</v>
      </c>
      <c r="F2167" s="192" t="s">
        <v>3</v>
      </c>
      <c r="G2167" s="192">
        <v>2110007</v>
      </c>
      <c r="H2167" s="68"/>
      <c r="I2167" s="198" t="s">
        <v>5706</v>
      </c>
      <c r="J2167" s="68"/>
      <c r="K2167" s="68"/>
      <c r="L2167" s="68"/>
      <c r="M2167" s="68"/>
      <c r="N2167" s="363"/>
      <c r="O2167" s="363"/>
      <c r="P2167" s="216">
        <v>0</v>
      </c>
      <c r="Q2167" s="216">
        <v>57</v>
      </c>
      <c r="R2167" s="68" t="s">
        <v>638</v>
      </c>
      <c r="S2167" s="365"/>
      <c r="T2167" s="278"/>
    </row>
    <row r="2168" spans="1:20" ht="51">
      <c r="A2168" s="192">
        <v>293</v>
      </c>
      <c r="B2168" s="68"/>
      <c r="C2168" s="214" t="s">
        <v>121</v>
      </c>
      <c r="D2168" s="215">
        <v>45044</v>
      </c>
      <c r="E2168" s="192" t="s">
        <v>4604</v>
      </c>
      <c r="F2168" s="192" t="s">
        <v>3</v>
      </c>
      <c r="G2168" s="192">
        <v>2110016</v>
      </c>
      <c r="H2168" s="68"/>
      <c r="I2168" s="198" t="s">
        <v>5707</v>
      </c>
      <c r="J2168" s="68"/>
      <c r="K2168" s="68"/>
      <c r="L2168" s="68"/>
      <c r="M2168" s="68"/>
      <c r="N2168" s="363"/>
      <c r="O2168" s="363"/>
      <c r="P2168" s="216">
        <v>0</v>
      </c>
      <c r="Q2168" s="216">
        <v>465</v>
      </c>
      <c r="R2168" s="68" t="s">
        <v>638</v>
      </c>
      <c r="S2168" s="365"/>
      <c r="T2168" s="278"/>
    </row>
    <row r="2169" spans="1:20" ht="63.75">
      <c r="A2169" s="192">
        <v>15</v>
      </c>
      <c r="B2169" s="68"/>
      <c r="C2169" s="214" t="s">
        <v>39</v>
      </c>
      <c r="D2169" s="215">
        <v>45044</v>
      </c>
      <c r="E2169" s="192" t="s">
        <v>4605</v>
      </c>
      <c r="F2169" s="192" t="s">
        <v>3</v>
      </c>
      <c r="G2169" s="192">
        <v>2110008</v>
      </c>
      <c r="H2169" s="68"/>
      <c r="I2169" s="198" t="s">
        <v>5708</v>
      </c>
      <c r="J2169" s="68"/>
      <c r="K2169" s="68"/>
      <c r="L2169" s="68"/>
      <c r="M2169" s="68"/>
      <c r="N2169" s="363"/>
      <c r="O2169" s="363"/>
      <c r="P2169" s="216">
        <v>0</v>
      </c>
      <c r="Q2169" s="216">
        <v>100850</v>
      </c>
      <c r="R2169" s="68" t="s">
        <v>638</v>
      </c>
      <c r="S2169" s="365"/>
      <c r="T2169" s="278"/>
    </row>
    <row r="2170" spans="1:20" ht="63.75">
      <c r="A2170" s="192">
        <v>513</v>
      </c>
      <c r="B2170" s="68"/>
      <c r="C2170" s="214" t="s">
        <v>160</v>
      </c>
      <c r="D2170" s="215">
        <v>45044</v>
      </c>
      <c r="E2170" s="192" t="s">
        <v>4606</v>
      </c>
      <c r="F2170" s="192" t="s">
        <v>6</v>
      </c>
      <c r="G2170" s="192">
        <v>1804308</v>
      </c>
      <c r="H2170" s="68"/>
      <c r="I2170" s="198" t="s">
        <v>5709</v>
      </c>
      <c r="J2170" s="68"/>
      <c r="K2170" s="68"/>
      <c r="L2170" s="68"/>
      <c r="M2170" s="68"/>
      <c r="N2170" s="363"/>
      <c r="O2170" s="363"/>
      <c r="P2170" s="216">
        <v>0</v>
      </c>
      <c r="Q2170" s="216">
        <v>6960</v>
      </c>
      <c r="R2170" s="68" t="s">
        <v>638</v>
      </c>
      <c r="S2170" s="365"/>
      <c r="T2170" s="278"/>
    </row>
    <row r="2171" spans="1:20" ht="51">
      <c r="A2171" s="192">
        <v>15</v>
      </c>
      <c r="B2171" s="68"/>
      <c r="C2171" s="214" t="s">
        <v>39</v>
      </c>
      <c r="D2171" s="215">
        <v>45044</v>
      </c>
      <c r="E2171" s="192" t="s">
        <v>4607</v>
      </c>
      <c r="F2171" s="192" t="s">
        <v>3</v>
      </c>
      <c r="G2171" s="192">
        <v>2110025</v>
      </c>
      <c r="H2171" s="68"/>
      <c r="I2171" s="198" t="s">
        <v>5710</v>
      </c>
      <c r="J2171" s="68"/>
      <c r="K2171" s="68"/>
      <c r="L2171" s="68"/>
      <c r="M2171" s="68"/>
      <c r="N2171" s="363"/>
      <c r="O2171" s="363"/>
      <c r="P2171" s="216">
        <v>0</v>
      </c>
      <c r="Q2171" s="216">
        <v>1297.6400000000001</v>
      </c>
      <c r="R2171" s="68" t="s">
        <v>638</v>
      </c>
      <c r="S2171" s="365"/>
      <c r="T2171" s="278"/>
    </row>
    <row r="2172" spans="1:20" ht="51">
      <c r="A2172" s="192">
        <v>15</v>
      </c>
      <c r="B2172" s="68"/>
      <c r="C2172" s="214" t="s">
        <v>39</v>
      </c>
      <c r="D2172" s="215">
        <v>45044</v>
      </c>
      <c r="E2172" s="192" t="s">
        <v>4608</v>
      </c>
      <c r="F2172" s="192" t="s">
        <v>3</v>
      </c>
      <c r="G2172" s="192">
        <v>2110036</v>
      </c>
      <c r="H2172" s="68"/>
      <c r="I2172" s="198" t="s">
        <v>5711</v>
      </c>
      <c r="J2172" s="68"/>
      <c r="K2172" s="68"/>
      <c r="L2172" s="68"/>
      <c r="M2172" s="68"/>
      <c r="N2172" s="363"/>
      <c r="O2172" s="363"/>
      <c r="P2172" s="216">
        <v>0</v>
      </c>
      <c r="Q2172" s="216">
        <v>128.22999999999999</v>
      </c>
      <c r="R2172" s="68" t="s">
        <v>638</v>
      </c>
      <c r="S2172" s="365"/>
      <c r="T2172" s="278"/>
    </row>
    <row r="2173" spans="1:20" ht="51">
      <c r="A2173" s="192">
        <v>86</v>
      </c>
      <c r="B2173" s="68"/>
      <c r="C2173" s="214" t="s">
        <v>50</v>
      </c>
      <c r="D2173" s="215">
        <v>45044</v>
      </c>
      <c r="E2173" s="192" t="s">
        <v>4609</v>
      </c>
      <c r="F2173" s="192" t="s">
        <v>3</v>
      </c>
      <c r="G2173" s="192">
        <v>2110039</v>
      </c>
      <c r="H2173" s="68"/>
      <c r="I2173" s="198" t="s">
        <v>5712</v>
      </c>
      <c r="J2173" s="68"/>
      <c r="K2173" s="68"/>
      <c r="L2173" s="68"/>
      <c r="M2173" s="68"/>
      <c r="N2173" s="363"/>
      <c r="O2173" s="363"/>
      <c r="P2173" s="216">
        <v>0</v>
      </c>
      <c r="Q2173" s="216">
        <v>7140</v>
      </c>
      <c r="R2173" s="68" t="s">
        <v>638</v>
      </c>
      <c r="S2173" s="365"/>
      <c r="T2173" s="278"/>
    </row>
    <row r="2174" spans="1:20" ht="89.25">
      <c r="A2174" s="192">
        <v>66</v>
      </c>
      <c r="B2174" s="68"/>
      <c r="C2174" s="214" t="s">
        <v>46</v>
      </c>
      <c r="D2174" s="215">
        <v>45044</v>
      </c>
      <c r="E2174" s="192" t="s">
        <v>4610</v>
      </c>
      <c r="F2174" s="192" t="s">
        <v>639</v>
      </c>
      <c r="G2174" s="192">
        <v>5552810</v>
      </c>
      <c r="H2174" s="68"/>
      <c r="I2174" s="198" t="s">
        <v>5713</v>
      </c>
      <c r="J2174" s="68"/>
      <c r="K2174" s="68"/>
      <c r="L2174" s="68"/>
      <c r="M2174" s="68"/>
      <c r="N2174" s="363"/>
      <c r="O2174" s="363"/>
      <c r="P2174" s="216">
        <v>0</v>
      </c>
      <c r="Q2174" s="216">
        <v>45533.27</v>
      </c>
      <c r="R2174" s="68" t="s">
        <v>638</v>
      </c>
      <c r="S2174" s="365"/>
      <c r="T2174" s="278"/>
    </row>
    <row r="2175" spans="1:20" ht="89.25">
      <c r="A2175" s="192">
        <v>66</v>
      </c>
      <c r="B2175" s="68"/>
      <c r="C2175" s="214" t="s">
        <v>46</v>
      </c>
      <c r="D2175" s="215">
        <v>45044</v>
      </c>
      <c r="E2175" s="192" t="s">
        <v>4610</v>
      </c>
      <c r="F2175" s="192" t="s">
        <v>639</v>
      </c>
      <c r="G2175" s="192">
        <v>5552802</v>
      </c>
      <c r="H2175" s="68"/>
      <c r="I2175" s="198" t="s">
        <v>5714</v>
      </c>
      <c r="J2175" s="68"/>
      <c r="K2175" s="68"/>
      <c r="L2175" s="68"/>
      <c r="M2175" s="68"/>
      <c r="N2175" s="363"/>
      <c r="O2175" s="363"/>
      <c r="P2175" s="216">
        <v>0</v>
      </c>
      <c r="Q2175" s="216">
        <v>26122.54</v>
      </c>
      <c r="R2175" s="68" t="s">
        <v>638</v>
      </c>
      <c r="S2175" s="365"/>
      <c r="T2175" s="278"/>
    </row>
    <row r="2176" spans="1:20" ht="89.25">
      <c r="A2176" s="192">
        <v>862</v>
      </c>
      <c r="B2176" s="68"/>
      <c r="C2176" s="214" t="s">
        <v>187</v>
      </c>
      <c r="D2176" s="215">
        <v>45044</v>
      </c>
      <c r="E2176" s="192" t="s">
        <v>4610</v>
      </c>
      <c r="F2176" s="192" t="s">
        <v>639</v>
      </c>
      <c r="G2176" s="192">
        <v>5552811</v>
      </c>
      <c r="H2176" s="68"/>
      <c r="I2176" s="198" t="s">
        <v>5715</v>
      </c>
      <c r="J2176" s="68"/>
      <c r="K2176" s="68"/>
      <c r="L2176" s="68"/>
      <c r="M2176" s="68"/>
      <c r="N2176" s="363"/>
      <c r="O2176" s="363"/>
      <c r="P2176" s="216">
        <v>0</v>
      </c>
      <c r="Q2176" s="216">
        <v>4826.66</v>
      </c>
      <c r="R2176" s="68" t="s">
        <v>638</v>
      </c>
      <c r="S2176" s="365"/>
      <c r="T2176" s="278"/>
    </row>
    <row r="2177" spans="1:20" ht="51">
      <c r="A2177" s="192">
        <v>203</v>
      </c>
      <c r="B2177" s="68"/>
      <c r="C2177" s="214" t="s">
        <v>86</v>
      </c>
      <c r="D2177" s="215">
        <v>45044</v>
      </c>
      <c r="E2177" s="192" t="s">
        <v>4611</v>
      </c>
      <c r="F2177" s="192" t="s">
        <v>3</v>
      </c>
      <c r="G2177" s="192">
        <v>2110044</v>
      </c>
      <c r="H2177" s="68"/>
      <c r="I2177" s="198" t="s">
        <v>5716</v>
      </c>
      <c r="J2177" s="68"/>
      <c r="K2177" s="68"/>
      <c r="L2177" s="68"/>
      <c r="M2177" s="68"/>
      <c r="N2177" s="363"/>
      <c r="O2177" s="363"/>
      <c r="P2177" s="216">
        <v>0</v>
      </c>
      <c r="Q2177" s="216">
        <v>2025.66</v>
      </c>
      <c r="R2177" s="68" t="s">
        <v>638</v>
      </c>
      <c r="S2177" s="365"/>
      <c r="T2177" s="278"/>
    </row>
    <row r="2178" spans="1:20" ht="51">
      <c r="A2178" s="192">
        <v>30</v>
      </c>
      <c r="B2178" s="68"/>
      <c r="C2178" s="214" t="s">
        <v>642</v>
      </c>
      <c r="D2178" s="215">
        <v>45044</v>
      </c>
      <c r="E2178" s="192" t="s">
        <v>4612</v>
      </c>
      <c r="F2178" s="192" t="s">
        <v>3</v>
      </c>
      <c r="G2178" s="192">
        <v>2110042</v>
      </c>
      <c r="H2178" s="68"/>
      <c r="I2178" s="198" t="s">
        <v>5717</v>
      </c>
      <c r="J2178" s="68"/>
      <c r="K2178" s="68"/>
      <c r="L2178" s="68"/>
      <c r="M2178" s="68"/>
      <c r="N2178" s="363"/>
      <c r="O2178" s="363"/>
      <c r="P2178" s="216">
        <v>0</v>
      </c>
      <c r="Q2178" s="216">
        <v>57.49</v>
      </c>
      <c r="R2178" s="68" t="s">
        <v>638</v>
      </c>
      <c r="S2178" s="365"/>
      <c r="T2178" s="278"/>
    </row>
    <row r="2179" spans="1:20" ht="51">
      <c r="A2179" s="192">
        <v>517</v>
      </c>
      <c r="B2179" s="68"/>
      <c r="C2179" s="214" t="s">
        <v>162</v>
      </c>
      <c r="D2179" s="215">
        <v>45044</v>
      </c>
      <c r="E2179" s="192" t="s">
        <v>4613</v>
      </c>
      <c r="F2179" s="192" t="s">
        <v>3</v>
      </c>
      <c r="G2179" s="192">
        <v>2110047</v>
      </c>
      <c r="H2179" s="68"/>
      <c r="I2179" s="198" t="s">
        <v>5718</v>
      </c>
      <c r="J2179" s="68"/>
      <c r="K2179" s="68"/>
      <c r="L2179" s="68"/>
      <c r="M2179" s="68"/>
      <c r="N2179" s="363"/>
      <c r="O2179" s="363"/>
      <c r="P2179" s="216">
        <v>0</v>
      </c>
      <c r="Q2179" s="216">
        <v>2404.12</v>
      </c>
      <c r="R2179" s="68" t="s">
        <v>638</v>
      </c>
      <c r="S2179" s="365"/>
      <c r="T2179" s="278"/>
    </row>
    <row r="2180" spans="1:20" ht="51">
      <c r="A2180" s="192">
        <v>134</v>
      </c>
      <c r="B2180" s="68"/>
      <c r="C2180" s="214" t="s">
        <v>61</v>
      </c>
      <c r="D2180" s="215">
        <v>45044</v>
      </c>
      <c r="E2180" s="192" t="s">
        <v>4614</v>
      </c>
      <c r="F2180" s="192" t="s">
        <v>3</v>
      </c>
      <c r="G2180" s="192">
        <v>2110051</v>
      </c>
      <c r="H2180" s="68"/>
      <c r="I2180" s="198" t="s">
        <v>5719</v>
      </c>
      <c r="J2180" s="68"/>
      <c r="K2180" s="68"/>
      <c r="L2180" s="68"/>
      <c r="M2180" s="68"/>
      <c r="N2180" s="363"/>
      <c r="O2180" s="363"/>
      <c r="P2180" s="216">
        <v>0</v>
      </c>
      <c r="Q2180" s="216">
        <v>371</v>
      </c>
      <c r="R2180" s="68" t="s">
        <v>638</v>
      </c>
      <c r="S2180" s="365"/>
      <c r="T2180" s="278"/>
    </row>
    <row r="2181" spans="1:20" ht="38.25">
      <c r="A2181" s="192">
        <v>15</v>
      </c>
      <c r="B2181" s="68"/>
      <c r="C2181" s="214" t="s">
        <v>39</v>
      </c>
      <c r="D2181" s="215">
        <v>45044</v>
      </c>
      <c r="E2181" s="192" t="s">
        <v>4615</v>
      </c>
      <c r="F2181" s="192" t="s">
        <v>3</v>
      </c>
      <c r="G2181" s="192">
        <v>2110055</v>
      </c>
      <c r="H2181" s="68"/>
      <c r="I2181" s="198" t="s">
        <v>5720</v>
      </c>
      <c r="J2181" s="68"/>
      <c r="K2181" s="68"/>
      <c r="L2181" s="68"/>
      <c r="M2181" s="68"/>
      <c r="N2181" s="363"/>
      <c r="O2181" s="363"/>
      <c r="P2181" s="216">
        <v>0</v>
      </c>
      <c r="Q2181" s="216">
        <v>2000</v>
      </c>
      <c r="R2181" s="68" t="s">
        <v>638</v>
      </c>
      <c r="S2181" s="365"/>
      <c r="T2181" s="278"/>
    </row>
    <row r="2182" spans="1:20" ht="51">
      <c r="A2182" s="192">
        <v>132</v>
      </c>
      <c r="B2182" s="68"/>
      <c r="C2182" s="214" t="s">
        <v>59</v>
      </c>
      <c r="D2182" s="215">
        <v>45044</v>
      </c>
      <c r="E2182" s="192" t="s">
        <v>4616</v>
      </c>
      <c r="F2182" s="192" t="s">
        <v>3</v>
      </c>
      <c r="G2182" s="192">
        <v>2110063</v>
      </c>
      <c r="H2182" s="68"/>
      <c r="I2182" s="198" t="s">
        <v>5721</v>
      </c>
      <c r="J2182" s="68"/>
      <c r="K2182" s="68"/>
      <c r="L2182" s="68"/>
      <c r="M2182" s="68"/>
      <c r="N2182" s="363"/>
      <c r="O2182" s="363"/>
      <c r="P2182" s="216">
        <v>0</v>
      </c>
      <c r="Q2182" s="216">
        <v>742</v>
      </c>
      <c r="R2182" s="68" t="s">
        <v>638</v>
      </c>
      <c r="S2182" s="365"/>
      <c r="T2182" s="278"/>
    </row>
    <row r="2183" spans="1:20" ht="63.75">
      <c r="A2183" s="192">
        <v>514</v>
      </c>
      <c r="B2183" s="68"/>
      <c r="C2183" s="214" t="s">
        <v>161</v>
      </c>
      <c r="D2183" s="215">
        <v>45044</v>
      </c>
      <c r="E2183" s="192" t="s">
        <v>4617</v>
      </c>
      <c r="F2183" s="192" t="s">
        <v>6</v>
      </c>
      <c r="G2183" s="192">
        <v>2253537</v>
      </c>
      <c r="H2183" s="68"/>
      <c r="I2183" s="198" t="s">
        <v>5722</v>
      </c>
      <c r="J2183" s="68"/>
      <c r="K2183" s="68"/>
      <c r="L2183" s="68"/>
      <c r="M2183" s="68"/>
      <c r="N2183" s="363"/>
      <c r="O2183" s="363"/>
      <c r="P2183" s="216">
        <v>0</v>
      </c>
      <c r="Q2183" s="216">
        <v>3574600.64</v>
      </c>
      <c r="R2183" s="68" t="s">
        <v>638</v>
      </c>
      <c r="S2183" s="365"/>
      <c r="T2183" s="278"/>
    </row>
    <row r="2184" spans="1:20" ht="51">
      <c r="A2184" s="192">
        <v>514</v>
      </c>
      <c r="B2184" s="68"/>
      <c r="C2184" s="214" t="s">
        <v>161</v>
      </c>
      <c r="D2184" s="215">
        <v>45044</v>
      </c>
      <c r="E2184" s="192" t="s">
        <v>4618</v>
      </c>
      <c r="F2184" s="192" t="s">
        <v>14</v>
      </c>
      <c r="G2184" s="192">
        <v>2253538</v>
      </c>
      <c r="H2184" s="68"/>
      <c r="I2184" s="198" t="s">
        <v>5723</v>
      </c>
      <c r="J2184" s="68"/>
      <c r="K2184" s="68"/>
      <c r="L2184" s="68"/>
      <c r="M2184" s="68"/>
      <c r="N2184" s="363"/>
      <c r="O2184" s="363"/>
      <c r="P2184" s="216">
        <v>50</v>
      </c>
      <c r="Q2184" s="216">
        <v>0</v>
      </c>
      <c r="R2184" s="68" t="s">
        <v>638</v>
      </c>
      <c r="S2184" s="365"/>
      <c r="T2184" s="278"/>
    </row>
    <row r="2185" spans="1:20" ht="63.75">
      <c r="A2185" s="192">
        <v>513</v>
      </c>
      <c r="B2185" s="68"/>
      <c r="C2185" s="214" t="s">
        <v>160</v>
      </c>
      <c r="D2185" s="215">
        <v>45044</v>
      </c>
      <c r="E2185" s="192" t="s">
        <v>4619</v>
      </c>
      <c r="F2185" s="192" t="s">
        <v>14</v>
      </c>
      <c r="G2185" s="192">
        <v>2253542</v>
      </c>
      <c r="H2185" s="68"/>
      <c r="I2185" s="198" t="s">
        <v>5724</v>
      </c>
      <c r="J2185" s="68"/>
      <c r="K2185" s="68"/>
      <c r="L2185" s="68"/>
      <c r="M2185" s="68"/>
      <c r="N2185" s="363"/>
      <c r="O2185" s="363"/>
      <c r="P2185" s="216">
        <v>50</v>
      </c>
      <c r="Q2185" s="216">
        <v>0</v>
      </c>
      <c r="R2185" s="68" t="s">
        <v>638</v>
      </c>
      <c r="S2185" s="365"/>
      <c r="T2185" s="278"/>
    </row>
    <row r="2186" spans="1:20" ht="51">
      <c r="A2186" s="192">
        <v>16</v>
      </c>
      <c r="B2186" s="68"/>
      <c r="C2186" s="214" t="s">
        <v>40</v>
      </c>
      <c r="D2186" s="215">
        <v>45044</v>
      </c>
      <c r="E2186" s="192" t="s">
        <v>4620</v>
      </c>
      <c r="F2186" s="192" t="s">
        <v>3</v>
      </c>
      <c r="G2186" s="192">
        <v>2110069</v>
      </c>
      <c r="H2186" s="68"/>
      <c r="I2186" s="198" t="s">
        <v>5725</v>
      </c>
      <c r="J2186" s="68"/>
      <c r="K2186" s="68"/>
      <c r="L2186" s="68"/>
      <c r="M2186" s="68"/>
      <c r="N2186" s="363"/>
      <c r="O2186" s="363"/>
      <c r="P2186" s="216">
        <v>0</v>
      </c>
      <c r="Q2186" s="216">
        <v>954</v>
      </c>
      <c r="R2186" s="68" t="s">
        <v>638</v>
      </c>
      <c r="S2186" s="365"/>
      <c r="T2186" s="278"/>
    </row>
    <row r="2187" spans="1:20" ht="51">
      <c r="A2187" s="192">
        <v>650</v>
      </c>
      <c r="B2187" s="68"/>
      <c r="C2187" s="214" t="s">
        <v>175</v>
      </c>
      <c r="D2187" s="215">
        <v>45044</v>
      </c>
      <c r="E2187" s="192" t="s">
        <v>4621</v>
      </c>
      <c r="F2187" s="192" t="s">
        <v>3</v>
      </c>
      <c r="G2187" s="192">
        <v>2110074</v>
      </c>
      <c r="H2187" s="68"/>
      <c r="I2187" s="198" t="s">
        <v>5726</v>
      </c>
      <c r="J2187" s="68"/>
      <c r="K2187" s="68"/>
      <c r="L2187" s="68"/>
      <c r="M2187" s="68"/>
      <c r="N2187" s="363"/>
      <c r="O2187" s="363"/>
      <c r="P2187" s="216">
        <v>0</v>
      </c>
      <c r="Q2187" s="216">
        <v>18</v>
      </c>
      <c r="R2187" s="68" t="s">
        <v>638</v>
      </c>
      <c r="S2187" s="365"/>
      <c r="T2187" s="278"/>
    </row>
    <row r="2188" spans="1:20" ht="51">
      <c r="A2188" s="192">
        <v>132</v>
      </c>
      <c r="B2188" s="68"/>
      <c r="C2188" s="214" t="s">
        <v>59</v>
      </c>
      <c r="D2188" s="215">
        <v>45044</v>
      </c>
      <c r="E2188" s="192" t="s">
        <v>4622</v>
      </c>
      <c r="F2188" s="192" t="s">
        <v>3</v>
      </c>
      <c r="G2188" s="192">
        <v>2110080</v>
      </c>
      <c r="H2188" s="68"/>
      <c r="I2188" s="198" t="s">
        <v>5727</v>
      </c>
      <c r="J2188" s="68"/>
      <c r="K2188" s="68"/>
      <c r="L2188" s="68"/>
      <c r="M2188" s="68"/>
      <c r="N2188" s="363"/>
      <c r="O2188" s="363"/>
      <c r="P2188" s="216">
        <v>0</v>
      </c>
      <c r="Q2188" s="216">
        <v>100</v>
      </c>
      <c r="R2188" s="68" t="s">
        <v>638</v>
      </c>
      <c r="S2188" s="365"/>
      <c r="T2188" s="278"/>
    </row>
    <row r="2189" spans="1:20" ht="51">
      <c r="A2189" s="192">
        <v>548</v>
      </c>
      <c r="B2189" s="68"/>
      <c r="C2189" s="214" t="s">
        <v>1286</v>
      </c>
      <c r="D2189" s="215">
        <v>45044</v>
      </c>
      <c r="E2189" s="192" t="s">
        <v>4623</v>
      </c>
      <c r="F2189" s="192" t="s">
        <v>3</v>
      </c>
      <c r="G2189" s="192">
        <v>2110081</v>
      </c>
      <c r="H2189" s="68"/>
      <c r="I2189" s="198" t="s">
        <v>5728</v>
      </c>
      <c r="J2189" s="68"/>
      <c r="K2189" s="68"/>
      <c r="L2189" s="68"/>
      <c r="M2189" s="68"/>
      <c r="N2189" s="363"/>
      <c r="O2189" s="363"/>
      <c r="P2189" s="216">
        <v>0</v>
      </c>
      <c r="Q2189" s="216">
        <v>193</v>
      </c>
      <c r="R2189" s="68" t="s">
        <v>638</v>
      </c>
      <c r="S2189" s="365"/>
      <c r="T2189" s="278"/>
    </row>
    <row r="2190" spans="1:20" ht="63.75">
      <c r="A2190" s="192">
        <v>16</v>
      </c>
      <c r="B2190" s="68"/>
      <c r="C2190" s="214" t="s">
        <v>40</v>
      </c>
      <c r="D2190" s="215">
        <v>45044</v>
      </c>
      <c r="E2190" s="192" t="s">
        <v>4624</v>
      </c>
      <c r="F2190" s="192" t="s">
        <v>3</v>
      </c>
      <c r="G2190" s="192">
        <v>2110085</v>
      </c>
      <c r="H2190" s="68"/>
      <c r="I2190" s="198" t="s">
        <v>5729</v>
      </c>
      <c r="J2190" s="68"/>
      <c r="K2190" s="68"/>
      <c r="L2190" s="68"/>
      <c r="M2190" s="68"/>
      <c r="N2190" s="363"/>
      <c r="O2190" s="363"/>
      <c r="P2190" s="216">
        <v>0</v>
      </c>
      <c r="Q2190" s="216">
        <v>3000</v>
      </c>
      <c r="R2190" s="68" t="s">
        <v>638</v>
      </c>
      <c r="S2190" s="365"/>
      <c r="T2190" s="278"/>
    </row>
    <row r="2191" spans="1:20" ht="51">
      <c r="A2191" s="192">
        <v>548</v>
      </c>
      <c r="B2191" s="68"/>
      <c r="C2191" s="214" t="s">
        <v>1286</v>
      </c>
      <c r="D2191" s="215">
        <v>45044</v>
      </c>
      <c r="E2191" s="192" t="s">
        <v>4625</v>
      </c>
      <c r="F2191" s="192" t="s">
        <v>3</v>
      </c>
      <c r="G2191" s="192">
        <v>2110092</v>
      </c>
      <c r="H2191" s="68"/>
      <c r="I2191" s="198" t="s">
        <v>5730</v>
      </c>
      <c r="J2191" s="68"/>
      <c r="K2191" s="68"/>
      <c r="L2191" s="68"/>
      <c r="M2191" s="68"/>
      <c r="N2191" s="363"/>
      <c r="O2191" s="363"/>
      <c r="P2191" s="216">
        <v>0</v>
      </c>
      <c r="Q2191" s="216">
        <v>742</v>
      </c>
      <c r="R2191" s="68" t="s">
        <v>638</v>
      </c>
      <c r="S2191" s="365"/>
      <c r="T2191" s="278"/>
    </row>
    <row r="2192" spans="1:20" ht="51">
      <c r="A2192" s="192" t="s">
        <v>541</v>
      </c>
      <c r="B2192" s="68"/>
      <c r="C2192" s="214" t="s">
        <v>590</v>
      </c>
      <c r="D2192" s="215">
        <v>45044</v>
      </c>
      <c r="E2192" s="192" t="s">
        <v>4626</v>
      </c>
      <c r="F2192" s="192" t="s">
        <v>639</v>
      </c>
      <c r="G2192" s="192">
        <v>5559867</v>
      </c>
      <c r="H2192" s="68"/>
      <c r="I2192" s="198" t="s">
        <v>5731</v>
      </c>
      <c r="J2192" s="68"/>
      <c r="K2192" s="68"/>
      <c r="L2192" s="68"/>
      <c r="M2192" s="68"/>
      <c r="N2192" s="363"/>
      <c r="O2192" s="363"/>
      <c r="P2192" s="216">
        <v>200000000</v>
      </c>
      <c r="Q2192" s="216">
        <v>0</v>
      </c>
      <c r="R2192" s="68" t="s">
        <v>638</v>
      </c>
      <c r="S2192" s="365"/>
      <c r="T2192" s="278"/>
    </row>
    <row r="2193" spans="1:20" ht="89.25">
      <c r="A2193" s="192">
        <v>576</v>
      </c>
      <c r="B2193" s="68"/>
      <c r="C2193" s="214" t="s">
        <v>1247</v>
      </c>
      <c r="D2193" s="215">
        <v>45044</v>
      </c>
      <c r="E2193" s="192" t="s">
        <v>4627</v>
      </c>
      <c r="F2193" s="192" t="s">
        <v>10</v>
      </c>
      <c r="G2193" s="192">
        <v>1059433</v>
      </c>
      <c r="H2193" s="68"/>
      <c r="I2193" s="198" t="s">
        <v>5732</v>
      </c>
      <c r="J2193" s="68"/>
      <c r="K2193" s="68"/>
      <c r="L2193" s="68"/>
      <c r="M2193" s="68"/>
      <c r="N2193" s="363"/>
      <c r="O2193" s="363"/>
      <c r="P2193" s="216">
        <v>270</v>
      </c>
      <c r="Q2193" s="216">
        <v>0</v>
      </c>
      <c r="R2193" s="68" t="s">
        <v>638</v>
      </c>
      <c r="S2193" s="365"/>
      <c r="T2193" s="278"/>
    </row>
    <row r="2194" spans="1:20" ht="63.75">
      <c r="A2194" s="192">
        <v>70</v>
      </c>
      <c r="B2194" s="68"/>
      <c r="C2194" s="214" t="s">
        <v>47</v>
      </c>
      <c r="D2194" s="215">
        <v>45044</v>
      </c>
      <c r="E2194" s="192" t="s">
        <v>4628</v>
      </c>
      <c r="F2194" s="192" t="s">
        <v>3</v>
      </c>
      <c r="G2194" s="192">
        <v>2110095</v>
      </c>
      <c r="H2194" s="68"/>
      <c r="I2194" s="198" t="s">
        <v>5733</v>
      </c>
      <c r="J2194" s="68"/>
      <c r="K2194" s="68"/>
      <c r="L2194" s="68"/>
      <c r="M2194" s="68"/>
      <c r="N2194" s="363"/>
      <c r="O2194" s="363"/>
      <c r="P2194" s="216">
        <v>0</v>
      </c>
      <c r="Q2194" s="216">
        <v>257.39999999999998</v>
      </c>
      <c r="R2194" s="68" t="s">
        <v>638</v>
      </c>
      <c r="S2194" s="365"/>
      <c r="T2194" s="278"/>
    </row>
    <row r="2195" spans="1:20" ht="51">
      <c r="A2195" s="192" t="s">
        <v>541</v>
      </c>
      <c r="B2195" s="68"/>
      <c r="C2195" s="214" t="s">
        <v>590</v>
      </c>
      <c r="D2195" s="215">
        <v>45044</v>
      </c>
      <c r="E2195" s="192" t="s">
        <v>4629</v>
      </c>
      <c r="F2195" s="192" t="s">
        <v>3</v>
      </c>
      <c r="G2195" s="192">
        <v>2110096</v>
      </c>
      <c r="H2195" s="68"/>
      <c r="I2195" s="198" t="s">
        <v>5734</v>
      </c>
      <c r="J2195" s="68"/>
      <c r="K2195" s="68"/>
      <c r="L2195" s="68"/>
      <c r="M2195" s="68"/>
      <c r="N2195" s="363"/>
      <c r="O2195" s="363"/>
      <c r="P2195" s="216">
        <v>0</v>
      </c>
      <c r="Q2195" s="216">
        <v>3784.91</v>
      </c>
      <c r="R2195" s="68" t="s">
        <v>638</v>
      </c>
      <c r="S2195" s="365"/>
      <c r="T2195" s="278"/>
    </row>
    <row r="2196" spans="1:20" ht="76.5">
      <c r="A2196" s="192" t="s">
        <v>544</v>
      </c>
      <c r="B2196" s="68"/>
      <c r="C2196" s="214" t="s">
        <v>683</v>
      </c>
      <c r="D2196" s="215">
        <v>45044</v>
      </c>
      <c r="E2196" s="192" t="s">
        <v>4630</v>
      </c>
      <c r="F2196" s="192" t="s">
        <v>6</v>
      </c>
      <c r="G2196" s="192">
        <v>1804825</v>
      </c>
      <c r="H2196" s="68"/>
      <c r="I2196" s="198" t="s">
        <v>5735</v>
      </c>
      <c r="J2196" s="68"/>
      <c r="K2196" s="68"/>
      <c r="L2196" s="68"/>
      <c r="M2196" s="68"/>
      <c r="N2196" s="363"/>
      <c r="O2196" s="363"/>
      <c r="P2196" s="216">
        <v>0</v>
      </c>
      <c r="Q2196" s="216">
        <v>2742.24</v>
      </c>
      <c r="R2196" s="68" t="s">
        <v>638</v>
      </c>
      <c r="S2196" s="365"/>
      <c r="T2196" s="278"/>
    </row>
    <row r="2197" spans="1:20" ht="89.25">
      <c r="A2197" s="192">
        <v>66</v>
      </c>
      <c r="B2197" s="68"/>
      <c r="C2197" s="214" t="s">
        <v>46</v>
      </c>
      <c r="D2197" s="215">
        <v>45044</v>
      </c>
      <c r="E2197" s="192" t="s">
        <v>4631</v>
      </c>
      <c r="F2197" s="192" t="s">
        <v>639</v>
      </c>
      <c r="G2197" s="192">
        <v>5552901</v>
      </c>
      <c r="H2197" s="68"/>
      <c r="I2197" s="198" t="s">
        <v>5736</v>
      </c>
      <c r="J2197" s="68"/>
      <c r="K2197" s="68"/>
      <c r="L2197" s="68"/>
      <c r="M2197" s="68"/>
      <c r="N2197" s="363"/>
      <c r="O2197" s="363"/>
      <c r="P2197" s="216">
        <v>0</v>
      </c>
      <c r="Q2197" s="216">
        <v>29441.32</v>
      </c>
      <c r="R2197" s="68" t="s">
        <v>638</v>
      </c>
      <c r="S2197" s="365"/>
      <c r="T2197" s="278"/>
    </row>
    <row r="2198" spans="1:20" ht="102">
      <c r="A2198" s="192" t="s">
        <v>544</v>
      </c>
      <c r="B2198" s="68"/>
      <c r="C2198" s="214" t="s">
        <v>683</v>
      </c>
      <c r="D2198" s="215">
        <v>45044</v>
      </c>
      <c r="E2198" s="192" t="s">
        <v>4631</v>
      </c>
      <c r="F2198" s="192" t="s">
        <v>600</v>
      </c>
      <c r="G2198" s="192">
        <v>5070825</v>
      </c>
      <c r="H2198" s="68"/>
      <c r="I2198" s="198" t="s">
        <v>5737</v>
      </c>
      <c r="J2198" s="68"/>
      <c r="K2198" s="68"/>
      <c r="L2198" s="68"/>
      <c r="M2198" s="68"/>
      <c r="N2198" s="363"/>
      <c r="O2198" s="363"/>
      <c r="P2198" s="216">
        <v>0</v>
      </c>
      <c r="Q2198" s="216">
        <v>34130.51</v>
      </c>
      <c r="R2198" s="68" t="s">
        <v>638</v>
      </c>
      <c r="S2198" s="365"/>
      <c r="T2198" s="278"/>
    </row>
    <row r="2199" spans="1:20" ht="76.5">
      <c r="A2199" s="192">
        <v>862</v>
      </c>
      <c r="B2199" s="68"/>
      <c r="C2199" s="214" t="s">
        <v>187</v>
      </c>
      <c r="D2199" s="215">
        <v>45044</v>
      </c>
      <c r="E2199" s="192" t="s">
        <v>4631</v>
      </c>
      <c r="F2199" s="192" t="s">
        <v>639</v>
      </c>
      <c r="G2199" s="192">
        <v>5552884</v>
      </c>
      <c r="H2199" s="68"/>
      <c r="I2199" s="198" t="s">
        <v>5738</v>
      </c>
      <c r="J2199" s="68"/>
      <c r="K2199" s="68"/>
      <c r="L2199" s="68"/>
      <c r="M2199" s="68"/>
      <c r="N2199" s="363"/>
      <c r="O2199" s="363"/>
      <c r="P2199" s="216">
        <v>0</v>
      </c>
      <c r="Q2199" s="216">
        <v>365853.1</v>
      </c>
      <c r="R2199" s="68" t="s">
        <v>638</v>
      </c>
      <c r="S2199" s="365"/>
      <c r="T2199" s="278"/>
    </row>
    <row r="2200" spans="1:20" ht="76.5">
      <c r="A2200" s="192">
        <v>66</v>
      </c>
      <c r="B2200" s="68"/>
      <c r="C2200" s="214" t="s">
        <v>46</v>
      </c>
      <c r="D2200" s="215">
        <v>45044</v>
      </c>
      <c r="E2200" s="192" t="s">
        <v>4631</v>
      </c>
      <c r="F2200" s="192" t="s">
        <v>639</v>
      </c>
      <c r="G2200" s="192">
        <v>5552945</v>
      </c>
      <c r="H2200" s="68"/>
      <c r="I2200" s="198" t="s">
        <v>5739</v>
      </c>
      <c r="J2200" s="68"/>
      <c r="K2200" s="68"/>
      <c r="L2200" s="68"/>
      <c r="M2200" s="68"/>
      <c r="N2200" s="363"/>
      <c r="O2200" s="363"/>
      <c r="P2200" s="216">
        <v>0</v>
      </c>
      <c r="Q2200" s="216">
        <v>3181.75</v>
      </c>
      <c r="R2200" s="68" t="s">
        <v>638</v>
      </c>
      <c r="S2200" s="365"/>
      <c r="T2200" s="278"/>
    </row>
    <row r="2201" spans="1:20" ht="89.25">
      <c r="A2201" s="192">
        <v>66</v>
      </c>
      <c r="B2201" s="68"/>
      <c r="C2201" s="214" t="s">
        <v>46</v>
      </c>
      <c r="D2201" s="215">
        <v>45044</v>
      </c>
      <c r="E2201" s="192" t="s">
        <v>4631</v>
      </c>
      <c r="F2201" s="192" t="s">
        <v>639</v>
      </c>
      <c r="G2201" s="192">
        <v>5552866</v>
      </c>
      <c r="H2201" s="68"/>
      <c r="I2201" s="198" t="s">
        <v>5740</v>
      </c>
      <c r="J2201" s="68"/>
      <c r="K2201" s="68"/>
      <c r="L2201" s="68"/>
      <c r="M2201" s="68"/>
      <c r="N2201" s="363"/>
      <c r="O2201" s="363"/>
      <c r="P2201" s="216">
        <v>0</v>
      </c>
      <c r="Q2201" s="216">
        <v>2660940.42</v>
      </c>
      <c r="R2201" s="68" t="s">
        <v>638</v>
      </c>
      <c r="S2201" s="365"/>
      <c r="T2201" s="278"/>
    </row>
    <row r="2202" spans="1:20" ht="89.25">
      <c r="A2202" s="192">
        <v>862</v>
      </c>
      <c r="B2202" s="68"/>
      <c r="C2202" s="214" t="s">
        <v>187</v>
      </c>
      <c r="D2202" s="215">
        <v>45044</v>
      </c>
      <c r="E2202" s="192" t="s">
        <v>4631</v>
      </c>
      <c r="F2202" s="192" t="s">
        <v>639</v>
      </c>
      <c r="G2202" s="192">
        <v>5552946</v>
      </c>
      <c r="H2202" s="68"/>
      <c r="I2202" s="198" t="s">
        <v>5741</v>
      </c>
      <c r="J2202" s="68"/>
      <c r="K2202" s="68"/>
      <c r="L2202" s="68"/>
      <c r="M2202" s="68"/>
      <c r="N2202" s="363"/>
      <c r="O2202" s="363"/>
      <c r="P2202" s="216">
        <v>0</v>
      </c>
      <c r="Q2202" s="216">
        <v>3181.75</v>
      </c>
      <c r="R2202" s="68" t="s">
        <v>638</v>
      </c>
      <c r="S2202" s="365"/>
      <c r="T2202" s="278"/>
    </row>
    <row r="2203" spans="1:20" ht="76.5">
      <c r="A2203" s="192">
        <v>862</v>
      </c>
      <c r="B2203" s="68"/>
      <c r="C2203" s="214" t="s">
        <v>187</v>
      </c>
      <c r="D2203" s="215">
        <v>45044</v>
      </c>
      <c r="E2203" s="192" t="s">
        <v>4631</v>
      </c>
      <c r="F2203" s="192" t="s">
        <v>639</v>
      </c>
      <c r="G2203" s="192">
        <v>5552867</v>
      </c>
      <c r="H2203" s="68"/>
      <c r="I2203" s="198" t="s">
        <v>5738</v>
      </c>
      <c r="J2203" s="68"/>
      <c r="K2203" s="68"/>
      <c r="L2203" s="68"/>
      <c r="M2203" s="68"/>
      <c r="N2203" s="363"/>
      <c r="O2203" s="363"/>
      <c r="P2203" s="216">
        <v>0</v>
      </c>
      <c r="Q2203" s="216">
        <v>282067.53000000003</v>
      </c>
      <c r="R2203" s="68" t="s">
        <v>638</v>
      </c>
      <c r="S2203" s="365"/>
      <c r="T2203" s="278"/>
    </row>
    <row r="2204" spans="1:20" ht="89.25">
      <c r="A2204" s="192">
        <v>66</v>
      </c>
      <c r="B2204" s="68"/>
      <c r="C2204" s="214" t="s">
        <v>46</v>
      </c>
      <c r="D2204" s="215">
        <v>45044</v>
      </c>
      <c r="E2204" s="192" t="s">
        <v>4631</v>
      </c>
      <c r="F2204" s="192" t="s">
        <v>639</v>
      </c>
      <c r="G2204" s="192">
        <v>5552959</v>
      </c>
      <c r="H2204" s="68"/>
      <c r="I2204" s="198" t="s">
        <v>5742</v>
      </c>
      <c r="J2204" s="68"/>
      <c r="K2204" s="68"/>
      <c r="L2204" s="68"/>
      <c r="M2204" s="68"/>
      <c r="N2204" s="363"/>
      <c r="O2204" s="363"/>
      <c r="P2204" s="216">
        <v>0</v>
      </c>
      <c r="Q2204" s="216">
        <v>152025.23000000001</v>
      </c>
      <c r="R2204" s="68" t="s">
        <v>638</v>
      </c>
      <c r="S2204" s="365"/>
      <c r="T2204" s="278"/>
    </row>
    <row r="2205" spans="1:20" ht="89.25">
      <c r="A2205" s="192">
        <v>66</v>
      </c>
      <c r="B2205" s="68"/>
      <c r="C2205" s="214" t="s">
        <v>46</v>
      </c>
      <c r="D2205" s="215">
        <v>45044</v>
      </c>
      <c r="E2205" s="192" t="s">
        <v>4631</v>
      </c>
      <c r="F2205" s="192" t="s">
        <v>639</v>
      </c>
      <c r="G2205" s="192">
        <v>5552875</v>
      </c>
      <c r="H2205" s="68"/>
      <c r="I2205" s="198" t="s">
        <v>5740</v>
      </c>
      <c r="J2205" s="68"/>
      <c r="K2205" s="68"/>
      <c r="L2205" s="68"/>
      <c r="M2205" s="68"/>
      <c r="N2205" s="363"/>
      <c r="O2205" s="363"/>
      <c r="P2205" s="216">
        <v>0</v>
      </c>
      <c r="Q2205" s="216">
        <v>3617824.75</v>
      </c>
      <c r="R2205" s="68" t="s">
        <v>638</v>
      </c>
      <c r="S2205" s="365"/>
      <c r="T2205" s="278"/>
    </row>
    <row r="2206" spans="1:20" ht="89.25">
      <c r="A2206" s="192">
        <v>862</v>
      </c>
      <c r="B2206" s="68"/>
      <c r="C2206" s="214" t="s">
        <v>187</v>
      </c>
      <c r="D2206" s="215">
        <v>45044</v>
      </c>
      <c r="E2206" s="192" t="s">
        <v>4631</v>
      </c>
      <c r="F2206" s="192" t="s">
        <v>639</v>
      </c>
      <c r="G2206" s="192">
        <v>5552982</v>
      </c>
      <c r="H2206" s="68"/>
      <c r="I2206" s="198" t="s">
        <v>5743</v>
      </c>
      <c r="J2206" s="68"/>
      <c r="K2206" s="68"/>
      <c r="L2206" s="68"/>
      <c r="M2206" s="68"/>
      <c r="N2206" s="363"/>
      <c r="O2206" s="363"/>
      <c r="P2206" s="216">
        <v>0</v>
      </c>
      <c r="Q2206" s="216">
        <v>16116.62</v>
      </c>
      <c r="R2206" s="68" t="s">
        <v>638</v>
      </c>
      <c r="S2206" s="365"/>
      <c r="T2206" s="278"/>
    </row>
    <row r="2207" spans="1:20" ht="76.5">
      <c r="A2207" s="192">
        <v>862</v>
      </c>
      <c r="B2207" s="68"/>
      <c r="C2207" s="214" t="s">
        <v>187</v>
      </c>
      <c r="D2207" s="215">
        <v>45044</v>
      </c>
      <c r="E2207" s="192" t="s">
        <v>4631</v>
      </c>
      <c r="F2207" s="192" t="s">
        <v>639</v>
      </c>
      <c r="G2207" s="192">
        <v>5556413</v>
      </c>
      <c r="H2207" s="68"/>
      <c r="I2207" s="198" t="s">
        <v>5744</v>
      </c>
      <c r="J2207" s="68"/>
      <c r="K2207" s="68"/>
      <c r="L2207" s="68"/>
      <c r="M2207" s="68"/>
      <c r="N2207" s="363"/>
      <c r="O2207" s="363"/>
      <c r="P2207" s="216">
        <v>0</v>
      </c>
      <c r="Q2207" s="216">
        <v>53018.1</v>
      </c>
      <c r="R2207" s="68" t="s">
        <v>638</v>
      </c>
      <c r="S2207" s="365"/>
      <c r="T2207" s="278"/>
    </row>
    <row r="2208" spans="1:20" ht="102">
      <c r="A2208" s="192" t="s">
        <v>544</v>
      </c>
      <c r="B2208" s="68"/>
      <c r="C2208" s="214" t="s">
        <v>683</v>
      </c>
      <c r="D2208" s="215">
        <v>45044</v>
      </c>
      <c r="E2208" s="192" t="s">
        <v>4631</v>
      </c>
      <c r="F2208" s="192" t="s">
        <v>600</v>
      </c>
      <c r="G2208" s="192">
        <v>5070826</v>
      </c>
      <c r="H2208" s="68"/>
      <c r="I2208" s="198" t="s">
        <v>5745</v>
      </c>
      <c r="J2208" s="68"/>
      <c r="K2208" s="68"/>
      <c r="L2208" s="68"/>
      <c r="M2208" s="68"/>
      <c r="N2208" s="363"/>
      <c r="O2208" s="363"/>
      <c r="P2208" s="216">
        <v>0</v>
      </c>
      <c r="Q2208" s="216">
        <v>2310000</v>
      </c>
      <c r="R2208" s="68" t="s">
        <v>638</v>
      </c>
      <c r="S2208" s="365"/>
      <c r="T2208" s="278"/>
    </row>
    <row r="2209" spans="1:20" ht="89.25">
      <c r="A2209" s="192">
        <v>862</v>
      </c>
      <c r="B2209" s="68"/>
      <c r="C2209" s="214" t="s">
        <v>187</v>
      </c>
      <c r="D2209" s="215">
        <v>45044</v>
      </c>
      <c r="E2209" s="192" t="s">
        <v>4631</v>
      </c>
      <c r="F2209" s="192" t="s">
        <v>639</v>
      </c>
      <c r="G2209" s="192">
        <v>5552859</v>
      </c>
      <c r="H2209" s="68"/>
      <c r="I2209" s="198" t="s">
        <v>5746</v>
      </c>
      <c r="J2209" s="68"/>
      <c r="K2209" s="68"/>
      <c r="L2209" s="68"/>
      <c r="M2209" s="68"/>
      <c r="N2209" s="363"/>
      <c r="O2209" s="363"/>
      <c r="P2209" s="216">
        <v>0</v>
      </c>
      <c r="Q2209" s="216">
        <v>255241.44</v>
      </c>
      <c r="R2209" s="68" t="s">
        <v>638</v>
      </c>
      <c r="S2209" s="365"/>
      <c r="T2209" s="278"/>
    </row>
    <row r="2210" spans="1:20" ht="76.5">
      <c r="A2210" s="192">
        <v>66</v>
      </c>
      <c r="B2210" s="68"/>
      <c r="C2210" s="214" t="s">
        <v>46</v>
      </c>
      <c r="D2210" s="215">
        <v>45044</v>
      </c>
      <c r="E2210" s="192" t="s">
        <v>4631</v>
      </c>
      <c r="F2210" s="192" t="s">
        <v>639</v>
      </c>
      <c r="G2210" s="192">
        <v>5553378</v>
      </c>
      <c r="H2210" s="68"/>
      <c r="I2210" s="198" t="s">
        <v>5747</v>
      </c>
      <c r="J2210" s="68"/>
      <c r="K2210" s="68"/>
      <c r="L2210" s="68"/>
      <c r="M2210" s="68"/>
      <c r="N2210" s="363"/>
      <c r="O2210" s="363"/>
      <c r="P2210" s="216">
        <v>0</v>
      </c>
      <c r="Q2210" s="216">
        <v>533.71</v>
      </c>
      <c r="R2210" s="68" t="s">
        <v>638</v>
      </c>
      <c r="S2210" s="365"/>
      <c r="T2210" s="278"/>
    </row>
    <row r="2211" spans="1:20" ht="89.25">
      <c r="A2211" s="192">
        <v>66</v>
      </c>
      <c r="B2211" s="68"/>
      <c r="C2211" s="214" t="s">
        <v>46</v>
      </c>
      <c r="D2211" s="215">
        <v>45044</v>
      </c>
      <c r="E2211" s="192" t="s">
        <v>4631</v>
      </c>
      <c r="F2211" s="192" t="s">
        <v>639</v>
      </c>
      <c r="G2211" s="192">
        <v>5552858</v>
      </c>
      <c r="H2211" s="68"/>
      <c r="I2211" s="198" t="s">
        <v>5701</v>
      </c>
      <c r="J2211" s="68"/>
      <c r="K2211" s="68"/>
      <c r="L2211" s="68"/>
      <c r="M2211" s="68"/>
      <c r="N2211" s="363"/>
      <c r="O2211" s="363"/>
      <c r="P2211" s="216">
        <v>0</v>
      </c>
      <c r="Q2211" s="216">
        <v>2523857.0299999998</v>
      </c>
      <c r="R2211" s="68" t="s">
        <v>638</v>
      </c>
      <c r="S2211" s="365"/>
      <c r="T2211" s="278"/>
    </row>
    <row r="2212" spans="1:20" ht="76.5">
      <c r="A2212" s="192">
        <v>862</v>
      </c>
      <c r="B2212" s="68"/>
      <c r="C2212" s="214" t="s">
        <v>187</v>
      </c>
      <c r="D2212" s="215">
        <v>45044</v>
      </c>
      <c r="E2212" s="192" t="s">
        <v>4631</v>
      </c>
      <c r="F2212" s="192" t="s">
        <v>639</v>
      </c>
      <c r="G2212" s="192">
        <v>5553399</v>
      </c>
      <c r="H2212" s="68"/>
      <c r="I2212" s="198" t="s">
        <v>5748</v>
      </c>
      <c r="J2212" s="68"/>
      <c r="K2212" s="68"/>
      <c r="L2212" s="68"/>
      <c r="M2212" s="68"/>
      <c r="N2212" s="363"/>
      <c r="O2212" s="363"/>
      <c r="P2212" s="216">
        <v>0</v>
      </c>
      <c r="Q2212" s="216">
        <v>533.70000000000005</v>
      </c>
      <c r="R2212" s="68" t="s">
        <v>638</v>
      </c>
      <c r="S2212" s="365"/>
      <c r="T2212" s="278"/>
    </row>
    <row r="2213" spans="1:20" ht="76.5">
      <c r="A2213" s="192" t="s">
        <v>542</v>
      </c>
      <c r="B2213" s="68"/>
      <c r="C2213" s="214" t="s">
        <v>691</v>
      </c>
      <c r="D2213" s="215">
        <v>45044</v>
      </c>
      <c r="E2213" s="192" t="s">
        <v>4631</v>
      </c>
      <c r="F2213" s="192" t="s">
        <v>639</v>
      </c>
      <c r="G2213" s="192">
        <v>5556146</v>
      </c>
      <c r="H2213" s="68"/>
      <c r="I2213" s="198" t="s">
        <v>5749</v>
      </c>
      <c r="J2213" s="68"/>
      <c r="K2213" s="68"/>
      <c r="L2213" s="68"/>
      <c r="M2213" s="68"/>
      <c r="N2213" s="363"/>
      <c r="O2213" s="363"/>
      <c r="P2213" s="216">
        <v>0</v>
      </c>
      <c r="Q2213" s="216">
        <v>489320.77</v>
      </c>
      <c r="R2213" s="68" t="s">
        <v>638</v>
      </c>
      <c r="S2213" s="365"/>
      <c r="T2213" s="278"/>
    </row>
    <row r="2214" spans="1:20" ht="102">
      <c r="A2214" s="192" t="s">
        <v>544</v>
      </c>
      <c r="B2214" s="68"/>
      <c r="C2214" s="214" t="s">
        <v>683</v>
      </c>
      <c r="D2214" s="215">
        <v>45044</v>
      </c>
      <c r="E2214" s="192" t="s">
        <v>4631</v>
      </c>
      <c r="F2214" s="192" t="s">
        <v>600</v>
      </c>
      <c r="G2214" s="192">
        <v>5070827</v>
      </c>
      <c r="H2214" s="68"/>
      <c r="I2214" s="198" t="s">
        <v>5750</v>
      </c>
      <c r="J2214" s="68"/>
      <c r="K2214" s="68"/>
      <c r="L2214" s="68"/>
      <c r="M2214" s="68"/>
      <c r="N2214" s="363"/>
      <c r="O2214" s="363"/>
      <c r="P2214" s="216">
        <v>0</v>
      </c>
      <c r="Q2214" s="216">
        <v>19752</v>
      </c>
      <c r="R2214" s="68" t="s">
        <v>638</v>
      </c>
      <c r="S2214" s="365"/>
      <c r="T2214" s="278"/>
    </row>
    <row r="2215" spans="1:20" ht="76.5">
      <c r="A2215" s="192">
        <v>66</v>
      </c>
      <c r="B2215" s="68"/>
      <c r="C2215" s="214" t="s">
        <v>46</v>
      </c>
      <c r="D2215" s="215">
        <v>45044</v>
      </c>
      <c r="E2215" s="192" t="s">
        <v>4631</v>
      </c>
      <c r="F2215" s="192" t="s">
        <v>639</v>
      </c>
      <c r="G2215" s="192">
        <v>5555681</v>
      </c>
      <c r="H2215" s="68"/>
      <c r="I2215" s="198" t="s">
        <v>5751</v>
      </c>
      <c r="J2215" s="68"/>
      <c r="K2215" s="68"/>
      <c r="L2215" s="68"/>
      <c r="M2215" s="68"/>
      <c r="N2215" s="363"/>
      <c r="O2215" s="363"/>
      <c r="P2215" s="216">
        <v>0</v>
      </c>
      <c r="Q2215" s="216">
        <v>3939.27</v>
      </c>
      <c r="R2215" s="68" t="s">
        <v>638</v>
      </c>
      <c r="S2215" s="365"/>
      <c r="T2215" s="278"/>
    </row>
    <row r="2216" spans="1:20" ht="102">
      <c r="A2216" s="192" t="s">
        <v>544</v>
      </c>
      <c r="B2216" s="68"/>
      <c r="C2216" s="214" t="s">
        <v>683</v>
      </c>
      <c r="D2216" s="215">
        <v>45044</v>
      </c>
      <c r="E2216" s="192" t="s">
        <v>4631</v>
      </c>
      <c r="F2216" s="192" t="s">
        <v>600</v>
      </c>
      <c r="G2216" s="192">
        <v>5070833</v>
      </c>
      <c r="H2216" s="68"/>
      <c r="I2216" s="198" t="s">
        <v>5752</v>
      </c>
      <c r="J2216" s="68"/>
      <c r="K2216" s="68"/>
      <c r="L2216" s="68"/>
      <c r="M2216" s="68"/>
      <c r="N2216" s="363"/>
      <c r="O2216" s="363"/>
      <c r="P2216" s="216">
        <v>0</v>
      </c>
      <c r="Q2216" s="216">
        <v>16374.01</v>
      </c>
      <c r="R2216" s="68" t="s">
        <v>638</v>
      </c>
      <c r="S2216" s="365"/>
      <c r="T2216" s="278"/>
    </row>
    <row r="2217" spans="1:20" ht="76.5">
      <c r="A2217" s="192">
        <v>862</v>
      </c>
      <c r="B2217" s="68"/>
      <c r="C2217" s="214" t="s">
        <v>187</v>
      </c>
      <c r="D2217" s="215">
        <v>45044</v>
      </c>
      <c r="E2217" s="192" t="s">
        <v>4631</v>
      </c>
      <c r="F2217" s="192" t="s">
        <v>639</v>
      </c>
      <c r="G2217" s="192">
        <v>5555669</v>
      </c>
      <c r="H2217" s="68"/>
      <c r="I2217" s="198" t="s">
        <v>5753</v>
      </c>
      <c r="J2217" s="68"/>
      <c r="K2217" s="68"/>
      <c r="L2217" s="68"/>
      <c r="M2217" s="68"/>
      <c r="N2217" s="363"/>
      <c r="O2217" s="363"/>
      <c r="P2217" s="216">
        <v>0</v>
      </c>
      <c r="Q2217" s="216">
        <v>9302.74</v>
      </c>
      <c r="R2217" s="68" t="s">
        <v>638</v>
      </c>
      <c r="S2217" s="365"/>
      <c r="T2217" s="278"/>
    </row>
    <row r="2218" spans="1:20" ht="51">
      <c r="A2218" s="192">
        <v>155</v>
      </c>
      <c r="B2218" s="68"/>
      <c r="C2218" s="214" t="s">
        <v>75</v>
      </c>
      <c r="D2218" s="215">
        <v>45044</v>
      </c>
      <c r="E2218" s="192" t="s">
        <v>4632</v>
      </c>
      <c r="F2218" s="192" t="s">
        <v>3</v>
      </c>
      <c r="G2218" s="192">
        <v>2109957</v>
      </c>
      <c r="H2218" s="68"/>
      <c r="I2218" s="198" t="s">
        <v>5754</v>
      </c>
      <c r="J2218" s="68"/>
      <c r="K2218" s="68"/>
      <c r="L2218" s="68"/>
      <c r="M2218" s="68"/>
      <c r="N2218" s="363"/>
      <c r="O2218" s="363"/>
      <c r="P2218" s="216">
        <v>0</v>
      </c>
      <c r="Q2218" s="216">
        <v>108200</v>
      </c>
      <c r="R2218" s="68" t="s">
        <v>638</v>
      </c>
      <c r="S2218" s="365"/>
      <c r="T2218" s="278"/>
    </row>
    <row r="2219" spans="1:20" ht="63.75">
      <c r="A2219" s="192">
        <v>572</v>
      </c>
      <c r="B2219" s="68"/>
      <c r="C2219" s="214" t="s">
        <v>166</v>
      </c>
      <c r="D2219" s="215">
        <v>45044</v>
      </c>
      <c r="E2219" s="192" t="s">
        <v>4633</v>
      </c>
      <c r="F2219" s="192" t="s">
        <v>3</v>
      </c>
      <c r="G2219" s="192">
        <v>2109958</v>
      </c>
      <c r="H2219" s="68"/>
      <c r="I2219" s="198" t="s">
        <v>5755</v>
      </c>
      <c r="J2219" s="68"/>
      <c r="K2219" s="68"/>
      <c r="L2219" s="68"/>
      <c r="M2219" s="68"/>
      <c r="N2219" s="363"/>
      <c r="O2219" s="363"/>
      <c r="P2219" s="216">
        <v>0</v>
      </c>
      <c r="Q2219" s="216">
        <v>1255784.29</v>
      </c>
      <c r="R2219" s="68" t="s">
        <v>638</v>
      </c>
      <c r="S2219" s="365"/>
      <c r="T2219" s="278"/>
    </row>
    <row r="2220" spans="1:20" ht="51">
      <c r="A2220" s="192">
        <v>155</v>
      </c>
      <c r="B2220" s="68"/>
      <c r="C2220" s="214" t="s">
        <v>75</v>
      </c>
      <c r="D2220" s="215">
        <v>45044</v>
      </c>
      <c r="E2220" s="192" t="s">
        <v>4634</v>
      </c>
      <c r="F2220" s="192" t="s">
        <v>3</v>
      </c>
      <c r="G2220" s="192">
        <v>2109959</v>
      </c>
      <c r="H2220" s="68"/>
      <c r="I2220" s="198" t="s">
        <v>5756</v>
      </c>
      <c r="J2220" s="68"/>
      <c r="K2220" s="68"/>
      <c r="L2220" s="68"/>
      <c r="M2220" s="68"/>
      <c r="N2220" s="363"/>
      <c r="O2220" s="363"/>
      <c r="P2220" s="216">
        <v>0</v>
      </c>
      <c r="Q2220" s="216">
        <v>1306.3399999999999</v>
      </c>
      <c r="R2220" s="68" t="s">
        <v>638</v>
      </c>
      <c r="S2220" s="365"/>
      <c r="T2220" s="278"/>
    </row>
    <row r="2221" spans="1:20" ht="63.75">
      <c r="A2221" s="192">
        <v>41</v>
      </c>
      <c r="B2221" s="68"/>
      <c r="C2221" s="214" t="s">
        <v>44</v>
      </c>
      <c r="D2221" s="215">
        <v>45044</v>
      </c>
      <c r="E2221" s="192" t="s">
        <v>4635</v>
      </c>
      <c r="F2221" s="192" t="s">
        <v>3</v>
      </c>
      <c r="G2221" s="192">
        <v>2109976</v>
      </c>
      <c r="H2221" s="68"/>
      <c r="I2221" s="198" t="s">
        <v>5757</v>
      </c>
      <c r="J2221" s="68"/>
      <c r="K2221" s="68"/>
      <c r="L2221" s="68"/>
      <c r="M2221" s="68"/>
      <c r="N2221" s="363"/>
      <c r="O2221" s="363"/>
      <c r="P2221" s="216">
        <v>0</v>
      </c>
      <c r="Q2221" s="216">
        <v>497890</v>
      </c>
      <c r="R2221" s="68" t="s">
        <v>638</v>
      </c>
      <c r="S2221" s="365"/>
      <c r="T2221" s="278"/>
    </row>
    <row r="2222" spans="1:20" ht="51">
      <c r="A2222" s="192" t="s">
        <v>541</v>
      </c>
      <c r="B2222" s="68"/>
      <c r="C2222" s="214" t="s">
        <v>590</v>
      </c>
      <c r="D2222" s="215">
        <v>45044</v>
      </c>
      <c r="E2222" s="192" t="s">
        <v>4636</v>
      </c>
      <c r="F2222" s="192" t="s">
        <v>3</v>
      </c>
      <c r="G2222" s="192">
        <v>2109978</v>
      </c>
      <c r="H2222" s="68"/>
      <c r="I2222" s="198" t="s">
        <v>5758</v>
      </c>
      <c r="J2222" s="68"/>
      <c r="K2222" s="68"/>
      <c r="L2222" s="68"/>
      <c r="M2222" s="68"/>
      <c r="N2222" s="363"/>
      <c r="O2222" s="363"/>
      <c r="P2222" s="216">
        <v>0</v>
      </c>
      <c r="Q2222" s="216">
        <v>171.88</v>
      </c>
      <c r="R2222" s="68" t="s">
        <v>638</v>
      </c>
      <c r="S2222" s="365"/>
      <c r="T2222" s="278"/>
    </row>
    <row r="2223" spans="1:20" ht="63.75">
      <c r="A2223" s="192">
        <v>41</v>
      </c>
      <c r="B2223" s="68"/>
      <c r="C2223" s="214" t="s">
        <v>44</v>
      </c>
      <c r="D2223" s="215">
        <v>45044</v>
      </c>
      <c r="E2223" s="192" t="s">
        <v>4637</v>
      </c>
      <c r="F2223" s="192" t="s">
        <v>3</v>
      </c>
      <c r="G2223" s="192">
        <v>2109979</v>
      </c>
      <c r="H2223" s="68"/>
      <c r="I2223" s="198" t="s">
        <v>5759</v>
      </c>
      <c r="J2223" s="68"/>
      <c r="K2223" s="68"/>
      <c r="L2223" s="68"/>
      <c r="M2223" s="68"/>
      <c r="N2223" s="363"/>
      <c r="O2223" s="363"/>
      <c r="P2223" s="216">
        <v>0</v>
      </c>
      <c r="Q2223" s="216">
        <v>29700</v>
      </c>
      <c r="R2223" s="68" t="s">
        <v>638</v>
      </c>
      <c r="S2223" s="365"/>
      <c r="T2223" s="278"/>
    </row>
    <row r="2224" spans="1:20" ht="51">
      <c r="A2224" s="192" t="s">
        <v>541</v>
      </c>
      <c r="B2224" s="68"/>
      <c r="C2224" s="214" t="s">
        <v>590</v>
      </c>
      <c r="D2224" s="215">
        <v>45044</v>
      </c>
      <c r="E2224" s="192" t="s">
        <v>4638</v>
      </c>
      <c r="F2224" s="192" t="s">
        <v>3</v>
      </c>
      <c r="G2224" s="192">
        <v>2109980</v>
      </c>
      <c r="H2224" s="68"/>
      <c r="I2224" s="198" t="s">
        <v>5760</v>
      </c>
      <c r="J2224" s="68"/>
      <c r="K2224" s="68"/>
      <c r="L2224" s="68"/>
      <c r="M2224" s="68"/>
      <c r="N2224" s="363"/>
      <c r="O2224" s="363"/>
      <c r="P2224" s="216">
        <v>0</v>
      </c>
      <c r="Q2224" s="216">
        <v>171.88</v>
      </c>
      <c r="R2224" s="68" t="s">
        <v>638</v>
      </c>
      <c r="S2224" s="365"/>
      <c r="T2224" s="278"/>
    </row>
    <row r="2225" spans="1:20" ht="51">
      <c r="A2225" s="192" t="s">
        <v>541</v>
      </c>
      <c r="B2225" s="68"/>
      <c r="C2225" s="214" t="s">
        <v>590</v>
      </c>
      <c r="D2225" s="215">
        <v>45044</v>
      </c>
      <c r="E2225" s="192" t="s">
        <v>4639</v>
      </c>
      <c r="F2225" s="192" t="s">
        <v>3</v>
      </c>
      <c r="G2225" s="192">
        <v>2109982</v>
      </c>
      <c r="H2225" s="68"/>
      <c r="I2225" s="198" t="s">
        <v>5761</v>
      </c>
      <c r="J2225" s="68"/>
      <c r="K2225" s="68"/>
      <c r="L2225" s="68"/>
      <c r="M2225" s="68"/>
      <c r="N2225" s="363"/>
      <c r="O2225" s="363"/>
      <c r="P2225" s="216">
        <v>0</v>
      </c>
      <c r="Q2225" s="216">
        <v>171.88</v>
      </c>
      <c r="R2225" s="68" t="s">
        <v>638</v>
      </c>
      <c r="S2225" s="365"/>
      <c r="T2225" s="278"/>
    </row>
    <row r="2226" spans="1:20" ht="51">
      <c r="A2226" s="192">
        <v>86</v>
      </c>
      <c r="B2226" s="68"/>
      <c r="C2226" s="214" t="s">
        <v>50</v>
      </c>
      <c r="D2226" s="215">
        <v>45044</v>
      </c>
      <c r="E2226" s="192" t="s">
        <v>4640</v>
      </c>
      <c r="F2226" s="192" t="s">
        <v>3</v>
      </c>
      <c r="G2226" s="192">
        <v>2109993</v>
      </c>
      <c r="H2226" s="68"/>
      <c r="I2226" s="198" t="s">
        <v>5762</v>
      </c>
      <c r="J2226" s="68"/>
      <c r="K2226" s="68"/>
      <c r="L2226" s="68"/>
      <c r="M2226" s="68"/>
      <c r="N2226" s="363"/>
      <c r="O2226" s="363"/>
      <c r="P2226" s="216">
        <v>0</v>
      </c>
      <c r="Q2226" s="216">
        <v>11574.2</v>
      </c>
      <c r="R2226" s="68" t="s">
        <v>638</v>
      </c>
      <c r="S2226" s="365"/>
      <c r="T2226" s="278"/>
    </row>
    <row r="2227" spans="1:20" ht="63.75">
      <c r="A2227" s="192">
        <v>514</v>
      </c>
      <c r="B2227" s="68"/>
      <c r="C2227" s="214" t="s">
        <v>161</v>
      </c>
      <c r="D2227" s="215">
        <v>45044</v>
      </c>
      <c r="E2227" s="192" t="s">
        <v>4641</v>
      </c>
      <c r="F2227" s="192" t="s">
        <v>3</v>
      </c>
      <c r="G2227" s="192">
        <v>2110002</v>
      </c>
      <c r="H2227" s="68"/>
      <c r="I2227" s="198" t="s">
        <v>5763</v>
      </c>
      <c r="J2227" s="68"/>
      <c r="K2227" s="68"/>
      <c r="L2227" s="68"/>
      <c r="M2227" s="68"/>
      <c r="N2227" s="363"/>
      <c r="O2227" s="363"/>
      <c r="P2227" s="216">
        <v>0</v>
      </c>
      <c r="Q2227" s="216">
        <v>170229170.38</v>
      </c>
      <c r="R2227" s="68" t="s">
        <v>638</v>
      </c>
      <c r="S2227" s="365"/>
      <c r="T2227" s="278"/>
    </row>
    <row r="2228" spans="1:20" ht="51">
      <c r="A2228" s="192">
        <v>16</v>
      </c>
      <c r="B2228" s="68"/>
      <c r="C2228" s="214" t="s">
        <v>40</v>
      </c>
      <c r="D2228" s="215">
        <v>45044</v>
      </c>
      <c r="E2228" s="192" t="s">
        <v>4642</v>
      </c>
      <c r="F2228" s="192" t="s">
        <v>3</v>
      </c>
      <c r="G2228" s="192">
        <v>2110003</v>
      </c>
      <c r="H2228" s="68"/>
      <c r="I2228" s="198" t="s">
        <v>5764</v>
      </c>
      <c r="J2228" s="68"/>
      <c r="K2228" s="68"/>
      <c r="L2228" s="68"/>
      <c r="M2228" s="68"/>
      <c r="N2228" s="363"/>
      <c r="O2228" s="363"/>
      <c r="P2228" s="216">
        <v>0</v>
      </c>
      <c r="Q2228" s="216">
        <v>4000</v>
      </c>
      <c r="R2228" s="68" t="s">
        <v>638</v>
      </c>
      <c r="S2228" s="365"/>
      <c r="T2228" s="278"/>
    </row>
    <row r="2229" spans="1:20" ht="51">
      <c r="A2229" s="192">
        <v>16</v>
      </c>
      <c r="B2229" s="68"/>
      <c r="C2229" s="214" t="s">
        <v>40</v>
      </c>
      <c r="D2229" s="215">
        <v>45044</v>
      </c>
      <c r="E2229" s="192" t="s">
        <v>4643</v>
      </c>
      <c r="F2229" s="192" t="s">
        <v>3</v>
      </c>
      <c r="G2229" s="192">
        <v>2110004</v>
      </c>
      <c r="H2229" s="68"/>
      <c r="I2229" s="198" t="s">
        <v>5765</v>
      </c>
      <c r="J2229" s="68"/>
      <c r="K2229" s="68"/>
      <c r="L2229" s="68"/>
      <c r="M2229" s="68"/>
      <c r="N2229" s="363"/>
      <c r="O2229" s="363"/>
      <c r="P2229" s="216">
        <v>0</v>
      </c>
      <c r="Q2229" s="216">
        <v>87400</v>
      </c>
      <c r="R2229" s="68" t="s">
        <v>638</v>
      </c>
      <c r="S2229" s="365"/>
      <c r="T2229" s="278"/>
    </row>
    <row r="2230" spans="1:20" ht="51">
      <c r="A2230" s="192">
        <v>16</v>
      </c>
      <c r="B2230" s="68"/>
      <c r="C2230" s="214" t="s">
        <v>40</v>
      </c>
      <c r="D2230" s="215">
        <v>45044</v>
      </c>
      <c r="E2230" s="192" t="s">
        <v>4644</v>
      </c>
      <c r="F2230" s="192" t="s">
        <v>3</v>
      </c>
      <c r="G2230" s="192">
        <v>2110006</v>
      </c>
      <c r="H2230" s="68"/>
      <c r="I2230" s="198" t="s">
        <v>5766</v>
      </c>
      <c r="J2230" s="68"/>
      <c r="K2230" s="68"/>
      <c r="L2230" s="68"/>
      <c r="M2230" s="68"/>
      <c r="N2230" s="363"/>
      <c r="O2230" s="363"/>
      <c r="P2230" s="216">
        <v>0</v>
      </c>
      <c r="Q2230" s="216">
        <v>442200</v>
      </c>
      <c r="R2230" s="68" t="s">
        <v>638</v>
      </c>
      <c r="S2230" s="365"/>
      <c r="T2230" s="278"/>
    </row>
    <row r="2231" spans="1:20" ht="51">
      <c r="A2231" s="192">
        <v>16</v>
      </c>
      <c r="B2231" s="68"/>
      <c r="C2231" s="214" t="s">
        <v>40</v>
      </c>
      <c r="D2231" s="215">
        <v>45044</v>
      </c>
      <c r="E2231" s="192" t="s">
        <v>4645</v>
      </c>
      <c r="F2231" s="192" t="s">
        <v>3</v>
      </c>
      <c r="G2231" s="192">
        <v>2110009</v>
      </c>
      <c r="H2231" s="68"/>
      <c r="I2231" s="198" t="s">
        <v>5767</v>
      </c>
      <c r="J2231" s="68"/>
      <c r="K2231" s="68"/>
      <c r="L2231" s="68"/>
      <c r="M2231" s="68"/>
      <c r="N2231" s="363"/>
      <c r="O2231" s="363"/>
      <c r="P2231" s="216">
        <v>0</v>
      </c>
      <c r="Q2231" s="216">
        <v>150050</v>
      </c>
      <c r="R2231" s="68" t="s">
        <v>638</v>
      </c>
      <c r="S2231" s="365"/>
      <c r="T2231" s="278"/>
    </row>
    <row r="2232" spans="1:20" ht="51">
      <c r="A2232" s="192">
        <v>16</v>
      </c>
      <c r="B2232" s="68"/>
      <c r="C2232" s="214" t="s">
        <v>40</v>
      </c>
      <c r="D2232" s="215">
        <v>45044</v>
      </c>
      <c r="E2232" s="192" t="s">
        <v>4646</v>
      </c>
      <c r="F2232" s="192" t="s">
        <v>3</v>
      </c>
      <c r="G2232" s="192">
        <v>2110010</v>
      </c>
      <c r="H2232" s="68"/>
      <c r="I2232" s="198" t="s">
        <v>5768</v>
      </c>
      <c r="J2232" s="68"/>
      <c r="K2232" s="68"/>
      <c r="L2232" s="68"/>
      <c r="M2232" s="68"/>
      <c r="N2232" s="363"/>
      <c r="O2232" s="363"/>
      <c r="P2232" s="216">
        <v>0</v>
      </c>
      <c r="Q2232" s="216">
        <v>563050</v>
      </c>
      <c r="R2232" s="68" t="s">
        <v>638</v>
      </c>
      <c r="S2232" s="365"/>
      <c r="T2232" s="278"/>
    </row>
    <row r="2233" spans="1:20" ht="51">
      <c r="A2233" s="192">
        <v>16</v>
      </c>
      <c r="B2233" s="68"/>
      <c r="C2233" s="214" t="s">
        <v>40</v>
      </c>
      <c r="D2233" s="215">
        <v>45044</v>
      </c>
      <c r="E2233" s="192" t="s">
        <v>4647</v>
      </c>
      <c r="F2233" s="192" t="s">
        <v>3</v>
      </c>
      <c r="G2233" s="192">
        <v>2110011</v>
      </c>
      <c r="H2233" s="68"/>
      <c r="I2233" s="198" t="s">
        <v>5769</v>
      </c>
      <c r="J2233" s="68"/>
      <c r="K2233" s="68"/>
      <c r="L2233" s="68"/>
      <c r="M2233" s="68"/>
      <c r="N2233" s="363"/>
      <c r="O2233" s="363"/>
      <c r="P2233" s="216">
        <v>0</v>
      </c>
      <c r="Q2233" s="216">
        <v>539250</v>
      </c>
      <c r="R2233" s="68" t="s">
        <v>638</v>
      </c>
      <c r="S2233" s="365"/>
      <c r="T2233" s="278"/>
    </row>
    <row r="2234" spans="1:20" ht="102">
      <c r="A2234" s="192" t="s">
        <v>544</v>
      </c>
      <c r="B2234" s="68"/>
      <c r="C2234" s="214" t="s">
        <v>683</v>
      </c>
      <c r="D2234" s="215">
        <v>45044</v>
      </c>
      <c r="E2234" s="192" t="s">
        <v>4631</v>
      </c>
      <c r="F2234" s="192" t="s">
        <v>600</v>
      </c>
      <c r="G2234" s="192">
        <v>5070837</v>
      </c>
      <c r="H2234" s="68"/>
      <c r="I2234" s="198" t="s">
        <v>5770</v>
      </c>
      <c r="J2234" s="68"/>
      <c r="K2234" s="68"/>
      <c r="L2234" s="68"/>
      <c r="M2234" s="68"/>
      <c r="N2234" s="363"/>
      <c r="O2234" s="363"/>
      <c r="P2234" s="216">
        <v>0</v>
      </c>
      <c r="Q2234" s="216">
        <v>642120</v>
      </c>
      <c r="R2234" s="68" t="s">
        <v>638</v>
      </c>
      <c r="S2234" s="365"/>
      <c r="T2234" s="278"/>
    </row>
    <row r="2235" spans="1:20" ht="76.5">
      <c r="A2235" s="192">
        <v>66</v>
      </c>
      <c r="B2235" s="68"/>
      <c r="C2235" s="214" t="s">
        <v>46</v>
      </c>
      <c r="D2235" s="215">
        <v>45044</v>
      </c>
      <c r="E2235" s="192" t="s">
        <v>4631</v>
      </c>
      <c r="F2235" s="192" t="s">
        <v>639</v>
      </c>
      <c r="G2235" s="192">
        <v>5556816</v>
      </c>
      <c r="H2235" s="68"/>
      <c r="I2235" s="198" t="s">
        <v>5771</v>
      </c>
      <c r="J2235" s="68"/>
      <c r="K2235" s="68"/>
      <c r="L2235" s="68"/>
      <c r="M2235" s="68"/>
      <c r="N2235" s="363"/>
      <c r="O2235" s="363"/>
      <c r="P2235" s="216">
        <v>0</v>
      </c>
      <c r="Q2235" s="216">
        <v>8024.59</v>
      </c>
      <c r="R2235" s="68" t="s">
        <v>638</v>
      </c>
      <c r="S2235" s="365"/>
      <c r="T2235" s="278"/>
    </row>
    <row r="2236" spans="1:20" ht="89.25">
      <c r="A2236" s="192">
        <v>862</v>
      </c>
      <c r="B2236" s="68"/>
      <c r="C2236" s="214" t="s">
        <v>187</v>
      </c>
      <c r="D2236" s="215">
        <v>45044</v>
      </c>
      <c r="E2236" s="192" t="s">
        <v>4631</v>
      </c>
      <c r="F2236" s="192" t="s">
        <v>639</v>
      </c>
      <c r="G2236" s="192">
        <v>5556817</v>
      </c>
      <c r="H2236" s="68"/>
      <c r="I2236" s="198" t="s">
        <v>5772</v>
      </c>
      <c r="J2236" s="68"/>
      <c r="K2236" s="68"/>
      <c r="L2236" s="68"/>
      <c r="M2236" s="68"/>
      <c r="N2236" s="363"/>
      <c r="O2236" s="363"/>
      <c r="P2236" s="216">
        <v>0</v>
      </c>
      <c r="Q2236" s="216">
        <v>8024.58</v>
      </c>
      <c r="R2236" s="68" t="s">
        <v>638</v>
      </c>
      <c r="S2236" s="365"/>
      <c r="T2236" s="278"/>
    </row>
    <row r="2237" spans="1:20" ht="76.5">
      <c r="A2237" s="192">
        <v>66</v>
      </c>
      <c r="B2237" s="68"/>
      <c r="C2237" s="214" t="s">
        <v>46</v>
      </c>
      <c r="D2237" s="215">
        <v>45044</v>
      </c>
      <c r="E2237" s="192" t="s">
        <v>4631</v>
      </c>
      <c r="F2237" s="192" t="s">
        <v>639</v>
      </c>
      <c r="G2237" s="192">
        <v>5556828</v>
      </c>
      <c r="H2237" s="68"/>
      <c r="I2237" s="198" t="s">
        <v>5773</v>
      </c>
      <c r="J2237" s="68"/>
      <c r="K2237" s="68"/>
      <c r="L2237" s="68"/>
      <c r="M2237" s="68"/>
      <c r="N2237" s="363"/>
      <c r="O2237" s="363"/>
      <c r="P2237" s="216">
        <v>0</v>
      </c>
      <c r="Q2237" s="216">
        <v>325.33999999999997</v>
      </c>
      <c r="R2237" s="68" t="s">
        <v>638</v>
      </c>
      <c r="S2237" s="365"/>
      <c r="T2237" s="278"/>
    </row>
    <row r="2238" spans="1:20" ht="102">
      <c r="A2238" s="192" t="s">
        <v>544</v>
      </c>
      <c r="B2238" s="68"/>
      <c r="C2238" s="214" t="s">
        <v>683</v>
      </c>
      <c r="D2238" s="215">
        <v>45044</v>
      </c>
      <c r="E2238" s="192" t="s">
        <v>4631</v>
      </c>
      <c r="F2238" s="192" t="s">
        <v>600</v>
      </c>
      <c r="G2238" s="192">
        <v>5070838</v>
      </c>
      <c r="H2238" s="68"/>
      <c r="I2238" s="198" t="s">
        <v>5774</v>
      </c>
      <c r="J2238" s="68"/>
      <c r="K2238" s="68"/>
      <c r="L2238" s="68"/>
      <c r="M2238" s="68"/>
      <c r="N2238" s="363"/>
      <c r="O2238" s="363"/>
      <c r="P2238" s="216">
        <v>0</v>
      </c>
      <c r="Q2238" s="216">
        <v>356049.88</v>
      </c>
      <c r="R2238" s="68" t="s">
        <v>638</v>
      </c>
      <c r="S2238" s="365"/>
      <c r="T2238" s="278"/>
    </row>
    <row r="2239" spans="1:20" ht="102">
      <c r="A2239" s="192" t="s">
        <v>544</v>
      </c>
      <c r="B2239" s="68"/>
      <c r="C2239" s="214" t="s">
        <v>683</v>
      </c>
      <c r="D2239" s="215">
        <v>45044</v>
      </c>
      <c r="E2239" s="192" t="s">
        <v>4631</v>
      </c>
      <c r="F2239" s="192" t="s">
        <v>600</v>
      </c>
      <c r="G2239" s="192">
        <v>5070839</v>
      </c>
      <c r="H2239" s="68"/>
      <c r="I2239" s="198" t="s">
        <v>5775</v>
      </c>
      <c r="J2239" s="68"/>
      <c r="K2239" s="68"/>
      <c r="L2239" s="68"/>
      <c r="M2239" s="68"/>
      <c r="N2239" s="363"/>
      <c r="O2239" s="363"/>
      <c r="P2239" s="216">
        <v>0</v>
      </c>
      <c r="Q2239" s="216">
        <v>27.9</v>
      </c>
      <c r="R2239" s="68" t="s">
        <v>638</v>
      </c>
      <c r="S2239" s="365"/>
      <c r="T2239" s="278"/>
    </row>
    <row r="2240" spans="1:20" ht="76.5">
      <c r="A2240" s="192">
        <v>862</v>
      </c>
      <c r="B2240" s="68"/>
      <c r="C2240" s="214" t="s">
        <v>187</v>
      </c>
      <c r="D2240" s="215">
        <v>45044</v>
      </c>
      <c r="E2240" s="192" t="s">
        <v>4631</v>
      </c>
      <c r="F2240" s="192" t="s">
        <v>639</v>
      </c>
      <c r="G2240" s="192">
        <v>5554189</v>
      </c>
      <c r="H2240" s="68"/>
      <c r="I2240" s="198" t="s">
        <v>5776</v>
      </c>
      <c r="J2240" s="68"/>
      <c r="K2240" s="68"/>
      <c r="L2240" s="68"/>
      <c r="M2240" s="68"/>
      <c r="N2240" s="363"/>
      <c r="O2240" s="363"/>
      <c r="P2240" s="216">
        <v>0</v>
      </c>
      <c r="Q2240" s="216">
        <v>7660.21</v>
      </c>
      <c r="R2240" s="68" t="s">
        <v>638</v>
      </c>
      <c r="S2240" s="365"/>
      <c r="T2240" s="278"/>
    </row>
    <row r="2241" spans="1:20" ht="76.5">
      <c r="A2241" s="192">
        <v>66</v>
      </c>
      <c r="B2241" s="68"/>
      <c r="C2241" s="214" t="s">
        <v>46</v>
      </c>
      <c r="D2241" s="215">
        <v>45044</v>
      </c>
      <c r="E2241" s="192" t="s">
        <v>4631</v>
      </c>
      <c r="F2241" s="192" t="s">
        <v>639</v>
      </c>
      <c r="G2241" s="192">
        <v>5554203</v>
      </c>
      <c r="H2241" s="68"/>
      <c r="I2241" s="198" t="s">
        <v>5777</v>
      </c>
      <c r="J2241" s="68"/>
      <c r="K2241" s="68"/>
      <c r="L2241" s="68"/>
      <c r="M2241" s="68"/>
      <c r="N2241" s="363"/>
      <c r="O2241" s="363"/>
      <c r="P2241" s="216">
        <v>0</v>
      </c>
      <c r="Q2241" s="216">
        <v>1002.64</v>
      </c>
      <c r="R2241" s="68" t="s">
        <v>638</v>
      </c>
      <c r="S2241" s="365"/>
      <c r="T2241" s="278"/>
    </row>
    <row r="2242" spans="1:20" ht="76.5">
      <c r="A2242" s="192">
        <v>862</v>
      </c>
      <c r="B2242" s="68"/>
      <c r="C2242" s="214" t="s">
        <v>187</v>
      </c>
      <c r="D2242" s="215">
        <v>45044</v>
      </c>
      <c r="E2242" s="192" t="s">
        <v>4631</v>
      </c>
      <c r="F2242" s="192" t="s">
        <v>639</v>
      </c>
      <c r="G2242" s="192">
        <v>5554211</v>
      </c>
      <c r="H2242" s="68"/>
      <c r="I2242" s="198" t="s">
        <v>5778</v>
      </c>
      <c r="J2242" s="68"/>
      <c r="K2242" s="68"/>
      <c r="L2242" s="68"/>
      <c r="M2242" s="68"/>
      <c r="N2242" s="363"/>
      <c r="O2242" s="363"/>
      <c r="P2242" s="216">
        <v>0</v>
      </c>
      <c r="Q2242" s="216">
        <v>1002.64</v>
      </c>
      <c r="R2242" s="68" t="s">
        <v>638</v>
      </c>
      <c r="S2242" s="365"/>
      <c r="T2242" s="278"/>
    </row>
    <row r="2243" spans="1:20" ht="89.25">
      <c r="A2243" s="192">
        <v>862</v>
      </c>
      <c r="B2243" s="68"/>
      <c r="C2243" s="214" t="s">
        <v>187</v>
      </c>
      <c r="D2243" s="215">
        <v>45044</v>
      </c>
      <c r="E2243" s="192" t="s">
        <v>4631</v>
      </c>
      <c r="F2243" s="192" t="s">
        <v>639</v>
      </c>
      <c r="G2243" s="192">
        <v>5556841</v>
      </c>
      <c r="H2243" s="68"/>
      <c r="I2243" s="198" t="s">
        <v>5779</v>
      </c>
      <c r="J2243" s="68"/>
      <c r="K2243" s="68"/>
      <c r="L2243" s="68"/>
      <c r="M2243" s="68"/>
      <c r="N2243" s="363"/>
      <c r="O2243" s="363"/>
      <c r="P2243" s="216">
        <v>0</v>
      </c>
      <c r="Q2243" s="216">
        <v>325.33999999999997</v>
      </c>
      <c r="R2243" s="68" t="s">
        <v>638</v>
      </c>
      <c r="S2243" s="365"/>
      <c r="T2243" s="278"/>
    </row>
    <row r="2244" spans="1:20" ht="76.5">
      <c r="A2244" s="192">
        <v>66</v>
      </c>
      <c r="B2244" s="68"/>
      <c r="C2244" s="214" t="s">
        <v>46</v>
      </c>
      <c r="D2244" s="215">
        <v>45044</v>
      </c>
      <c r="E2244" s="192" t="s">
        <v>4631</v>
      </c>
      <c r="F2244" s="192" t="s">
        <v>639</v>
      </c>
      <c r="G2244" s="192">
        <v>5556848</v>
      </c>
      <c r="H2244" s="68"/>
      <c r="I2244" s="198" t="s">
        <v>5780</v>
      </c>
      <c r="J2244" s="68"/>
      <c r="K2244" s="68"/>
      <c r="L2244" s="68"/>
      <c r="M2244" s="68"/>
      <c r="N2244" s="363"/>
      <c r="O2244" s="363"/>
      <c r="P2244" s="216">
        <v>0</v>
      </c>
      <c r="Q2244" s="216">
        <v>11505.48</v>
      </c>
      <c r="R2244" s="68" t="s">
        <v>638</v>
      </c>
      <c r="S2244" s="365"/>
      <c r="T2244" s="278"/>
    </row>
    <row r="2245" spans="1:20" ht="76.5">
      <c r="A2245" s="192">
        <v>66</v>
      </c>
      <c r="B2245" s="68"/>
      <c r="C2245" s="214" t="s">
        <v>46</v>
      </c>
      <c r="D2245" s="215">
        <v>45044</v>
      </c>
      <c r="E2245" s="192" t="s">
        <v>4648</v>
      </c>
      <c r="F2245" s="192" t="s">
        <v>639</v>
      </c>
      <c r="G2245" s="192">
        <v>5553410</v>
      </c>
      <c r="H2245" s="68"/>
      <c r="I2245" s="198" t="s">
        <v>5781</v>
      </c>
      <c r="J2245" s="68"/>
      <c r="K2245" s="68"/>
      <c r="L2245" s="68"/>
      <c r="M2245" s="68"/>
      <c r="N2245" s="363"/>
      <c r="O2245" s="363"/>
      <c r="P2245" s="216">
        <v>0</v>
      </c>
      <c r="Q2245" s="216">
        <v>4703.04</v>
      </c>
      <c r="R2245" s="68" t="s">
        <v>638</v>
      </c>
      <c r="S2245" s="365"/>
      <c r="T2245" s="278"/>
    </row>
    <row r="2246" spans="1:20" ht="102">
      <c r="A2246" s="192" t="s">
        <v>544</v>
      </c>
      <c r="B2246" s="68"/>
      <c r="C2246" s="214" t="s">
        <v>683</v>
      </c>
      <c r="D2246" s="215">
        <v>45044</v>
      </c>
      <c r="E2246" s="192" t="s">
        <v>4648</v>
      </c>
      <c r="F2246" s="192" t="s">
        <v>600</v>
      </c>
      <c r="G2246" s="192">
        <v>5070845</v>
      </c>
      <c r="H2246" s="68"/>
      <c r="I2246" s="198" t="s">
        <v>5782</v>
      </c>
      <c r="J2246" s="68"/>
      <c r="K2246" s="68"/>
      <c r="L2246" s="68"/>
      <c r="M2246" s="68"/>
      <c r="N2246" s="363"/>
      <c r="O2246" s="363"/>
      <c r="P2246" s="216">
        <v>0</v>
      </c>
      <c r="Q2246" s="216">
        <v>51408</v>
      </c>
      <c r="R2246" s="68" t="s">
        <v>638</v>
      </c>
      <c r="S2246" s="365"/>
      <c r="T2246" s="278"/>
    </row>
    <row r="2247" spans="1:20" ht="102">
      <c r="A2247" s="192" t="s">
        <v>544</v>
      </c>
      <c r="B2247" s="68"/>
      <c r="C2247" s="214" t="s">
        <v>683</v>
      </c>
      <c r="D2247" s="215">
        <v>45044</v>
      </c>
      <c r="E2247" s="192" t="s">
        <v>4648</v>
      </c>
      <c r="F2247" s="192" t="s">
        <v>600</v>
      </c>
      <c r="G2247" s="192">
        <v>5070840</v>
      </c>
      <c r="H2247" s="68"/>
      <c r="I2247" s="198" t="s">
        <v>5783</v>
      </c>
      <c r="J2247" s="68"/>
      <c r="K2247" s="68"/>
      <c r="L2247" s="68"/>
      <c r="M2247" s="68"/>
      <c r="N2247" s="363"/>
      <c r="O2247" s="363"/>
      <c r="P2247" s="216">
        <v>0</v>
      </c>
      <c r="Q2247" s="216">
        <v>173352</v>
      </c>
      <c r="R2247" s="68" t="s">
        <v>638</v>
      </c>
      <c r="S2247" s="365"/>
      <c r="T2247" s="278"/>
    </row>
    <row r="2248" spans="1:20" ht="102">
      <c r="A2248" s="192" t="s">
        <v>544</v>
      </c>
      <c r="B2248" s="68"/>
      <c r="C2248" s="214" t="s">
        <v>683</v>
      </c>
      <c r="D2248" s="215">
        <v>45044</v>
      </c>
      <c r="E2248" s="192" t="s">
        <v>4631</v>
      </c>
      <c r="F2248" s="192" t="s">
        <v>600</v>
      </c>
      <c r="G2248" s="192">
        <v>5070835</v>
      </c>
      <c r="H2248" s="68"/>
      <c r="I2248" s="198" t="s">
        <v>5784</v>
      </c>
      <c r="J2248" s="68"/>
      <c r="K2248" s="68"/>
      <c r="L2248" s="68"/>
      <c r="M2248" s="68"/>
      <c r="N2248" s="363"/>
      <c r="O2248" s="363"/>
      <c r="P2248" s="216">
        <v>0</v>
      </c>
      <c r="Q2248" s="216">
        <v>11788.3</v>
      </c>
      <c r="R2248" s="68" t="s">
        <v>638</v>
      </c>
      <c r="S2248" s="365"/>
      <c r="T2248" s="278"/>
    </row>
    <row r="2249" spans="1:20" ht="76.5">
      <c r="A2249" s="192">
        <v>862</v>
      </c>
      <c r="B2249" s="68"/>
      <c r="C2249" s="214" t="s">
        <v>187</v>
      </c>
      <c r="D2249" s="215">
        <v>45044</v>
      </c>
      <c r="E2249" s="192" t="s">
        <v>4648</v>
      </c>
      <c r="F2249" s="192" t="s">
        <v>639</v>
      </c>
      <c r="G2249" s="192">
        <v>5553411</v>
      </c>
      <c r="H2249" s="68"/>
      <c r="I2249" s="198" t="s">
        <v>5785</v>
      </c>
      <c r="J2249" s="68"/>
      <c r="K2249" s="68"/>
      <c r="L2249" s="68"/>
      <c r="M2249" s="68"/>
      <c r="N2249" s="363"/>
      <c r="O2249" s="363"/>
      <c r="P2249" s="216">
        <v>0</v>
      </c>
      <c r="Q2249" s="216">
        <v>4703.03</v>
      </c>
      <c r="R2249" s="68" t="s">
        <v>638</v>
      </c>
      <c r="S2249" s="365"/>
      <c r="T2249" s="278"/>
    </row>
    <row r="2250" spans="1:20" ht="102">
      <c r="A2250" s="192" t="s">
        <v>544</v>
      </c>
      <c r="B2250" s="68"/>
      <c r="C2250" s="214" t="s">
        <v>683</v>
      </c>
      <c r="D2250" s="215">
        <v>45044</v>
      </c>
      <c r="E2250" s="192" t="s">
        <v>4631</v>
      </c>
      <c r="F2250" s="192" t="s">
        <v>600</v>
      </c>
      <c r="G2250" s="192">
        <v>5070836</v>
      </c>
      <c r="H2250" s="68"/>
      <c r="I2250" s="198" t="s">
        <v>5786</v>
      </c>
      <c r="J2250" s="68"/>
      <c r="K2250" s="68"/>
      <c r="L2250" s="68"/>
      <c r="M2250" s="68"/>
      <c r="N2250" s="363"/>
      <c r="O2250" s="363"/>
      <c r="P2250" s="216">
        <v>0</v>
      </c>
      <c r="Q2250" s="216">
        <v>681051</v>
      </c>
      <c r="R2250" s="68" t="s">
        <v>638</v>
      </c>
      <c r="S2250" s="365"/>
      <c r="T2250" s="278"/>
    </row>
    <row r="2251" spans="1:20" ht="76.5">
      <c r="A2251" s="192">
        <v>66</v>
      </c>
      <c r="B2251" s="68"/>
      <c r="C2251" s="214" t="s">
        <v>46</v>
      </c>
      <c r="D2251" s="215">
        <v>45044</v>
      </c>
      <c r="E2251" s="192" t="s">
        <v>4648</v>
      </c>
      <c r="F2251" s="192" t="s">
        <v>639</v>
      </c>
      <c r="G2251" s="192">
        <v>5554188</v>
      </c>
      <c r="H2251" s="68"/>
      <c r="I2251" s="198" t="s">
        <v>5787</v>
      </c>
      <c r="J2251" s="68"/>
      <c r="K2251" s="68"/>
      <c r="L2251" s="68"/>
      <c r="M2251" s="68"/>
      <c r="N2251" s="363"/>
      <c r="O2251" s="363"/>
      <c r="P2251" s="216">
        <v>0</v>
      </c>
      <c r="Q2251" s="216">
        <v>7660.22</v>
      </c>
      <c r="R2251" s="68" t="s">
        <v>638</v>
      </c>
      <c r="S2251" s="365"/>
      <c r="T2251" s="278"/>
    </row>
    <row r="2252" spans="1:20" ht="76.5">
      <c r="A2252" s="192">
        <v>66</v>
      </c>
      <c r="B2252" s="68"/>
      <c r="C2252" s="214" t="s">
        <v>46</v>
      </c>
      <c r="D2252" s="215">
        <v>45044</v>
      </c>
      <c r="E2252" s="192" t="s">
        <v>4648</v>
      </c>
      <c r="F2252" s="192" t="s">
        <v>639</v>
      </c>
      <c r="G2252" s="192">
        <v>5553431</v>
      </c>
      <c r="H2252" s="68"/>
      <c r="I2252" s="198" t="s">
        <v>5788</v>
      </c>
      <c r="J2252" s="68"/>
      <c r="K2252" s="68"/>
      <c r="L2252" s="68"/>
      <c r="M2252" s="68"/>
      <c r="N2252" s="363"/>
      <c r="O2252" s="363"/>
      <c r="P2252" s="216">
        <v>0</v>
      </c>
      <c r="Q2252" s="216">
        <v>3287.97</v>
      </c>
      <c r="R2252" s="68" t="s">
        <v>638</v>
      </c>
      <c r="S2252" s="365"/>
      <c r="T2252" s="278"/>
    </row>
    <row r="2253" spans="1:20" ht="102">
      <c r="A2253" s="192" t="s">
        <v>544</v>
      </c>
      <c r="B2253" s="68"/>
      <c r="C2253" s="214" t="s">
        <v>683</v>
      </c>
      <c r="D2253" s="215">
        <v>45044</v>
      </c>
      <c r="E2253" s="192" t="s">
        <v>4648</v>
      </c>
      <c r="F2253" s="192" t="s">
        <v>600</v>
      </c>
      <c r="G2253" s="192">
        <v>5070841</v>
      </c>
      <c r="H2253" s="68"/>
      <c r="I2253" s="198" t="s">
        <v>5789</v>
      </c>
      <c r="J2253" s="68"/>
      <c r="K2253" s="68"/>
      <c r="L2253" s="68"/>
      <c r="M2253" s="68"/>
      <c r="N2253" s="363"/>
      <c r="O2253" s="363"/>
      <c r="P2253" s="216">
        <v>0</v>
      </c>
      <c r="Q2253" s="216">
        <v>3</v>
      </c>
      <c r="R2253" s="68" t="s">
        <v>638</v>
      </c>
      <c r="S2253" s="365"/>
      <c r="T2253" s="278"/>
    </row>
    <row r="2254" spans="1:20" ht="76.5">
      <c r="A2254" s="192">
        <v>862</v>
      </c>
      <c r="B2254" s="68"/>
      <c r="C2254" s="214" t="s">
        <v>187</v>
      </c>
      <c r="D2254" s="215">
        <v>45044</v>
      </c>
      <c r="E2254" s="192" t="s">
        <v>4648</v>
      </c>
      <c r="F2254" s="192" t="s">
        <v>639</v>
      </c>
      <c r="G2254" s="192">
        <v>5553432</v>
      </c>
      <c r="H2254" s="68"/>
      <c r="I2254" s="198" t="s">
        <v>5790</v>
      </c>
      <c r="J2254" s="68"/>
      <c r="K2254" s="68"/>
      <c r="L2254" s="68"/>
      <c r="M2254" s="68"/>
      <c r="N2254" s="363"/>
      <c r="O2254" s="363"/>
      <c r="P2254" s="216">
        <v>0</v>
      </c>
      <c r="Q2254" s="216">
        <v>3287.97</v>
      </c>
      <c r="R2254" s="68" t="s">
        <v>638</v>
      </c>
      <c r="S2254" s="365"/>
      <c r="T2254" s="278"/>
    </row>
    <row r="2255" spans="1:20" ht="76.5">
      <c r="A2255" s="192">
        <v>862</v>
      </c>
      <c r="B2255" s="68"/>
      <c r="C2255" s="214" t="s">
        <v>187</v>
      </c>
      <c r="D2255" s="215">
        <v>45044</v>
      </c>
      <c r="E2255" s="192" t="s">
        <v>4631</v>
      </c>
      <c r="F2255" s="192" t="s">
        <v>639</v>
      </c>
      <c r="G2255" s="192">
        <v>5552818</v>
      </c>
      <c r="H2255" s="68"/>
      <c r="I2255" s="198" t="s">
        <v>5791</v>
      </c>
      <c r="J2255" s="68"/>
      <c r="K2255" s="68"/>
      <c r="L2255" s="68"/>
      <c r="M2255" s="68"/>
      <c r="N2255" s="363"/>
      <c r="O2255" s="363"/>
      <c r="P2255" s="216">
        <v>0</v>
      </c>
      <c r="Q2255" s="216">
        <v>19661.53</v>
      </c>
      <c r="R2255" s="68" t="s">
        <v>638</v>
      </c>
      <c r="S2255" s="365"/>
      <c r="T2255" s="278"/>
    </row>
    <row r="2256" spans="1:20" ht="76.5">
      <c r="A2256" s="192">
        <v>66</v>
      </c>
      <c r="B2256" s="68"/>
      <c r="C2256" s="214" t="s">
        <v>46</v>
      </c>
      <c r="D2256" s="215">
        <v>45044</v>
      </c>
      <c r="E2256" s="192" t="s">
        <v>4631</v>
      </c>
      <c r="F2256" s="192" t="s">
        <v>639</v>
      </c>
      <c r="G2256" s="192">
        <v>5556863</v>
      </c>
      <c r="H2256" s="68"/>
      <c r="I2256" s="198" t="s">
        <v>5792</v>
      </c>
      <c r="J2256" s="68"/>
      <c r="K2256" s="68"/>
      <c r="L2256" s="68"/>
      <c r="M2256" s="68"/>
      <c r="N2256" s="363"/>
      <c r="O2256" s="363"/>
      <c r="P2256" s="216">
        <v>0</v>
      </c>
      <c r="Q2256" s="216">
        <v>596.42999999999995</v>
      </c>
      <c r="R2256" s="68" t="s">
        <v>638</v>
      </c>
      <c r="S2256" s="365"/>
      <c r="T2256" s="278"/>
    </row>
    <row r="2257" spans="1:20" ht="38.25">
      <c r="A2257" s="192" t="s">
        <v>542</v>
      </c>
      <c r="B2257" s="68"/>
      <c r="C2257" s="214" t="s">
        <v>691</v>
      </c>
      <c r="D2257" s="215">
        <v>45044</v>
      </c>
      <c r="E2257" s="192" t="s">
        <v>4631</v>
      </c>
      <c r="F2257" s="192" t="s">
        <v>639</v>
      </c>
      <c r="G2257" s="192">
        <v>5539959</v>
      </c>
      <c r="H2257" s="68"/>
      <c r="I2257" s="198" t="s">
        <v>5793</v>
      </c>
      <c r="J2257" s="68"/>
      <c r="K2257" s="68"/>
      <c r="L2257" s="68"/>
      <c r="M2257" s="68"/>
      <c r="N2257" s="363"/>
      <c r="O2257" s="363"/>
      <c r="P2257" s="216">
        <v>0</v>
      </c>
      <c r="Q2257" s="216">
        <v>16465895.42</v>
      </c>
      <c r="R2257" s="68" t="s">
        <v>638</v>
      </c>
      <c r="S2257" s="365"/>
      <c r="T2257" s="278"/>
    </row>
    <row r="2258" spans="1:20" ht="89.25">
      <c r="A2258" s="192">
        <v>66</v>
      </c>
      <c r="B2258" s="68"/>
      <c r="C2258" s="214" t="s">
        <v>46</v>
      </c>
      <c r="D2258" s="215">
        <v>45044</v>
      </c>
      <c r="E2258" s="192" t="s">
        <v>4631</v>
      </c>
      <c r="F2258" s="192" t="s">
        <v>639</v>
      </c>
      <c r="G2258" s="192">
        <v>5552830</v>
      </c>
      <c r="H2258" s="68"/>
      <c r="I2258" s="198" t="s">
        <v>5794</v>
      </c>
      <c r="J2258" s="68"/>
      <c r="K2258" s="68"/>
      <c r="L2258" s="68"/>
      <c r="M2258" s="68"/>
      <c r="N2258" s="363"/>
      <c r="O2258" s="363"/>
      <c r="P2258" s="216">
        <v>0</v>
      </c>
      <c r="Q2258" s="216">
        <v>59009.91</v>
      </c>
      <c r="R2258" s="68" t="s">
        <v>638</v>
      </c>
      <c r="S2258" s="365"/>
      <c r="T2258" s="278"/>
    </row>
    <row r="2259" spans="1:20" ht="76.5">
      <c r="A2259" s="192">
        <v>862</v>
      </c>
      <c r="B2259" s="68"/>
      <c r="C2259" s="214" t="s">
        <v>187</v>
      </c>
      <c r="D2259" s="215">
        <v>45044</v>
      </c>
      <c r="E2259" s="192" t="s">
        <v>4631</v>
      </c>
      <c r="F2259" s="192" t="s">
        <v>639</v>
      </c>
      <c r="G2259" s="192">
        <v>5556218</v>
      </c>
      <c r="H2259" s="68"/>
      <c r="I2259" s="198" t="s">
        <v>5795</v>
      </c>
      <c r="J2259" s="68"/>
      <c r="K2259" s="68"/>
      <c r="L2259" s="68"/>
      <c r="M2259" s="68"/>
      <c r="N2259" s="363"/>
      <c r="O2259" s="363"/>
      <c r="P2259" s="216">
        <v>0</v>
      </c>
      <c r="Q2259" s="216">
        <v>28036.639999999999</v>
      </c>
      <c r="R2259" s="68" t="s">
        <v>638</v>
      </c>
      <c r="S2259" s="365"/>
      <c r="T2259" s="278"/>
    </row>
    <row r="2260" spans="1:20" ht="76.5">
      <c r="A2260" s="192" t="s">
        <v>542</v>
      </c>
      <c r="B2260" s="68"/>
      <c r="C2260" s="214" t="s">
        <v>691</v>
      </c>
      <c r="D2260" s="215">
        <v>45044</v>
      </c>
      <c r="E2260" s="192" t="s">
        <v>4631</v>
      </c>
      <c r="F2260" s="192" t="s">
        <v>639</v>
      </c>
      <c r="G2260" s="192">
        <v>5556332</v>
      </c>
      <c r="H2260" s="68"/>
      <c r="I2260" s="198" t="s">
        <v>5796</v>
      </c>
      <c r="J2260" s="68"/>
      <c r="K2260" s="68"/>
      <c r="L2260" s="68"/>
      <c r="M2260" s="68"/>
      <c r="N2260" s="363"/>
      <c r="O2260" s="363"/>
      <c r="P2260" s="216">
        <v>0</v>
      </c>
      <c r="Q2260" s="216">
        <v>873763.85</v>
      </c>
      <c r="R2260" s="68" t="s">
        <v>638</v>
      </c>
      <c r="S2260" s="365"/>
      <c r="T2260" s="278"/>
    </row>
    <row r="2261" spans="1:20" ht="76.5">
      <c r="A2261" s="192">
        <v>862</v>
      </c>
      <c r="B2261" s="68"/>
      <c r="C2261" s="214" t="s">
        <v>187</v>
      </c>
      <c r="D2261" s="215">
        <v>45044</v>
      </c>
      <c r="E2261" s="192" t="s">
        <v>4631</v>
      </c>
      <c r="F2261" s="192" t="s">
        <v>639</v>
      </c>
      <c r="G2261" s="192">
        <v>5555738</v>
      </c>
      <c r="H2261" s="68"/>
      <c r="I2261" s="198" t="s">
        <v>5797</v>
      </c>
      <c r="J2261" s="68"/>
      <c r="K2261" s="68"/>
      <c r="L2261" s="68"/>
      <c r="M2261" s="68"/>
      <c r="N2261" s="363"/>
      <c r="O2261" s="363"/>
      <c r="P2261" s="216">
        <v>0</v>
      </c>
      <c r="Q2261" s="216">
        <v>756.37</v>
      </c>
      <c r="R2261" s="68" t="s">
        <v>638</v>
      </c>
      <c r="S2261" s="365"/>
      <c r="T2261" s="278"/>
    </row>
    <row r="2262" spans="1:20" ht="76.5">
      <c r="A2262" s="192">
        <v>862</v>
      </c>
      <c r="B2262" s="68"/>
      <c r="C2262" s="214" t="s">
        <v>187</v>
      </c>
      <c r="D2262" s="215">
        <v>45044</v>
      </c>
      <c r="E2262" s="192" t="s">
        <v>4631</v>
      </c>
      <c r="F2262" s="192" t="s">
        <v>639</v>
      </c>
      <c r="G2262" s="192">
        <v>5555764</v>
      </c>
      <c r="H2262" s="68"/>
      <c r="I2262" s="198" t="s">
        <v>5798</v>
      </c>
      <c r="J2262" s="68"/>
      <c r="K2262" s="68"/>
      <c r="L2262" s="68"/>
      <c r="M2262" s="68"/>
      <c r="N2262" s="363"/>
      <c r="O2262" s="363"/>
      <c r="P2262" s="216">
        <v>0</v>
      </c>
      <c r="Q2262" s="216">
        <v>123191.33</v>
      </c>
      <c r="R2262" s="68" t="s">
        <v>638</v>
      </c>
      <c r="S2262" s="365"/>
      <c r="T2262" s="278"/>
    </row>
    <row r="2263" spans="1:20" ht="76.5">
      <c r="A2263" s="192">
        <v>66</v>
      </c>
      <c r="B2263" s="68"/>
      <c r="C2263" s="214" t="s">
        <v>46</v>
      </c>
      <c r="D2263" s="215">
        <v>45044</v>
      </c>
      <c r="E2263" s="192" t="s">
        <v>4631</v>
      </c>
      <c r="F2263" s="192" t="s">
        <v>639</v>
      </c>
      <c r="G2263" s="192">
        <v>5555789</v>
      </c>
      <c r="H2263" s="68"/>
      <c r="I2263" s="198" t="s">
        <v>5799</v>
      </c>
      <c r="J2263" s="68"/>
      <c r="K2263" s="68"/>
      <c r="L2263" s="68"/>
      <c r="M2263" s="68"/>
      <c r="N2263" s="363"/>
      <c r="O2263" s="363"/>
      <c r="P2263" s="216">
        <v>0</v>
      </c>
      <c r="Q2263" s="216">
        <v>2292.71</v>
      </c>
      <c r="R2263" s="68" t="s">
        <v>638</v>
      </c>
      <c r="S2263" s="365"/>
      <c r="T2263" s="278"/>
    </row>
    <row r="2264" spans="1:20" ht="76.5">
      <c r="A2264" s="192">
        <v>66</v>
      </c>
      <c r="B2264" s="68"/>
      <c r="C2264" s="214" t="s">
        <v>46</v>
      </c>
      <c r="D2264" s="215">
        <v>45044</v>
      </c>
      <c r="E2264" s="192" t="s">
        <v>4631</v>
      </c>
      <c r="F2264" s="192" t="s">
        <v>639</v>
      </c>
      <c r="G2264" s="192">
        <v>5555737</v>
      </c>
      <c r="H2264" s="68"/>
      <c r="I2264" s="198" t="s">
        <v>5800</v>
      </c>
      <c r="J2264" s="68"/>
      <c r="K2264" s="68"/>
      <c r="L2264" s="68"/>
      <c r="M2264" s="68"/>
      <c r="N2264" s="363"/>
      <c r="O2264" s="363"/>
      <c r="P2264" s="216">
        <v>0</v>
      </c>
      <c r="Q2264" s="216">
        <v>756.38</v>
      </c>
      <c r="R2264" s="68" t="s">
        <v>638</v>
      </c>
      <c r="S2264" s="365"/>
      <c r="T2264" s="278"/>
    </row>
    <row r="2265" spans="1:20" ht="76.5">
      <c r="A2265" s="192">
        <v>66</v>
      </c>
      <c r="B2265" s="68"/>
      <c r="C2265" s="214" t="s">
        <v>46</v>
      </c>
      <c r="D2265" s="215">
        <v>45044</v>
      </c>
      <c r="E2265" s="192" t="s">
        <v>4631</v>
      </c>
      <c r="F2265" s="192" t="s">
        <v>639</v>
      </c>
      <c r="G2265" s="192">
        <v>5555763</v>
      </c>
      <c r="H2265" s="68"/>
      <c r="I2265" s="198" t="s">
        <v>5801</v>
      </c>
      <c r="J2265" s="68"/>
      <c r="K2265" s="68"/>
      <c r="L2265" s="68"/>
      <c r="M2265" s="68"/>
      <c r="N2265" s="363"/>
      <c r="O2265" s="363"/>
      <c r="P2265" s="216">
        <v>0</v>
      </c>
      <c r="Q2265" s="216">
        <v>123191.34</v>
      </c>
      <c r="R2265" s="68" t="s">
        <v>638</v>
      </c>
      <c r="S2265" s="365"/>
      <c r="T2265" s="278"/>
    </row>
    <row r="2266" spans="1:20" ht="89.25">
      <c r="A2266" s="192">
        <v>862</v>
      </c>
      <c r="B2266" s="68"/>
      <c r="C2266" s="214" t="s">
        <v>187</v>
      </c>
      <c r="D2266" s="215">
        <v>45044</v>
      </c>
      <c r="E2266" s="192" t="s">
        <v>4631</v>
      </c>
      <c r="F2266" s="192" t="s">
        <v>639</v>
      </c>
      <c r="G2266" s="192">
        <v>5555832</v>
      </c>
      <c r="H2266" s="68"/>
      <c r="I2266" s="198" t="s">
        <v>5802</v>
      </c>
      <c r="J2266" s="68"/>
      <c r="K2266" s="68"/>
      <c r="L2266" s="68"/>
      <c r="M2266" s="68"/>
      <c r="N2266" s="363"/>
      <c r="O2266" s="363"/>
      <c r="P2266" s="216">
        <v>0</v>
      </c>
      <c r="Q2266" s="216">
        <v>2292.6999999999998</v>
      </c>
      <c r="R2266" s="68" t="s">
        <v>638</v>
      </c>
      <c r="S2266" s="365"/>
      <c r="T2266" s="278"/>
    </row>
    <row r="2267" spans="1:20" ht="76.5">
      <c r="A2267" s="192">
        <v>66</v>
      </c>
      <c r="B2267" s="68"/>
      <c r="C2267" s="214" t="s">
        <v>46</v>
      </c>
      <c r="D2267" s="215">
        <v>45044</v>
      </c>
      <c r="E2267" s="192" t="s">
        <v>4631</v>
      </c>
      <c r="F2267" s="192" t="s">
        <v>639</v>
      </c>
      <c r="G2267" s="192">
        <v>5555698</v>
      </c>
      <c r="H2267" s="68"/>
      <c r="I2267" s="198" t="s">
        <v>5803</v>
      </c>
      <c r="J2267" s="68"/>
      <c r="K2267" s="68"/>
      <c r="L2267" s="68"/>
      <c r="M2267" s="68"/>
      <c r="N2267" s="363"/>
      <c r="O2267" s="363"/>
      <c r="P2267" s="216">
        <v>0</v>
      </c>
      <c r="Q2267" s="216">
        <v>786.96</v>
      </c>
      <c r="R2267" s="68" t="s">
        <v>638</v>
      </c>
      <c r="S2267" s="365"/>
      <c r="T2267" s="278"/>
    </row>
    <row r="2268" spans="1:20" ht="76.5">
      <c r="A2268" s="192">
        <v>862</v>
      </c>
      <c r="B2268" s="68"/>
      <c r="C2268" s="214" t="s">
        <v>187</v>
      </c>
      <c r="D2268" s="215">
        <v>45044</v>
      </c>
      <c r="E2268" s="192" t="s">
        <v>4631</v>
      </c>
      <c r="F2268" s="192" t="s">
        <v>639</v>
      </c>
      <c r="G2268" s="192">
        <v>5555699</v>
      </c>
      <c r="H2268" s="68"/>
      <c r="I2268" s="198" t="s">
        <v>5804</v>
      </c>
      <c r="J2268" s="68"/>
      <c r="K2268" s="68"/>
      <c r="L2268" s="68"/>
      <c r="M2268" s="68"/>
      <c r="N2268" s="363"/>
      <c r="O2268" s="363"/>
      <c r="P2268" s="216">
        <v>0</v>
      </c>
      <c r="Q2268" s="216">
        <v>786.95</v>
      </c>
      <c r="R2268" s="68" t="s">
        <v>638</v>
      </c>
      <c r="S2268" s="365"/>
      <c r="T2268" s="278"/>
    </row>
    <row r="2269" spans="1:20" ht="76.5">
      <c r="A2269" s="192">
        <v>66</v>
      </c>
      <c r="B2269" s="68"/>
      <c r="C2269" s="214" t="s">
        <v>46</v>
      </c>
      <c r="D2269" s="215">
        <v>45044</v>
      </c>
      <c r="E2269" s="192" t="s">
        <v>4631</v>
      </c>
      <c r="F2269" s="192" t="s">
        <v>639</v>
      </c>
      <c r="G2269" s="192">
        <v>5555719</v>
      </c>
      <c r="H2269" s="68"/>
      <c r="I2269" s="198" t="s">
        <v>5805</v>
      </c>
      <c r="J2269" s="68"/>
      <c r="K2269" s="68"/>
      <c r="L2269" s="68"/>
      <c r="M2269" s="68"/>
      <c r="N2269" s="363"/>
      <c r="O2269" s="363"/>
      <c r="P2269" s="216">
        <v>0</v>
      </c>
      <c r="Q2269" s="216">
        <v>1664.75</v>
      </c>
      <c r="R2269" s="68" t="s">
        <v>638</v>
      </c>
      <c r="S2269" s="365"/>
      <c r="T2269" s="278"/>
    </row>
    <row r="2270" spans="1:20" ht="76.5">
      <c r="A2270" s="192">
        <v>862</v>
      </c>
      <c r="B2270" s="68"/>
      <c r="C2270" s="214" t="s">
        <v>187</v>
      </c>
      <c r="D2270" s="215">
        <v>45044</v>
      </c>
      <c r="E2270" s="192" t="s">
        <v>4631</v>
      </c>
      <c r="F2270" s="192" t="s">
        <v>639</v>
      </c>
      <c r="G2270" s="192">
        <v>5555720</v>
      </c>
      <c r="H2270" s="68"/>
      <c r="I2270" s="198" t="s">
        <v>5806</v>
      </c>
      <c r="J2270" s="68"/>
      <c r="K2270" s="68"/>
      <c r="L2270" s="68"/>
      <c r="M2270" s="68"/>
      <c r="N2270" s="363"/>
      <c r="O2270" s="363"/>
      <c r="P2270" s="216">
        <v>0</v>
      </c>
      <c r="Q2270" s="216">
        <v>1664.75</v>
      </c>
      <c r="R2270" s="68" t="s">
        <v>638</v>
      </c>
      <c r="S2270" s="365"/>
      <c r="T2270" s="278"/>
    </row>
    <row r="2271" spans="1:20" ht="102">
      <c r="A2271" s="192" t="s">
        <v>544</v>
      </c>
      <c r="B2271" s="68"/>
      <c r="C2271" s="214" t="s">
        <v>683</v>
      </c>
      <c r="D2271" s="215">
        <v>45044</v>
      </c>
      <c r="E2271" s="192" t="s">
        <v>4631</v>
      </c>
      <c r="F2271" s="192" t="s">
        <v>600</v>
      </c>
      <c r="G2271" s="192">
        <v>5070764</v>
      </c>
      <c r="H2271" s="68"/>
      <c r="I2271" s="198" t="s">
        <v>5807</v>
      </c>
      <c r="J2271" s="68"/>
      <c r="K2271" s="68"/>
      <c r="L2271" s="68"/>
      <c r="M2271" s="68"/>
      <c r="N2271" s="363"/>
      <c r="O2271" s="363"/>
      <c r="P2271" s="216">
        <v>0</v>
      </c>
      <c r="Q2271" s="216">
        <v>3466.1</v>
      </c>
      <c r="R2271" s="68" t="s">
        <v>638</v>
      </c>
      <c r="S2271" s="365"/>
      <c r="T2271" s="278"/>
    </row>
    <row r="2272" spans="1:20" ht="102">
      <c r="A2272" s="192" t="s">
        <v>544</v>
      </c>
      <c r="B2272" s="68"/>
      <c r="C2272" s="214" t="s">
        <v>683</v>
      </c>
      <c r="D2272" s="215">
        <v>45044</v>
      </c>
      <c r="E2272" s="192" t="s">
        <v>4631</v>
      </c>
      <c r="F2272" s="192" t="s">
        <v>600</v>
      </c>
      <c r="G2272" s="192">
        <v>5070765</v>
      </c>
      <c r="H2272" s="68"/>
      <c r="I2272" s="198" t="s">
        <v>5808</v>
      </c>
      <c r="J2272" s="68"/>
      <c r="K2272" s="68"/>
      <c r="L2272" s="68"/>
      <c r="M2272" s="68"/>
      <c r="N2272" s="363"/>
      <c r="O2272" s="363"/>
      <c r="P2272" s="216">
        <v>0</v>
      </c>
      <c r="Q2272" s="216">
        <v>106791.78</v>
      </c>
      <c r="R2272" s="68" t="s">
        <v>638</v>
      </c>
      <c r="S2272" s="365"/>
      <c r="T2272" s="278"/>
    </row>
    <row r="2273" spans="1:20" ht="76.5">
      <c r="A2273" s="192">
        <v>862</v>
      </c>
      <c r="B2273" s="68"/>
      <c r="C2273" s="214" t="s">
        <v>187</v>
      </c>
      <c r="D2273" s="215">
        <v>45044</v>
      </c>
      <c r="E2273" s="192" t="s">
        <v>4631</v>
      </c>
      <c r="F2273" s="192" t="s">
        <v>639</v>
      </c>
      <c r="G2273" s="192">
        <v>5555682</v>
      </c>
      <c r="H2273" s="68"/>
      <c r="I2273" s="198" t="s">
        <v>5809</v>
      </c>
      <c r="J2273" s="68"/>
      <c r="K2273" s="68"/>
      <c r="L2273" s="68"/>
      <c r="M2273" s="68"/>
      <c r="N2273" s="363"/>
      <c r="O2273" s="363"/>
      <c r="P2273" s="216">
        <v>0</v>
      </c>
      <c r="Q2273" s="216">
        <v>3939.26</v>
      </c>
      <c r="R2273" s="68" t="s">
        <v>638</v>
      </c>
      <c r="S2273" s="365"/>
      <c r="T2273" s="278"/>
    </row>
    <row r="2274" spans="1:20" ht="102">
      <c r="A2274" s="192" t="s">
        <v>544</v>
      </c>
      <c r="B2274" s="68"/>
      <c r="C2274" s="214" t="s">
        <v>683</v>
      </c>
      <c r="D2274" s="215">
        <v>45044</v>
      </c>
      <c r="E2274" s="192" t="s">
        <v>4631</v>
      </c>
      <c r="F2274" s="192" t="s">
        <v>600</v>
      </c>
      <c r="G2274" s="192">
        <v>5070766</v>
      </c>
      <c r="H2274" s="68"/>
      <c r="I2274" s="198" t="s">
        <v>5810</v>
      </c>
      <c r="J2274" s="68"/>
      <c r="K2274" s="68"/>
      <c r="L2274" s="68"/>
      <c r="M2274" s="68"/>
      <c r="N2274" s="363"/>
      <c r="O2274" s="363"/>
      <c r="P2274" s="216">
        <v>0</v>
      </c>
      <c r="Q2274" s="216">
        <v>139514.85999999999</v>
      </c>
      <c r="R2274" s="68" t="s">
        <v>638</v>
      </c>
      <c r="S2274" s="365"/>
      <c r="T2274" s="278"/>
    </row>
    <row r="2275" spans="1:20" ht="89.25">
      <c r="A2275" s="192">
        <v>66</v>
      </c>
      <c r="B2275" s="68"/>
      <c r="C2275" s="214" t="s">
        <v>46</v>
      </c>
      <c r="D2275" s="215">
        <v>45044</v>
      </c>
      <c r="E2275" s="192" t="s">
        <v>4631</v>
      </c>
      <c r="F2275" s="192" t="s">
        <v>639</v>
      </c>
      <c r="G2275" s="192">
        <v>5552848</v>
      </c>
      <c r="H2275" s="68"/>
      <c r="I2275" s="198" t="s">
        <v>5811</v>
      </c>
      <c r="J2275" s="68"/>
      <c r="K2275" s="68"/>
      <c r="L2275" s="68"/>
      <c r="M2275" s="68"/>
      <c r="N2275" s="363"/>
      <c r="O2275" s="363"/>
      <c r="P2275" s="216">
        <v>0</v>
      </c>
      <c r="Q2275" s="216">
        <v>72201.53</v>
      </c>
      <c r="R2275" s="68" t="s">
        <v>638</v>
      </c>
      <c r="S2275" s="365"/>
      <c r="T2275" s="278"/>
    </row>
    <row r="2276" spans="1:20" ht="89.25">
      <c r="A2276" s="192">
        <v>862</v>
      </c>
      <c r="B2276" s="68"/>
      <c r="C2276" s="214" t="s">
        <v>187</v>
      </c>
      <c r="D2276" s="215">
        <v>45044</v>
      </c>
      <c r="E2276" s="192" t="s">
        <v>4631</v>
      </c>
      <c r="F2276" s="192" t="s">
        <v>639</v>
      </c>
      <c r="G2276" s="192">
        <v>5552831</v>
      </c>
      <c r="H2276" s="68"/>
      <c r="I2276" s="198" t="s">
        <v>5812</v>
      </c>
      <c r="J2276" s="68"/>
      <c r="K2276" s="68"/>
      <c r="L2276" s="68"/>
      <c r="M2276" s="68"/>
      <c r="N2276" s="363"/>
      <c r="O2276" s="363"/>
      <c r="P2276" s="216">
        <v>0</v>
      </c>
      <c r="Q2276" s="216">
        <v>6469.69</v>
      </c>
      <c r="R2276" s="68" t="s">
        <v>638</v>
      </c>
      <c r="S2276" s="365"/>
      <c r="T2276" s="278"/>
    </row>
    <row r="2277" spans="1:20" ht="102">
      <c r="A2277" s="192" t="s">
        <v>544</v>
      </c>
      <c r="B2277" s="68"/>
      <c r="C2277" s="214" t="s">
        <v>683</v>
      </c>
      <c r="D2277" s="215">
        <v>45044</v>
      </c>
      <c r="E2277" s="192" t="s">
        <v>4631</v>
      </c>
      <c r="F2277" s="192" t="s">
        <v>600</v>
      </c>
      <c r="G2277" s="192">
        <v>5070822</v>
      </c>
      <c r="H2277" s="68"/>
      <c r="I2277" s="198" t="s">
        <v>5813</v>
      </c>
      <c r="J2277" s="68"/>
      <c r="K2277" s="68"/>
      <c r="L2277" s="68"/>
      <c r="M2277" s="68"/>
      <c r="N2277" s="363"/>
      <c r="O2277" s="363"/>
      <c r="P2277" s="216">
        <v>0</v>
      </c>
      <c r="Q2277" s="216">
        <v>12303</v>
      </c>
      <c r="R2277" s="68" t="s">
        <v>638</v>
      </c>
      <c r="S2277" s="365"/>
      <c r="T2277" s="278"/>
    </row>
    <row r="2278" spans="1:20" ht="89.25">
      <c r="A2278" s="192">
        <v>862</v>
      </c>
      <c r="B2278" s="68"/>
      <c r="C2278" s="214" t="s">
        <v>187</v>
      </c>
      <c r="D2278" s="215">
        <v>45044</v>
      </c>
      <c r="E2278" s="192" t="s">
        <v>4631</v>
      </c>
      <c r="F2278" s="192" t="s">
        <v>639</v>
      </c>
      <c r="G2278" s="192">
        <v>5552853</v>
      </c>
      <c r="H2278" s="68"/>
      <c r="I2278" s="198" t="s">
        <v>5746</v>
      </c>
      <c r="J2278" s="68"/>
      <c r="K2278" s="68"/>
      <c r="L2278" s="68"/>
      <c r="M2278" s="68"/>
      <c r="N2278" s="363"/>
      <c r="O2278" s="363"/>
      <c r="P2278" s="216">
        <v>0</v>
      </c>
      <c r="Q2278" s="216">
        <v>276414.67</v>
      </c>
      <c r="R2278" s="68" t="s">
        <v>638</v>
      </c>
      <c r="S2278" s="365"/>
      <c r="T2278" s="278"/>
    </row>
    <row r="2279" spans="1:20" ht="76.5">
      <c r="A2279" s="192">
        <v>66</v>
      </c>
      <c r="B2279" s="68"/>
      <c r="C2279" s="214" t="s">
        <v>46</v>
      </c>
      <c r="D2279" s="215">
        <v>45044</v>
      </c>
      <c r="E2279" s="192" t="s">
        <v>4631</v>
      </c>
      <c r="F2279" s="192" t="s">
        <v>639</v>
      </c>
      <c r="G2279" s="192">
        <v>5555659</v>
      </c>
      <c r="H2279" s="68"/>
      <c r="I2279" s="198" t="s">
        <v>5814</v>
      </c>
      <c r="J2279" s="68"/>
      <c r="K2279" s="68"/>
      <c r="L2279" s="68"/>
      <c r="M2279" s="68"/>
      <c r="N2279" s="363"/>
      <c r="O2279" s="363"/>
      <c r="P2279" s="216">
        <v>0</v>
      </c>
      <c r="Q2279" s="216">
        <v>9302.74</v>
      </c>
      <c r="R2279" s="68" t="s">
        <v>638</v>
      </c>
      <c r="S2279" s="365"/>
      <c r="T2279" s="278"/>
    </row>
    <row r="2280" spans="1:20" ht="76.5">
      <c r="A2280" s="192" t="s">
        <v>542</v>
      </c>
      <c r="B2280" s="68"/>
      <c r="C2280" s="214" t="s">
        <v>691</v>
      </c>
      <c r="D2280" s="215">
        <v>45044</v>
      </c>
      <c r="E2280" s="192" t="s">
        <v>4631</v>
      </c>
      <c r="F2280" s="192" t="s">
        <v>639</v>
      </c>
      <c r="G2280" s="192">
        <v>5556432</v>
      </c>
      <c r="H2280" s="68"/>
      <c r="I2280" s="198" t="s">
        <v>5815</v>
      </c>
      <c r="J2280" s="68"/>
      <c r="K2280" s="68"/>
      <c r="L2280" s="68"/>
      <c r="M2280" s="68"/>
      <c r="N2280" s="363"/>
      <c r="O2280" s="363"/>
      <c r="P2280" s="216">
        <v>0</v>
      </c>
      <c r="Q2280" s="216">
        <v>343471.03</v>
      </c>
      <c r="R2280" s="68" t="s">
        <v>638</v>
      </c>
      <c r="S2280" s="365"/>
      <c r="T2280" s="278"/>
    </row>
    <row r="2281" spans="1:20" ht="89.25">
      <c r="A2281" s="192">
        <v>862</v>
      </c>
      <c r="B2281" s="68"/>
      <c r="C2281" s="214" t="s">
        <v>187</v>
      </c>
      <c r="D2281" s="215">
        <v>45044</v>
      </c>
      <c r="E2281" s="192" t="s">
        <v>4631</v>
      </c>
      <c r="F2281" s="192" t="s">
        <v>639</v>
      </c>
      <c r="G2281" s="192">
        <v>5552926</v>
      </c>
      <c r="H2281" s="68"/>
      <c r="I2281" s="198" t="s">
        <v>5816</v>
      </c>
      <c r="J2281" s="68"/>
      <c r="K2281" s="68"/>
      <c r="L2281" s="68"/>
      <c r="M2281" s="68"/>
      <c r="N2281" s="363"/>
      <c r="O2281" s="363"/>
      <c r="P2281" s="216">
        <v>0</v>
      </c>
      <c r="Q2281" s="216">
        <v>11615.77</v>
      </c>
      <c r="R2281" s="68" t="s">
        <v>638</v>
      </c>
      <c r="S2281" s="365"/>
      <c r="T2281" s="278"/>
    </row>
    <row r="2282" spans="1:20" ht="76.5">
      <c r="A2282" s="192">
        <v>862</v>
      </c>
      <c r="B2282" s="68"/>
      <c r="C2282" s="214" t="s">
        <v>187</v>
      </c>
      <c r="D2282" s="215">
        <v>45044</v>
      </c>
      <c r="E2282" s="192" t="s">
        <v>4631</v>
      </c>
      <c r="F2282" s="192" t="s">
        <v>639</v>
      </c>
      <c r="G2282" s="192">
        <v>5556433</v>
      </c>
      <c r="H2282" s="68"/>
      <c r="I2282" s="198" t="s">
        <v>5817</v>
      </c>
      <c r="J2282" s="68"/>
      <c r="K2282" s="68"/>
      <c r="L2282" s="68"/>
      <c r="M2282" s="68"/>
      <c r="N2282" s="363"/>
      <c r="O2282" s="363"/>
      <c r="P2282" s="216">
        <v>0</v>
      </c>
      <c r="Q2282" s="216">
        <v>18871.18</v>
      </c>
      <c r="R2282" s="68" t="s">
        <v>638</v>
      </c>
      <c r="S2282" s="365"/>
      <c r="T2282" s="278"/>
    </row>
    <row r="2283" spans="1:20" ht="89.25">
      <c r="A2283" s="192">
        <v>66</v>
      </c>
      <c r="B2283" s="68"/>
      <c r="C2283" s="214" t="s">
        <v>46</v>
      </c>
      <c r="D2283" s="215">
        <v>45044</v>
      </c>
      <c r="E2283" s="192" t="s">
        <v>4631</v>
      </c>
      <c r="F2283" s="192" t="s">
        <v>639</v>
      </c>
      <c r="G2283" s="192">
        <v>5552927</v>
      </c>
      <c r="H2283" s="68"/>
      <c r="I2283" s="198" t="s">
        <v>5818</v>
      </c>
      <c r="J2283" s="68"/>
      <c r="K2283" s="68"/>
      <c r="L2283" s="68"/>
      <c r="M2283" s="68"/>
      <c r="N2283" s="363"/>
      <c r="O2283" s="363"/>
      <c r="P2283" s="216">
        <v>0</v>
      </c>
      <c r="Q2283" s="216">
        <v>39190.49</v>
      </c>
      <c r="R2283" s="68" t="s">
        <v>638</v>
      </c>
      <c r="S2283" s="365"/>
      <c r="T2283" s="278"/>
    </row>
    <row r="2284" spans="1:20" ht="89.25">
      <c r="A2284" s="192">
        <v>66</v>
      </c>
      <c r="B2284" s="68"/>
      <c r="C2284" s="214" t="s">
        <v>46</v>
      </c>
      <c r="D2284" s="215">
        <v>45044</v>
      </c>
      <c r="E2284" s="192" t="s">
        <v>4631</v>
      </c>
      <c r="F2284" s="192" t="s">
        <v>639</v>
      </c>
      <c r="G2284" s="192">
        <v>5552913</v>
      </c>
      <c r="H2284" s="68"/>
      <c r="I2284" s="198" t="s">
        <v>5819</v>
      </c>
      <c r="J2284" s="68"/>
      <c r="K2284" s="68"/>
      <c r="L2284" s="68"/>
      <c r="M2284" s="68"/>
      <c r="N2284" s="363"/>
      <c r="O2284" s="363"/>
      <c r="P2284" s="216">
        <v>0</v>
      </c>
      <c r="Q2284" s="216">
        <v>114865.34</v>
      </c>
      <c r="R2284" s="68" t="s">
        <v>638</v>
      </c>
      <c r="S2284" s="365"/>
      <c r="T2284" s="278"/>
    </row>
    <row r="2285" spans="1:20" ht="89.25">
      <c r="A2285" s="192">
        <v>862</v>
      </c>
      <c r="B2285" s="68"/>
      <c r="C2285" s="214" t="s">
        <v>187</v>
      </c>
      <c r="D2285" s="215">
        <v>45044</v>
      </c>
      <c r="E2285" s="192" t="s">
        <v>4631</v>
      </c>
      <c r="F2285" s="192" t="s">
        <v>639</v>
      </c>
      <c r="G2285" s="192">
        <v>5552944</v>
      </c>
      <c r="H2285" s="68"/>
      <c r="I2285" s="198" t="s">
        <v>5820</v>
      </c>
      <c r="J2285" s="68"/>
      <c r="K2285" s="68"/>
      <c r="L2285" s="68"/>
      <c r="M2285" s="68"/>
      <c r="N2285" s="363"/>
      <c r="O2285" s="363"/>
      <c r="P2285" s="216">
        <v>0</v>
      </c>
      <c r="Q2285" s="216">
        <v>4154.6899999999996</v>
      </c>
      <c r="R2285" s="68" t="s">
        <v>638</v>
      </c>
      <c r="S2285" s="365"/>
      <c r="T2285" s="278"/>
    </row>
    <row r="2286" spans="1:20" ht="76.5">
      <c r="A2286" s="192">
        <v>862</v>
      </c>
      <c r="B2286" s="68"/>
      <c r="C2286" s="214" t="s">
        <v>187</v>
      </c>
      <c r="D2286" s="215">
        <v>45044</v>
      </c>
      <c r="E2286" s="192" t="s">
        <v>4631</v>
      </c>
      <c r="F2286" s="192" t="s">
        <v>639</v>
      </c>
      <c r="G2286" s="192">
        <v>5552912</v>
      </c>
      <c r="H2286" s="68"/>
      <c r="I2286" s="198" t="s">
        <v>5821</v>
      </c>
      <c r="J2286" s="68"/>
      <c r="K2286" s="68"/>
      <c r="L2286" s="68"/>
      <c r="M2286" s="68"/>
      <c r="N2286" s="363"/>
      <c r="O2286" s="363"/>
      <c r="P2286" s="216">
        <v>0</v>
      </c>
      <c r="Q2286" s="216">
        <v>2932.98</v>
      </c>
      <c r="R2286" s="68" t="s">
        <v>638</v>
      </c>
      <c r="S2286" s="365"/>
      <c r="T2286" s="278"/>
    </row>
    <row r="2287" spans="1:20" ht="102">
      <c r="A2287" s="192" t="s">
        <v>544</v>
      </c>
      <c r="B2287" s="68"/>
      <c r="C2287" s="214" t="s">
        <v>683</v>
      </c>
      <c r="D2287" s="215">
        <v>45044</v>
      </c>
      <c r="E2287" s="192" t="s">
        <v>4631</v>
      </c>
      <c r="F2287" s="192" t="s">
        <v>600</v>
      </c>
      <c r="G2287" s="192">
        <v>5070824</v>
      </c>
      <c r="H2287" s="68"/>
      <c r="I2287" s="198" t="s">
        <v>5822</v>
      </c>
      <c r="J2287" s="68"/>
      <c r="K2287" s="68"/>
      <c r="L2287" s="68"/>
      <c r="M2287" s="68"/>
      <c r="N2287" s="363"/>
      <c r="O2287" s="363"/>
      <c r="P2287" s="216">
        <v>0</v>
      </c>
      <c r="Q2287" s="216">
        <v>48165</v>
      </c>
      <c r="R2287" s="68" t="s">
        <v>638</v>
      </c>
      <c r="S2287" s="365"/>
      <c r="T2287" s="278"/>
    </row>
    <row r="2288" spans="1:20" ht="38.25">
      <c r="A2288" s="192" t="s">
        <v>667</v>
      </c>
      <c r="B2288" s="68"/>
      <c r="C2288" s="214" t="s">
        <v>1256</v>
      </c>
      <c r="D2288" s="215">
        <v>45044</v>
      </c>
      <c r="E2288" s="192" t="s">
        <v>4649</v>
      </c>
      <c r="F2288" s="192" t="s">
        <v>12</v>
      </c>
      <c r="G2288" s="192">
        <v>444486</v>
      </c>
      <c r="H2288" s="68"/>
      <c r="I2288" s="198" t="s">
        <v>1927</v>
      </c>
      <c r="J2288" s="68"/>
      <c r="K2288" s="68"/>
      <c r="L2288" s="68"/>
      <c r="M2288" s="68"/>
      <c r="N2288" s="363"/>
      <c r="O2288" s="363"/>
      <c r="P2288" s="216">
        <v>2066464.35</v>
      </c>
      <c r="Q2288" s="216">
        <v>0</v>
      </c>
      <c r="R2288" s="68" t="s">
        <v>638</v>
      </c>
      <c r="S2288" s="365"/>
      <c r="T2288" s="278"/>
    </row>
    <row r="2289" spans="1:20" ht="38.25">
      <c r="A2289" s="192" t="s">
        <v>667</v>
      </c>
      <c r="B2289" s="68"/>
      <c r="C2289" s="214" t="s">
        <v>1256</v>
      </c>
      <c r="D2289" s="215">
        <v>45044</v>
      </c>
      <c r="E2289" s="192" t="s">
        <v>4650</v>
      </c>
      <c r="F2289" s="192" t="s">
        <v>12</v>
      </c>
      <c r="G2289" s="192">
        <v>444488</v>
      </c>
      <c r="H2289" s="68"/>
      <c r="I2289" s="198" t="s">
        <v>1927</v>
      </c>
      <c r="J2289" s="68"/>
      <c r="K2289" s="68"/>
      <c r="L2289" s="68"/>
      <c r="M2289" s="68"/>
      <c r="N2289" s="363"/>
      <c r="O2289" s="363"/>
      <c r="P2289" s="216">
        <v>5675787.0800000001</v>
      </c>
      <c r="Q2289" s="216">
        <v>0</v>
      </c>
      <c r="R2289" s="68" t="s">
        <v>638</v>
      </c>
      <c r="S2289" s="365"/>
      <c r="T2289" s="278"/>
    </row>
    <row r="2290" spans="1:20" ht="38.25">
      <c r="A2290" s="192" t="s">
        <v>667</v>
      </c>
      <c r="B2290" s="68"/>
      <c r="C2290" s="214" t="s">
        <v>1256</v>
      </c>
      <c r="D2290" s="215">
        <v>45044</v>
      </c>
      <c r="E2290" s="192" t="s">
        <v>4651</v>
      </c>
      <c r="F2290" s="192" t="s">
        <v>12</v>
      </c>
      <c r="G2290" s="192">
        <v>444490</v>
      </c>
      <c r="H2290" s="68"/>
      <c r="I2290" s="198" t="s">
        <v>1927</v>
      </c>
      <c r="J2290" s="68"/>
      <c r="K2290" s="68"/>
      <c r="L2290" s="68"/>
      <c r="M2290" s="68"/>
      <c r="N2290" s="363"/>
      <c r="O2290" s="363"/>
      <c r="P2290" s="216">
        <v>4807973.6900000004</v>
      </c>
      <c r="Q2290" s="216">
        <v>0</v>
      </c>
      <c r="R2290" s="68" t="s">
        <v>638</v>
      </c>
      <c r="S2290" s="365"/>
      <c r="T2290" s="278"/>
    </row>
    <row r="2291" spans="1:20" ht="38.25">
      <c r="A2291" s="192" t="s">
        <v>667</v>
      </c>
      <c r="B2291" s="68"/>
      <c r="C2291" s="214" t="s">
        <v>1256</v>
      </c>
      <c r="D2291" s="215">
        <v>45044</v>
      </c>
      <c r="E2291" s="192" t="s">
        <v>4652</v>
      </c>
      <c r="F2291" s="192" t="s">
        <v>12</v>
      </c>
      <c r="G2291" s="192">
        <v>444492</v>
      </c>
      <c r="H2291" s="68"/>
      <c r="I2291" s="198" t="s">
        <v>1927</v>
      </c>
      <c r="J2291" s="68"/>
      <c r="K2291" s="68"/>
      <c r="L2291" s="68"/>
      <c r="M2291" s="68"/>
      <c r="N2291" s="363"/>
      <c r="O2291" s="363"/>
      <c r="P2291" s="216">
        <v>13205664.57</v>
      </c>
      <c r="Q2291" s="216">
        <v>0</v>
      </c>
      <c r="R2291" s="68" t="s">
        <v>638</v>
      </c>
      <c r="S2291" s="365"/>
      <c r="T2291" s="278"/>
    </row>
    <row r="2292" spans="1:20" ht="38.25">
      <c r="A2292" s="192" t="s">
        <v>667</v>
      </c>
      <c r="B2292" s="68"/>
      <c r="C2292" s="214" t="s">
        <v>1256</v>
      </c>
      <c r="D2292" s="215">
        <v>45044</v>
      </c>
      <c r="E2292" s="192" t="s">
        <v>4653</v>
      </c>
      <c r="F2292" s="192" t="s">
        <v>12</v>
      </c>
      <c r="G2292" s="192">
        <v>444494</v>
      </c>
      <c r="H2292" s="68"/>
      <c r="I2292" s="198" t="s">
        <v>1927</v>
      </c>
      <c r="J2292" s="68"/>
      <c r="K2292" s="68"/>
      <c r="L2292" s="68"/>
      <c r="M2292" s="68"/>
      <c r="N2292" s="363"/>
      <c r="O2292" s="363"/>
      <c r="P2292" s="216">
        <v>13205664.57</v>
      </c>
      <c r="Q2292" s="216">
        <v>0</v>
      </c>
      <c r="R2292" s="68" t="s">
        <v>638</v>
      </c>
      <c r="S2292" s="365"/>
      <c r="T2292" s="278"/>
    </row>
    <row r="2293" spans="1:20" ht="38.25">
      <c r="A2293" s="192" t="s">
        <v>667</v>
      </c>
      <c r="B2293" s="68"/>
      <c r="C2293" s="214" t="s">
        <v>1256</v>
      </c>
      <c r="D2293" s="215">
        <v>45044</v>
      </c>
      <c r="E2293" s="192" t="s">
        <v>4654</v>
      </c>
      <c r="F2293" s="192" t="s">
        <v>12</v>
      </c>
      <c r="G2293" s="192">
        <v>444496</v>
      </c>
      <c r="H2293" s="68"/>
      <c r="I2293" s="198" t="s">
        <v>1927</v>
      </c>
      <c r="J2293" s="68"/>
      <c r="K2293" s="68"/>
      <c r="L2293" s="68"/>
      <c r="M2293" s="68"/>
      <c r="N2293" s="363"/>
      <c r="O2293" s="363"/>
      <c r="P2293" s="216">
        <v>2429588.23</v>
      </c>
      <c r="Q2293" s="216">
        <v>0</v>
      </c>
      <c r="R2293" s="68" t="s">
        <v>638</v>
      </c>
      <c r="S2293" s="365"/>
      <c r="T2293" s="278"/>
    </row>
    <row r="2294" spans="1:20" ht="38.25">
      <c r="A2294" s="192" t="s">
        <v>667</v>
      </c>
      <c r="B2294" s="68"/>
      <c r="C2294" s="214" t="s">
        <v>1256</v>
      </c>
      <c r="D2294" s="215">
        <v>45044</v>
      </c>
      <c r="E2294" s="192" t="s">
        <v>4655</v>
      </c>
      <c r="F2294" s="192" t="s">
        <v>12</v>
      </c>
      <c r="G2294" s="192">
        <v>444498</v>
      </c>
      <c r="H2294" s="68"/>
      <c r="I2294" s="198" t="s">
        <v>1927</v>
      </c>
      <c r="J2294" s="68"/>
      <c r="K2294" s="68"/>
      <c r="L2294" s="68"/>
      <c r="M2294" s="68"/>
      <c r="N2294" s="363"/>
      <c r="O2294" s="363"/>
      <c r="P2294" s="216">
        <v>91381.79</v>
      </c>
      <c r="Q2294" s="216">
        <v>0</v>
      </c>
      <c r="R2294" s="68" t="s">
        <v>638</v>
      </c>
      <c r="S2294" s="365"/>
      <c r="T2294" s="278"/>
    </row>
    <row r="2295" spans="1:20" ht="38.25">
      <c r="A2295" s="192" t="s">
        <v>667</v>
      </c>
      <c r="B2295" s="68"/>
      <c r="C2295" s="214" t="s">
        <v>1256</v>
      </c>
      <c r="D2295" s="215">
        <v>45044</v>
      </c>
      <c r="E2295" s="192" t="s">
        <v>4656</v>
      </c>
      <c r="F2295" s="192" t="s">
        <v>12</v>
      </c>
      <c r="G2295" s="192">
        <v>444500</v>
      </c>
      <c r="H2295" s="68"/>
      <c r="I2295" s="198" t="s">
        <v>1927</v>
      </c>
      <c r="J2295" s="68"/>
      <c r="K2295" s="68"/>
      <c r="L2295" s="68"/>
      <c r="M2295" s="68"/>
      <c r="N2295" s="363"/>
      <c r="O2295" s="363"/>
      <c r="P2295" s="216">
        <v>225086.55</v>
      </c>
      <c r="Q2295" s="216">
        <v>0</v>
      </c>
      <c r="R2295" s="68" t="s">
        <v>638</v>
      </c>
      <c r="S2295" s="365"/>
      <c r="T2295" s="278"/>
    </row>
    <row r="2296" spans="1:20" ht="38.25">
      <c r="A2296" s="192" t="s">
        <v>667</v>
      </c>
      <c r="B2296" s="68"/>
      <c r="C2296" s="214" t="s">
        <v>1256</v>
      </c>
      <c r="D2296" s="215">
        <v>45044</v>
      </c>
      <c r="E2296" s="192" t="s">
        <v>4657</v>
      </c>
      <c r="F2296" s="192" t="s">
        <v>12</v>
      </c>
      <c r="G2296" s="192">
        <v>444502</v>
      </c>
      <c r="H2296" s="68"/>
      <c r="I2296" s="198" t="s">
        <v>1927</v>
      </c>
      <c r="J2296" s="68"/>
      <c r="K2296" s="68"/>
      <c r="L2296" s="68"/>
      <c r="M2296" s="68"/>
      <c r="N2296" s="363"/>
      <c r="O2296" s="363"/>
      <c r="P2296" s="216">
        <v>190671.37</v>
      </c>
      <c r="Q2296" s="216">
        <v>0</v>
      </c>
      <c r="R2296" s="68" t="s">
        <v>638</v>
      </c>
      <c r="S2296" s="365"/>
      <c r="T2296" s="278"/>
    </row>
    <row r="2297" spans="1:20" ht="38.25">
      <c r="A2297" s="192" t="s">
        <v>667</v>
      </c>
      <c r="B2297" s="68"/>
      <c r="C2297" s="214" t="s">
        <v>1256</v>
      </c>
      <c r="D2297" s="215">
        <v>45044</v>
      </c>
      <c r="E2297" s="192" t="s">
        <v>4658</v>
      </c>
      <c r="F2297" s="192" t="s">
        <v>12</v>
      </c>
      <c r="G2297" s="192">
        <v>444504</v>
      </c>
      <c r="H2297" s="68"/>
      <c r="I2297" s="198" t="s">
        <v>1927</v>
      </c>
      <c r="J2297" s="68"/>
      <c r="K2297" s="68"/>
      <c r="L2297" s="68"/>
      <c r="M2297" s="68"/>
      <c r="N2297" s="363"/>
      <c r="O2297" s="363"/>
      <c r="P2297" s="216">
        <v>212615</v>
      </c>
      <c r="Q2297" s="216">
        <v>0</v>
      </c>
      <c r="R2297" s="68" t="s">
        <v>638</v>
      </c>
      <c r="S2297" s="365"/>
      <c r="T2297" s="278"/>
    </row>
    <row r="2298" spans="1:20" ht="38.25">
      <c r="A2298" s="192" t="s">
        <v>667</v>
      </c>
      <c r="B2298" s="68"/>
      <c r="C2298" s="214" t="s">
        <v>1256</v>
      </c>
      <c r="D2298" s="215">
        <v>45044</v>
      </c>
      <c r="E2298" s="192" t="s">
        <v>4659</v>
      </c>
      <c r="F2298" s="192" t="s">
        <v>12</v>
      </c>
      <c r="G2298" s="192">
        <v>444506</v>
      </c>
      <c r="H2298" s="68"/>
      <c r="I2298" s="198" t="s">
        <v>1927</v>
      </c>
      <c r="J2298" s="68"/>
      <c r="K2298" s="68"/>
      <c r="L2298" s="68"/>
      <c r="M2298" s="68"/>
      <c r="N2298" s="363"/>
      <c r="O2298" s="363"/>
      <c r="P2298" s="216">
        <v>9766645.1099999994</v>
      </c>
      <c r="Q2298" s="216">
        <v>0</v>
      </c>
      <c r="R2298" s="68" t="s">
        <v>638</v>
      </c>
      <c r="S2298" s="365"/>
      <c r="T2298" s="278"/>
    </row>
    <row r="2299" spans="1:20" ht="38.25">
      <c r="A2299" s="192" t="s">
        <v>667</v>
      </c>
      <c r="B2299" s="68"/>
      <c r="C2299" s="214" t="s">
        <v>1256</v>
      </c>
      <c r="D2299" s="215">
        <v>45044</v>
      </c>
      <c r="E2299" s="192" t="s">
        <v>4660</v>
      </c>
      <c r="F2299" s="192" t="s">
        <v>12</v>
      </c>
      <c r="G2299" s="192">
        <v>444508</v>
      </c>
      <c r="H2299" s="68"/>
      <c r="I2299" s="198" t="s">
        <v>1927</v>
      </c>
      <c r="J2299" s="68"/>
      <c r="K2299" s="68"/>
      <c r="L2299" s="68"/>
      <c r="M2299" s="68"/>
      <c r="N2299" s="363"/>
      <c r="O2299" s="363"/>
      <c r="P2299" s="216">
        <v>107439.61</v>
      </c>
      <c r="Q2299" s="216">
        <v>0</v>
      </c>
      <c r="R2299" s="68" t="s">
        <v>638</v>
      </c>
      <c r="S2299" s="365"/>
      <c r="T2299" s="278"/>
    </row>
    <row r="2300" spans="1:20" ht="38.25">
      <c r="A2300" s="192" t="s">
        <v>667</v>
      </c>
      <c r="B2300" s="68"/>
      <c r="C2300" s="214" t="s">
        <v>1256</v>
      </c>
      <c r="D2300" s="215">
        <v>45044</v>
      </c>
      <c r="E2300" s="192" t="s">
        <v>4661</v>
      </c>
      <c r="F2300" s="192" t="s">
        <v>12</v>
      </c>
      <c r="G2300" s="192">
        <v>444510</v>
      </c>
      <c r="H2300" s="68"/>
      <c r="I2300" s="198" t="s">
        <v>1927</v>
      </c>
      <c r="J2300" s="68"/>
      <c r="K2300" s="68"/>
      <c r="L2300" s="68"/>
      <c r="M2300" s="68"/>
      <c r="N2300" s="363"/>
      <c r="O2300" s="363"/>
      <c r="P2300" s="216">
        <v>538148.68000000005</v>
      </c>
      <c r="Q2300" s="216">
        <v>0</v>
      </c>
      <c r="R2300" s="68" t="s">
        <v>638</v>
      </c>
      <c r="S2300" s="365"/>
      <c r="T2300" s="278"/>
    </row>
    <row r="2301" spans="1:20" ht="38.25">
      <c r="A2301" s="192" t="s">
        <v>667</v>
      </c>
      <c r="B2301" s="68"/>
      <c r="C2301" s="214" t="s">
        <v>1256</v>
      </c>
      <c r="D2301" s="215">
        <v>45044</v>
      </c>
      <c r="E2301" s="192" t="s">
        <v>4662</v>
      </c>
      <c r="F2301" s="192" t="s">
        <v>12</v>
      </c>
      <c r="G2301" s="192">
        <v>444512</v>
      </c>
      <c r="H2301" s="68"/>
      <c r="I2301" s="198" t="s">
        <v>1927</v>
      </c>
      <c r="J2301" s="68"/>
      <c r="K2301" s="68"/>
      <c r="L2301" s="68"/>
      <c r="M2301" s="68"/>
      <c r="N2301" s="363"/>
      <c r="O2301" s="363"/>
      <c r="P2301" s="216">
        <v>1478088.6</v>
      </c>
      <c r="Q2301" s="216">
        <v>0</v>
      </c>
      <c r="R2301" s="68" t="s">
        <v>638</v>
      </c>
      <c r="S2301" s="365"/>
      <c r="T2301" s="278"/>
    </row>
    <row r="2302" spans="1:20" ht="38.25">
      <c r="A2302" s="192" t="s">
        <v>667</v>
      </c>
      <c r="B2302" s="68"/>
      <c r="C2302" s="214" t="s">
        <v>1256</v>
      </c>
      <c r="D2302" s="215">
        <v>45044</v>
      </c>
      <c r="E2302" s="192" t="s">
        <v>4663</v>
      </c>
      <c r="F2302" s="192" t="s">
        <v>12</v>
      </c>
      <c r="G2302" s="192">
        <v>444514</v>
      </c>
      <c r="H2302" s="68"/>
      <c r="I2302" s="198" t="s">
        <v>1927</v>
      </c>
      <c r="J2302" s="68"/>
      <c r="K2302" s="68"/>
      <c r="L2302" s="68"/>
      <c r="M2302" s="68"/>
      <c r="N2302" s="363"/>
      <c r="O2302" s="363"/>
      <c r="P2302" s="216">
        <v>4595358.76</v>
      </c>
      <c r="Q2302" s="216">
        <v>0</v>
      </c>
      <c r="R2302" s="68" t="s">
        <v>638</v>
      </c>
      <c r="S2302" s="365"/>
      <c r="T2302" s="278"/>
    </row>
    <row r="2303" spans="1:20" ht="38.25">
      <c r="A2303" s="192" t="s">
        <v>667</v>
      </c>
      <c r="B2303" s="68"/>
      <c r="C2303" s="214" t="s">
        <v>1256</v>
      </c>
      <c r="D2303" s="215">
        <v>45044</v>
      </c>
      <c r="E2303" s="192" t="s">
        <v>4664</v>
      </c>
      <c r="F2303" s="192" t="s">
        <v>12</v>
      </c>
      <c r="G2303" s="192">
        <v>444516</v>
      </c>
      <c r="H2303" s="68"/>
      <c r="I2303" s="198" t="s">
        <v>1927</v>
      </c>
      <c r="J2303" s="68"/>
      <c r="K2303" s="68"/>
      <c r="L2303" s="68"/>
      <c r="M2303" s="68"/>
      <c r="N2303" s="363"/>
      <c r="O2303" s="363"/>
      <c r="P2303" s="216">
        <v>12681963.25</v>
      </c>
      <c r="Q2303" s="216">
        <v>0</v>
      </c>
      <c r="R2303" s="68" t="s">
        <v>638</v>
      </c>
      <c r="S2303" s="365"/>
      <c r="T2303" s="278"/>
    </row>
    <row r="2304" spans="1:20" ht="38.25">
      <c r="A2304" s="192" t="s">
        <v>667</v>
      </c>
      <c r="B2304" s="68"/>
      <c r="C2304" s="214" t="s">
        <v>1256</v>
      </c>
      <c r="D2304" s="215">
        <v>45044</v>
      </c>
      <c r="E2304" s="192" t="s">
        <v>4665</v>
      </c>
      <c r="F2304" s="192" t="s">
        <v>12</v>
      </c>
      <c r="G2304" s="192">
        <v>444518</v>
      </c>
      <c r="H2304" s="68"/>
      <c r="I2304" s="198" t="s">
        <v>1927</v>
      </c>
      <c r="J2304" s="68"/>
      <c r="K2304" s="68"/>
      <c r="L2304" s="68"/>
      <c r="M2304" s="68"/>
      <c r="N2304" s="363"/>
      <c r="O2304" s="363"/>
      <c r="P2304" s="216">
        <v>632713.43999999994</v>
      </c>
      <c r="Q2304" s="216">
        <v>0</v>
      </c>
      <c r="R2304" s="68" t="s">
        <v>638</v>
      </c>
      <c r="S2304" s="365"/>
      <c r="T2304" s="278"/>
    </row>
    <row r="2305" spans="1:20" ht="38.25">
      <c r="A2305" s="192" t="s">
        <v>667</v>
      </c>
      <c r="B2305" s="68"/>
      <c r="C2305" s="214" t="s">
        <v>1256</v>
      </c>
      <c r="D2305" s="215">
        <v>45044</v>
      </c>
      <c r="E2305" s="192" t="s">
        <v>4666</v>
      </c>
      <c r="F2305" s="192" t="s">
        <v>12</v>
      </c>
      <c r="G2305" s="192">
        <v>444520</v>
      </c>
      <c r="H2305" s="68"/>
      <c r="I2305" s="198" t="s">
        <v>1927</v>
      </c>
      <c r="J2305" s="68"/>
      <c r="K2305" s="68"/>
      <c r="L2305" s="68"/>
      <c r="M2305" s="68"/>
      <c r="N2305" s="363"/>
      <c r="O2305" s="363"/>
      <c r="P2305" s="216">
        <v>7636852.4000000004</v>
      </c>
      <c r="Q2305" s="216">
        <v>0</v>
      </c>
      <c r="R2305" s="68" t="s">
        <v>638</v>
      </c>
      <c r="S2305" s="365"/>
      <c r="T2305" s="278"/>
    </row>
    <row r="2306" spans="1:20" ht="38.25">
      <c r="A2306" s="192" t="s">
        <v>667</v>
      </c>
      <c r="B2306" s="68"/>
      <c r="C2306" s="214" t="s">
        <v>1256</v>
      </c>
      <c r="D2306" s="215">
        <v>45044</v>
      </c>
      <c r="E2306" s="192" t="s">
        <v>4667</v>
      </c>
      <c r="F2306" s="192" t="s">
        <v>12</v>
      </c>
      <c r="G2306" s="192">
        <v>444522</v>
      </c>
      <c r="H2306" s="68"/>
      <c r="I2306" s="198" t="s">
        <v>1927</v>
      </c>
      <c r="J2306" s="68"/>
      <c r="K2306" s="68"/>
      <c r="L2306" s="68"/>
      <c r="M2306" s="68"/>
      <c r="N2306" s="363"/>
      <c r="O2306" s="363"/>
      <c r="P2306" s="216">
        <v>6778070.8099999996</v>
      </c>
      <c r="Q2306" s="216">
        <v>0</v>
      </c>
      <c r="R2306" s="68" t="s">
        <v>638</v>
      </c>
      <c r="S2306" s="365"/>
      <c r="T2306" s="278"/>
    </row>
    <row r="2307" spans="1:20" ht="38.25">
      <c r="A2307" s="192" t="s">
        <v>667</v>
      </c>
      <c r="B2307" s="68"/>
      <c r="C2307" s="214" t="s">
        <v>1256</v>
      </c>
      <c r="D2307" s="215">
        <v>45044</v>
      </c>
      <c r="E2307" s="192" t="s">
        <v>4668</v>
      </c>
      <c r="F2307" s="192" t="s">
        <v>12</v>
      </c>
      <c r="G2307" s="192">
        <v>444524</v>
      </c>
      <c r="H2307" s="68"/>
      <c r="I2307" s="198" t="s">
        <v>1927</v>
      </c>
      <c r="J2307" s="68"/>
      <c r="K2307" s="68"/>
      <c r="L2307" s="68"/>
      <c r="M2307" s="68"/>
      <c r="N2307" s="363"/>
      <c r="O2307" s="363"/>
      <c r="P2307" s="216">
        <v>609.24</v>
      </c>
      <c r="Q2307" s="216">
        <v>0</v>
      </c>
      <c r="R2307" s="68" t="s">
        <v>638</v>
      </c>
      <c r="S2307" s="365"/>
      <c r="T2307" s="278"/>
    </row>
    <row r="2308" spans="1:20" ht="38.25">
      <c r="A2308" s="192" t="s">
        <v>667</v>
      </c>
      <c r="B2308" s="68"/>
      <c r="C2308" s="214" t="s">
        <v>1256</v>
      </c>
      <c r="D2308" s="215">
        <v>45044</v>
      </c>
      <c r="E2308" s="192" t="s">
        <v>4669</v>
      </c>
      <c r="F2308" s="192" t="s">
        <v>12</v>
      </c>
      <c r="G2308" s="192">
        <v>444526</v>
      </c>
      <c r="H2308" s="68"/>
      <c r="I2308" s="198" t="s">
        <v>1927</v>
      </c>
      <c r="J2308" s="68"/>
      <c r="K2308" s="68"/>
      <c r="L2308" s="68"/>
      <c r="M2308" s="68"/>
      <c r="N2308" s="363"/>
      <c r="O2308" s="363"/>
      <c r="P2308" s="216">
        <v>13776.46</v>
      </c>
      <c r="Q2308" s="216">
        <v>0</v>
      </c>
      <c r="R2308" s="68" t="s">
        <v>638</v>
      </c>
      <c r="S2308" s="365"/>
      <c r="T2308" s="278"/>
    </row>
    <row r="2309" spans="1:20" ht="38.25">
      <c r="A2309" s="192" t="s">
        <v>667</v>
      </c>
      <c r="B2309" s="68"/>
      <c r="C2309" s="214" t="s">
        <v>1256</v>
      </c>
      <c r="D2309" s="215">
        <v>45044</v>
      </c>
      <c r="E2309" s="192" t="s">
        <v>4670</v>
      </c>
      <c r="F2309" s="192" t="s">
        <v>12</v>
      </c>
      <c r="G2309" s="192">
        <v>444528</v>
      </c>
      <c r="H2309" s="68"/>
      <c r="I2309" s="198" t="s">
        <v>1927</v>
      </c>
      <c r="J2309" s="68"/>
      <c r="K2309" s="68"/>
      <c r="L2309" s="68"/>
      <c r="M2309" s="68"/>
      <c r="N2309" s="363"/>
      <c r="O2309" s="363"/>
      <c r="P2309" s="216">
        <v>13776.46</v>
      </c>
      <c r="Q2309" s="216">
        <v>0</v>
      </c>
      <c r="R2309" s="68" t="s">
        <v>638</v>
      </c>
      <c r="S2309" s="365"/>
      <c r="T2309" s="278"/>
    </row>
    <row r="2310" spans="1:20" ht="38.25">
      <c r="A2310" s="192" t="s">
        <v>667</v>
      </c>
      <c r="B2310" s="68"/>
      <c r="C2310" s="214" t="s">
        <v>1256</v>
      </c>
      <c r="D2310" s="215">
        <v>45044</v>
      </c>
      <c r="E2310" s="192" t="s">
        <v>4671</v>
      </c>
      <c r="F2310" s="192" t="s">
        <v>12</v>
      </c>
      <c r="G2310" s="192">
        <v>444530</v>
      </c>
      <c r="H2310" s="68"/>
      <c r="I2310" s="198" t="s">
        <v>1927</v>
      </c>
      <c r="J2310" s="68"/>
      <c r="K2310" s="68"/>
      <c r="L2310" s="68"/>
      <c r="M2310" s="68"/>
      <c r="N2310" s="363"/>
      <c r="O2310" s="363"/>
      <c r="P2310" s="216">
        <v>13776.46</v>
      </c>
      <c r="Q2310" s="216">
        <v>0</v>
      </c>
      <c r="R2310" s="68" t="s">
        <v>638</v>
      </c>
      <c r="S2310" s="365"/>
      <c r="T2310" s="278"/>
    </row>
    <row r="2311" spans="1:20" ht="38.25">
      <c r="A2311" s="192" t="s">
        <v>667</v>
      </c>
      <c r="B2311" s="68"/>
      <c r="C2311" s="214" t="s">
        <v>1256</v>
      </c>
      <c r="D2311" s="215">
        <v>45044</v>
      </c>
      <c r="E2311" s="192" t="s">
        <v>4672</v>
      </c>
      <c r="F2311" s="192" t="s">
        <v>12</v>
      </c>
      <c r="G2311" s="192">
        <v>444532</v>
      </c>
      <c r="H2311" s="68"/>
      <c r="I2311" s="198" t="s">
        <v>1927</v>
      </c>
      <c r="J2311" s="68"/>
      <c r="K2311" s="68"/>
      <c r="L2311" s="68"/>
      <c r="M2311" s="68"/>
      <c r="N2311" s="363"/>
      <c r="O2311" s="363"/>
      <c r="P2311" s="216">
        <v>254372.98</v>
      </c>
      <c r="Q2311" s="216">
        <v>0</v>
      </c>
      <c r="R2311" s="68" t="s">
        <v>638</v>
      </c>
      <c r="S2311" s="365"/>
      <c r="T2311" s="278"/>
    </row>
    <row r="2312" spans="1:20" ht="38.25">
      <c r="A2312" s="192" t="s">
        <v>667</v>
      </c>
      <c r="B2312" s="68"/>
      <c r="C2312" s="214" t="s">
        <v>1256</v>
      </c>
      <c r="D2312" s="215">
        <v>45044</v>
      </c>
      <c r="E2312" s="192" t="s">
        <v>4673</v>
      </c>
      <c r="F2312" s="192" t="s">
        <v>12</v>
      </c>
      <c r="G2312" s="192">
        <v>444534</v>
      </c>
      <c r="H2312" s="68"/>
      <c r="I2312" s="198" t="s">
        <v>1927</v>
      </c>
      <c r="J2312" s="68"/>
      <c r="K2312" s="68"/>
      <c r="L2312" s="68"/>
      <c r="M2312" s="68"/>
      <c r="N2312" s="363"/>
      <c r="O2312" s="363"/>
      <c r="P2312" s="216">
        <v>5728.51</v>
      </c>
      <c r="Q2312" s="216">
        <v>0</v>
      </c>
      <c r="R2312" s="68" t="s">
        <v>638</v>
      </c>
      <c r="S2312" s="365"/>
      <c r="T2312" s="278"/>
    </row>
    <row r="2313" spans="1:20" ht="38.25">
      <c r="A2313" s="192" t="s">
        <v>667</v>
      </c>
      <c r="B2313" s="68"/>
      <c r="C2313" s="214" t="s">
        <v>1256</v>
      </c>
      <c r="D2313" s="215">
        <v>45044</v>
      </c>
      <c r="E2313" s="192" t="s">
        <v>4674</v>
      </c>
      <c r="F2313" s="192" t="s">
        <v>12</v>
      </c>
      <c r="G2313" s="192">
        <v>444536</v>
      </c>
      <c r="H2313" s="68"/>
      <c r="I2313" s="198" t="s">
        <v>1927</v>
      </c>
      <c r="J2313" s="68"/>
      <c r="K2313" s="68"/>
      <c r="L2313" s="68"/>
      <c r="M2313" s="68"/>
      <c r="N2313" s="363"/>
      <c r="O2313" s="363"/>
      <c r="P2313" s="216">
        <v>3600.95</v>
      </c>
      <c r="Q2313" s="216">
        <v>0</v>
      </c>
      <c r="R2313" s="68" t="s">
        <v>638</v>
      </c>
      <c r="S2313" s="365"/>
      <c r="T2313" s="278"/>
    </row>
    <row r="2314" spans="1:20" ht="38.25">
      <c r="A2314" s="192" t="s">
        <v>667</v>
      </c>
      <c r="B2314" s="68"/>
      <c r="C2314" s="214" t="s">
        <v>1256</v>
      </c>
      <c r="D2314" s="215">
        <v>45044</v>
      </c>
      <c r="E2314" s="192" t="s">
        <v>4675</v>
      </c>
      <c r="F2314" s="192" t="s">
        <v>12</v>
      </c>
      <c r="G2314" s="192">
        <v>444538</v>
      </c>
      <c r="H2314" s="68"/>
      <c r="I2314" s="198" t="s">
        <v>1927</v>
      </c>
      <c r="J2314" s="68"/>
      <c r="K2314" s="68"/>
      <c r="L2314" s="68"/>
      <c r="M2314" s="68"/>
      <c r="N2314" s="363"/>
      <c r="O2314" s="363"/>
      <c r="P2314" s="216">
        <v>215.34</v>
      </c>
      <c r="Q2314" s="216">
        <v>0</v>
      </c>
      <c r="R2314" s="68" t="s">
        <v>638</v>
      </c>
      <c r="S2314" s="365"/>
      <c r="T2314" s="278"/>
    </row>
    <row r="2315" spans="1:20" ht="38.25">
      <c r="A2315" s="192" t="s">
        <v>667</v>
      </c>
      <c r="B2315" s="68"/>
      <c r="C2315" s="214" t="s">
        <v>1256</v>
      </c>
      <c r="D2315" s="215">
        <v>45044</v>
      </c>
      <c r="E2315" s="192" t="s">
        <v>4676</v>
      </c>
      <c r="F2315" s="192" t="s">
        <v>12</v>
      </c>
      <c r="G2315" s="192">
        <v>444540</v>
      </c>
      <c r="H2315" s="68"/>
      <c r="I2315" s="198" t="s">
        <v>1927</v>
      </c>
      <c r="J2315" s="68"/>
      <c r="K2315" s="68"/>
      <c r="L2315" s="68"/>
      <c r="M2315" s="68"/>
      <c r="N2315" s="363"/>
      <c r="O2315" s="363"/>
      <c r="P2315" s="216">
        <v>193.11</v>
      </c>
      <c r="Q2315" s="216">
        <v>0</v>
      </c>
      <c r="R2315" s="68" t="s">
        <v>638</v>
      </c>
      <c r="S2315" s="365"/>
      <c r="T2315" s="278"/>
    </row>
    <row r="2316" spans="1:20" ht="38.25">
      <c r="A2316" s="192" t="s">
        <v>667</v>
      </c>
      <c r="B2316" s="68"/>
      <c r="C2316" s="214" t="s">
        <v>1256</v>
      </c>
      <c r="D2316" s="215">
        <v>45044</v>
      </c>
      <c r="E2316" s="192" t="s">
        <v>4677</v>
      </c>
      <c r="F2316" s="192" t="s">
        <v>12</v>
      </c>
      <c r="G2316" s="192">
        <v>444542</v>
      </c>
      <c r="H2316" s="68"/>
      <c r="I2316" s="198" t="s">
        <v>1927</v>
      </c>
      <c r="J2316" s="68"/>
      <c r="K2316" s="68"/>
      <c r="L2316" s="68"/>
      <c r="M2316" s="68"/>
      <c r="N2316" s="363"/>
      <c r="O2316" s="363"/>
      <c r="P2316" s="216">
        <v>4868.8900000000003</v>
      </c>
      <c r="Q2316" s="216">
        <v>0</v>
      </c>
      <c r="R2316" s="68" t="s">
        <v>638</v>
      </c>
      <c r="S2316" s="365"/>
      <c r="T2316" s="278"/>
    </row>
    <row r="2317" spans="1:20" ht="38.25">
      <c r="A2317" s="192" t="s">
        <v>667</v>
      </c>
      <c r="B2317" s="68"/>
      <c r="C2317" s="214" t="s">
        <v>1256</v>
      </c>
      <c r="D2317" s="215">
        <v>45044</v>
      </c>
      <c r="E2317" s="192" t="s">
        <v>4678</v>
      </c>
      <c r="F2317" s="192" t="s">
        <v>12</v>
      </c>
      <c r="G2317" s="192">
        <v>444544</v>
      </c>
      <c r="H2317" s="68"/>
      <c r="I2317" s="198" t="s">
        <v>1927</v>
      </c>
      <c r="J2317" s="68"/>
      <c r="K2317" s="68"/>
      <c r="L2317" s="68"/>
      <c r="M2317" s="68"/>
      <c r="N2317" s="363"/>
      <c r="O2317" s="363"/>
      <c r="P2317" s="216">
        <v>4868.8900000000003</v>
      </c>
      <c r="Q2317" s="216">
        <v>0</v>
      </c>
      <c r="R2317" s="68" t="s">
        <v>638</v>
      </c>
      <c r="S2317" s="365"/>
      <c r="T2317" s="278"/>
    </row>
    <row r="2318" spans="1:20" ht="38.25">
      <c r="A2318" s="192" t="s">
        <v>667</v>
      </c>
      <c r="B2318" s="68"/>
      <c r="C2318" s="214" t="s">
        <v>1256</v>
      </c>
      <c r="D2318" s="215">
        <v>45044</v>
      </c>
      <c r="E2318" s="192" t="s">
        <v>4679</v>
      </c>
      <c r="F2318" s="192" t="s">
        <v>12</v>
      </c>
      <c r="G2318" s="192">
        <v>444546</v>
      </c>
      <c r="H2318" s="68"/>
      <c r="I2318" s="198" t="s">
        <v>1927</v>
      </c>
      <c r="J2318" s="68"/>
      <c r="K2318" s="68"/>
      <c r="L2318" s="68"/>
      <c r="M2318" s="68"/>
      <c r="N2318" s="363"/>
      <c r="O2318" s="363"/>
      <c r="P2318" s="216">
        <v>4868.8900000000003</v>
      </c>
      <c r="Q2318" s="216">
        <v>0</v>
      </c>
      <c r="R2318" s="68" t="s">
        <v>638</v>
      </c>
      <c r="S2318" s="365"/>
      <c r="T2318" s="278"/>
    </row>
    <row r="2319" spans="1:20" ht="38.25">
      <c r="A2319" s="192" t="s">
        <v>667</v>
      </c>
      <c r="B2319" s="68"/>
      <c r="C2319" s="214" t="s">
        <v>1256</v>
      </c>
      <c r="D2319" s="215">
        <v>45044</v>
      </c>
      <c r="E2319" s="192" t="s">
        <v>4680</v>
      </c>
      <c r="F2319" s="192" t="s">
        <v>12</v>
      </c>
      <c r="G2319" s="192">
        <v>444548</v>
      </c>
      <c r="H2319" s="68"/>
      <c r="I2319" s="198" t="s">
        <v>1927</v>
      </c>
      <c r="J2319" s="68"/>
      <c r="K2319" s="68"/>
      <c r="L2319" s="68"/>
      <c r="M2319" s="68"/>
      <c r="N2319" s="363"/>
      <c r="O2319" s="363"/>
      <c r="P2319" s="216">
        <v>4868.8900000000003</v>
      </c>
      <c r="Q2319" s="216">
        <v>0</v>
      </c>
      <c r="R2319" s="68" t="s">
        <v>638</v>
      </c>
      <c r="S2319" s="365"/>
      <c r="T2319" s="278"/>
    </row>
    <row r="2320" spans="1:20" ht="38.25">
      <c r="A2320" s="192" t="s">
        <v>667</v>
      </c>
      <c r="B2320" s="68"/>
      <c r="C2320" s="214" t="s">
        <v>1256</v>
      </c>
      <c r="D2320" s="215">
        <v>45044</v>
      </c>
      <c r="E2320" s="192" t="s">
        <v>4681</v>
      </c>
      <c r="F2320" s="192" t="s">
        <v>12</v>
      </c>
      <c r="G2320" s="192">
        <v>444550</v>
      </c>
      <c r="H2320" s="68"/>
      <c r="I2320" s="198" t="s">
        <v>1927</v>
      </c>
      <c r="J2320" s="68"/>
      <c r="K2320" s="68"/>
      <c r="L2320" s="68"/>
      <c r="M2320" s="68"/>
      <c r="N2320" s="363"/>
      <c r="O2320" s="363"/>
      <c r="P2320" s="216">
        <v>4868.8900000000003</v>
      </c>
      <c r="Q2320" s="216">
        <v>0</v>
      </c>
      <c r="R2320" s="68" t="s">
        <v>638</v>
      </c>
      <c r="S2320" s="365"/>
      <c r="T2320" s="278"/>
    </row>
    <row r="2321" spans="1:20" ht="38.25">
      <c r="A2321" s="192" t="s">
        <v>667</v>
      </c>
      <c r="B2321" s="68"/>
      <c r="C2321" s="214" t="s">
        <v>1256</v>
      </c>
      <c r="D2321" s="215">
        <v>45044</v>
      </c>
      <c r="E2321" s="192" t="s">
        <v>4682</v>
      </c>
      <c r="F2321" s="192" t="s">
        <v>12</v>
      </c>
      <c r="G2321" s="192">
        <v>444552</v>
      </c>
      <c r="H2321" s="68"/>
      <c r="I2321" s="198" t="s">
        <v>1927</v>
      </c>
      <c r="J2321" s="68"/>
      <c r="K2321" s="68"/>
      <c r="L2321" s="68"/>
      <c r="M2321" s="68"/>
      <c r="N2321" s="363"/>
      <c r="O2321" s="363"/>
      <c r="P2321" s="216">
        <v>44518.66</v>
      </c>
      <c r="Q2321" s="216">
        <v>0</v>
      </c>
      <c r="R2321" s="68" t="s">
        <v>638</v>
      </c>
      <c r="S2321" s="365"/>
      <c r="T2321" s="278"/>
    </row>
    <row r="2322" spans="1:20" ht="38.25">
      <c r="A2322" s="192" t="s">
        <v>667</v>
      </c>
      <c r="B2322" s="68"/>
      <c r="C2322" s="214" t="s">
        <v>1256</v>
      </c>
      <c r="D2322" s="215">
        <v>45044</v>
      </c>
      <c r="E2322" s="192" t="s">
        <v>4683</v>
      </c>
      <c r="F2322" s="192" t="s">
        <v>12</v>
      </c>
      <c r="G2322" s="192">
        <v>444554</v>
      </c>
      <c r="H2322" s="68"/>
      <c r="I2322" s="198" t="s">
        <v>1927</v>
      </c>
      <c r="J2322" s="68"/>
      <c r="K2322" s="68"/>
      <c r="L2322" s="68"/>
      <c r="M2322" s="68"/>
      <c r="N2322" s="363"/>
      <c r="O2322" s="363"/>
      <c r="P2322" s="216">
        <v>27984.68</v>
      </c>
      <c r="Q2322" s="216">
        <v>0</v>
      </c>
      <c r="R2322" s="68" t="s">
        <v>638</v>
      </c>
      <c r="S2322" s="365"/>
      <c r="T2322" s="278"/>
    </row>
    <row r="2323" spans="1:20" ht="38.25">
      <c r="A2323" s="192" t="s">
        <v>667</v>
      </c>
      <c r="B2323" s="68"/>
      <c r="C2323" s="214" t="s">
        <v>1256</v>
      </c>
      <c r="D2323" s="215">
        <v>45044</v>
      </c>
      <c r="E2323" s="192" t="s">
        <v>4684</v>
      </c>
      <c r="F2323" s="192" t="s">
        <v>12</v>
      </c>
      <c r="G2323" s="192">
        <v>444556</v>
      </c>
      <c r="H2323" s="68"/>
      <c r="I2323" s="198" t="s">
        <v>1927</v>
      </c>
      <c r="J2323" s="68"/>
      <c r="K2323" s="68"/>
      <c r="L2323" s="68"/>
      <c r="M2323" s="68"/>
      <c r="N2323" s="363"/>
      <c r="O2323" s="363"/>
      <c r="P2323" s="216">
        <v>1673.29</v>
      </c>
      <c r="Q2323" s="216">
        <v>0</v>
      </c>
      <c r="R2323" s="68" t="s">
        <v>638</v>
      </c>
      <c r="S2323" s="365"/>
      <c r="T2323" s="278"/>
    </row>
    <row r="2324" spans="1:20" ht="38.25">
      <c r="A2324" s="192" t="s">
        <v>667</v>
      </c>
      <c r="B2324" s="68"/>
      <c r="C2324" s="214" t="s">
        <v>1256</v>
      </c>
      <c r="D2324" s="215">
        <v>45044</v>
      </c>
      <c r="E2324" s="192" t="s">
        <v>4685</v>
      </c>
      <c r="F2324" s="192" t="s">
        <v>12</v>
      </c>
      <c r="G2324" s="192">
        <v>444558</v>
      </c>
      <c r="H2324" s="68"/>
      <c r="I2324" s="198" t="s">
        <v>1927</v>
      </c>
      <c r="J2324" s="68"/>
      <c r="K2324" s="68"/>
      <c r="L2324" s="68"/>
      <c r="M2324" s="68"/>
      <c r="N2324" s="363"/>
      <c r="O2324" s="363"/>
      <c r="P2324" s="216">
        <v>1500.56</v>
      </c>
      <c r="Q2324" s="216">
        <v>0</v>
      </c>
      <c r="R2324" s="68" t="s">
        <v>638</v>
      </c>
      <c r="S2324" s="365"/>
      <c r="T2324" s="278"/>
    </row>
    <row r="2325" spans="1:20" ht="38.25">
      <c r="A2325" s="192" t="s">
        <v>667</v>
      </c>
      <c r="B2325" s="68"/>
      <c r="C2325" s="214" t="s">
        <v>1256</v>
      </c>
      <c r="D2325" s="215">
        <v>45044</v>
      </c>
      <c r="E2325" s="192" t="s">
        <v>4686</v>
      </c>
      <c r="F2325" s="192" t="s">
        <v>12</v>
      </c>
      <c r="G2325" s="192">
        <v>444560</v>
      </c>
      <c r="H2325" s="68"/>
      <c r="I2325" s="198" t="s">
        <v>1927</v>
      </c>
      <c r="J2325" s="68"/>
      <c r="K2325" s="68"/>
      <c r="L2325" s="68"/>
      <c r="M2325" s="68"/>
      <c r="N2325" s="363"/>
      <c r="O2325" s="363"/>
      <c r="P2325" s="216">
        <v>37838.589999999997</v>
      </c>
      <c r="Q2325" s="216">
        <v>0</v>
      </c>
      <c r="R2325" s="68" t="s">
        <v>638</v>
      </c>
      <c r="S2325" s="365"/>
      <c r="T2325" s="278"/>
    </row>
    <row r="2326" spans="1:20" ht="38.25">
      <c r="A2326" s="192" t="s">
        <v>667</v>
      </c>
      <c r="B2326" s="68"/>
      <c r="C2326" s="214" t="s">
        <v>1256</v>
      </c>
      <c r="D2326" s="215">
        <v>45044</v>
      </c>
      <c r="E2326" s="192" t="s">
        <v>4687</v>
      </c>
      <c r="F2326" s="192" t="s">
        <v>12</v>
      </c>
      <c r="G2326" s="192">
        <v>444562</v>
      </c>
      <c r="H2326" s="68"/>
      <c r="I2326" s="198" t="s">
        <v>1927</v>
      </c>
      <c r="J2326" s="68"/>
      <c r="K2326" s="68"/>
      <c r="L2326" s="68"/>
      <c r="M2326" s="68"/>
      <c r="N2326" s="363"/>
      <c r="O2326" s="363"/>
      <c r="P2326" s="216">
        <v>37838.589999999997</v>
      </c>
      <c r="Q2326" s="216">
        <v>0</v>
      </c>
      <c r="R2326" s="68" t="s">
        <v>638</v>
      </c>
      <c r="S2326" s="365"/>
      <c r="T2326" s="278"/>
    </row>
    <row r="2327" spans="1:20" ht="38.25">
      <c r="A2327" s="192" t="s">
        <v>667</v>
      </c>
      <c r="B2327" s="68"/>
      <c r="C2327" s="214" t="s">
        <v>1256</v>
      </c>
      <c r="D2327" s="215">
        <v>45044</v>
      </c>
      <c r="E2327" s="192" t="s">
        <v>4688</v>
      </c>
      <c r="F2327" s="192" t="s">
        <v>12</v>
      </c>
      <c r="G2327" s="192">
        <v>444564</v>
      </c>
      <c r="H2327" s="68"/>
      <c r="I2327" s="198" t="s">
        <v>1927</v>
      </c>
      <c r="J2327" s="68"/>
      <c r="K2327" s="68"/>
      <c r="L2327" s="68"/>
      <c r="M2327" s="68"/>
      <c r="N2327" s="363"/>
      <c r="O2327" s="363"/>
      <c r="P2327" s="216">
        <v>37838.589999999997</v>
      </c>
      <c r="Q2327" s="216">
        <v>0</v>
      </c>
      <c r="R2327" s="68" t="s">
        <v>638</v>
      </c>
      <c r="S2327" s="365"/>
      <c r="T2327" s="278"/>
    </row>
    <row r="2328" spans="1:20" ht="38.25">
      <c r="A2328" s="192" t="s">
        <v>667</v>
      </c>
      <c r="B2328" s="68"/>
      <c r="C2328" s="214" t="s">
        <v>1256</v>
      </c>
      <c r="D2328" s="215">
        <v>45044</v>
      </c>
      <c r="E2328" s="192" t="s">
        <v>4689</v>
      </c>
      <c r="F2328" s="192" t="s">
        <v>12</v>
      </c>
      <c r="G2328" s="192">
        <v>444566</v>
      </c>
      <c r="H2328" s="68"/>
      <c r="I2328" s="198" t="s">
        <v>1927</v>
      </c>
      <c r="J2328" s="68"/>
      <c r="K2328" s="68"/>
      <c r="L2328" s="68"/>
      <c r="M2328" s="68"/>
      <c r="N2328" s="363"/>
      <c r="O2328" s="363"/>
      <c r="P2328" s="216">
        <v>37838.589999999997</v>
      </c>
      <c r="Q2328" s="216">
        <v>0</v>
      </c>
      <c r="R2328" s="68" t="s">
        <v>638</v>
      </c>
      <c r="S2328" s="365"/>
      <c r="T2328" s="278"/>
    </row>
    <row r="2329" spans="1:20" ht="38.25">
      <c r="A2329" s="192" t="s">
        <v>667</v>
      </c>
      <c r="B2329" s="68"/>
      <c r="C2329" s="214" t="s">
        <v>1256</v>
      </c>
      <c r="D2329" s="215">
        <v>45044</v>
      </c>
      <c r="E2329" s="192" t="s">
        <v>4690</v>
      </c>
      <c r="F2329" s="192" t="s">
        <v>12</v>
      </c>
      <c r="G2329" s="192">
        <v>444568</v>
      </c>
      <c r="H2329" s="68"/>
      <c r="I2329" s="198" t="s">
        <v>1927</v>
      </c>
      <c r="J2329" s="68"/>
      <c r="K2329" s="68"/>
      <c r="L2329" s="68"/>
      <c r="M2329" s="68"/>
      <c r="N2329" s="363"/>
      <c r="O2329" s="363"/>
      <c r="P2329" s="216">
        <v>37838.589999999997</v>
      </c>
      <c r="Q2329" s="216">
        <v>0</v>
      </c>
      <c r="R2329" s="68" t="s">
        <v>638</v>
      </c>
      <c r="S2329" s="365"/>
      <c r="T2329" s="278"/>
    </row>
    <row r="2330" spans="1:20" ht="38.25">
      <c r="A2330" s="192" t="s">
        <v>667</v>
      </c>
      <c r="B2330" s="68"/>
      <c r="C2330" s="214" t="s">
        <v>1256</v>
      </c>
      <c r="D2330" s="215">
        <v>45044</v>
      </c>
      <c r="E2330" s="192" t="s">
        <v>4691</v>
      </c>
      <c r="F2330" s="192" t="s">
        <v>12</v>
      </c>
      <c r="G2330" s="192">
        <v>444570</v>
      </c>
      <c r="H2330" s="68"/>
      <c r="I2330" s="198" t="s">
        <v>1927</v>
      </c>
      <c r="J2330" s="68"/>
      <c r="K2330" s="68"/>
      <c r="L2330" s="68"/>
      <c r="M2330" s="68"/>
      <c r="N2330" s="363"/>
      <c r="O2330" s="363"/>
      <c r="P2330" s="216">
        <v>45187.16</v>
      </c>
      <c r="Q2330" s="216">
        <v>0</v>
      </c>
      <c r="R2330" s="68" t="s">
        <v>638</v>
      </c>
      <c r="S2330" s="365"/>
      <c r="T2330" s="278"/>
    </row>
    <row r="2331" spans="1:20" ht="38.25">
      <c r="A2331" s="192" t="s">
        <v>667</v>
      </c>
      <c r="B2331" s="68"/>
      <c r="C2331" s="214" t="s">
        <v>1256</v>
      </c>
      <c r="D2331" s="215">
        <v>45044</v>
      </c>
      <c r="E2331" s="192" t="s">
        <v>4692</v>
      </c>
      <c r="F2331" s="192" t="s">
        <v>12</v>
      </c>
      <c r="G2331" s="192">
        <v>444572</v>
      </c>
      <c r="H2331" s="68"/>
      <c r="I2331" s="198" t="s">
        <v>1927</v>
      </c>
      <c r="J2331" s="68"/>
      <c r="K2331" s="68"/>
      <c r="L2331" s="68"/>
      <c r="M2331" s="68"/>
      <c r="N2331" s="363"/>
      <c r="O2331" s="363"/>
      <c r="P2331" s="216">
        <v>4675.84</v>
      </c>
      <c r="Q2331" s="216">
        <v>0</v>
      </c>
      <c r="R2331" s="68" t="s">
        <v>638</v>
      </c>
      <c r="S2331" s="365"/>
      <c r="T2331" s="278"/>
    </row>
    <row r="2332" spans="1:20" ht="38.25">
      <c r="A2332" s="192" t="s">
        <v>667</v>
      </c>
      <c r="B2332" s="68"/>
      <c r="C2332" s="214" t="s">
        <v>1256</v>
      </c>
      <c r="D2332" s="215">
        <v>45044</v>
      </c>
      <c r="E2332" s="192" t="s">
        <v>4693</v>
      </c>
      <c r="F2332" s="192" t="s">
        <v>12</v>
      </c>
      <c r="G2332" s="192">
        <v>444574</v>
      </c>
      <c r="H2332" s="68"/>
      <c r="I2332" s="198" t="s">
        <v>1927</v>
      </c>
      <c r="J2332" s="68"/>
      <c r="K2332" s="68"/>
      <c r="L2332" s="68"/>
      <c r="M2332" s="68"/>
      <c r="N2332" s="363"/>
      <c r="O2332" s="363"/>
      <c r="P2332" s="216">
        <v>4653.62</v>
      </c>
      <c r="Q2332" s="216">
        <v>0</v>
      </c>
      <c r="R2332" s="68" t="s">
        <v>638</v>
      </c>
      <c r="S2332" s="365"/>
      <c r="T2332" s="278"/>
    </row>
    <row r="2333" spans="1:20" ht="38.25">
      <c r="A2333" s="192" t="s">
        <v>667</v>
      </c>
      <c r="B2333" s="68"/>
      <c r="C2333" s="214" t="s">
        <v>1256</v>
      </c>
      <c r="D2333" s="215">
        <v>45044</v>
      </c>
      <c r="E2333" s="192" t="s">
        <v>4694</v>
      </c>
      <c r="F2333" s="192" t="s">
        <v>12</v>
      </c>
      <c r="G2333" s="192">
        <v>444576</v>
      </c>
      <c r="H2333" s="68"/>
      <c r="I2333" s="198" t="s">
        <v>1927</v>
      </c>
      <c r="J2333" s="68"/>
      <c r="K2333" s="68"/>
      <c r="L2333" s="68"/>
      <c r="M2333" s="68"/>
      <c r="N2333" s="363"/>
      <c r="O2333" s="363"/>
      <c r="P2333" s="216">
        <v>1267.93</v>
      </c>
      <c r="Q2333" s="216">
        <v>0</v>
      </c>
      <c r="R2333" s="68" t="s">
        <v>638</v>
      </c>
      <c r="S2333" s="365"/>
      <c r="T2333" s="278"/>
    </row>
    <row r="2334" spans="1:20" ht="38.25">
      <c r="A2334" s="192" t="s">
        <v>667</v>
      </c>
      <c r="B2334" s="68"/>
      <c r="C2334" s="214" t="s">
        <v>1256</v>
      </c>
      <c r="D2334" s="215">
        <v>45044</v>
      </c>
      <c r="E2334" s="192" t="s">
        <v>4695</v>
      </c>
      <c r="F2334" s="192" t="s">
        <v>12</v>
      </c>
      <c r="G2334" s="192">
        <v>444578</v>
      </c>
      <c r="H2334" s="68"/>
      <c r="I2334" s="198" t="s">
        <v>1927</v>
      </c>
      <c r="J2334" s="68"/>
      <c r="K2334" s="68"/>
      <c r="L2334" s="68"/>
      <c r="M2334" s="68"/>
      <c r="N2334" s="363"/>
      <c r="O2334" s="363"/>
      <c r="P2334" s="216">
        <v>13167.22</v>
      </c>
      <c r="Q2334" s="216">
        <v>0</v>
      </c>
      <c r="R2334" s="68" t="s">
        <v>638</v>
      </c>
      <c r="S2334" s="365"/>
      <c r="T2334" s="278"/>
    </row>
    <row r="2335" spans="1:20" ht="38.25">
      <c r="A2335" s="192" t="s">
        <v>667</v>
      </c>
      <c r="B2335" s="68"/>
      <c r="C2335" s="214" t="s">
        <v>1256</v>
      </c>
      <c r="D2335" s="215">
        <v>45044</v>
      </c>
      <c r="E2335" s="192" t="s">
        <v>4696</v>
      </c>
      <c r="F2335" s="192" t="s">
        <v>12</v>
      </c>
      <c r="G2335" s="192">
        <v>444580</v>
      </c>
      <c r="H2335" s="68"/>
      <c r="I2335" s="198" t="s">
        <v>1927</v>
      </c>
      <c r="J2335" s="68"/>
      <c r="K2335" s="68"/>
      <c r="L2335" s="68"/>
      <c r="M2335" s="68"/>
      <c r="N2335" s="363"/>
      <c r="O2335" s="363"/>
      <c r="P2335" s="216">
        <v>3587.64</v>
      </c>
      <c r="Q2335" s="216">
        <v>0</v>
      </c>
      <c r="R2335" s="68" t="s">
        <v>638</v>
      </c>
      <c r="S2335" s="365"/>
      <c r="T2335" s="278"/>
    </row>
    <row r="2336" spans="1:20" ht="38.25">
      <c r="A2336" s="192" t="s">
        <v>667</v>
      </c>
      <c r="B2336" s="68"/>
      <c r="C2336" s="214" t="s">
        <v>1256</v>
      </c>
      <c r="D2336" s="215">
        <v>45044</v>
      </c>
      <c r="E2336" s="192" t="s">
        <v>4697</v>
      </c>
      <c r="F2336" s="192" t="s">
        <v>12</v>
      </c>
      <c r="G2336" s="192">
        <v>444582</v>
      </c>
      <c r="H2336" s="68"/>
      <c r="I2336" s="198" t="s">
        <v>1927</v>
      </c>
      <c r="J2336" s="68"/>
      <c r="K2336" s="68"/>
      <c r="L2336" s="68"/>
      <c r="M2336" s="68"/>
      <c r="N2336" s="363"/>
      <c r="O2336" s="363"/>
      <c r="P2336" s="216">
        <v>13230.06</v>
      </c>
      <c r="Q2336" s="216">
        <v>0</v>
      </c>
      <c r="R2336" s="68" t="s">
        <v>638</v>
      </c>
      <c r="S2336" s="365"/>
      <c r="T2336" s="278"/>
    </row>
    <row r="2337" spans="1:20" ht="38.25">
      <c r="A2337" s="192" t="s">
        <v>667</v>
      </c>
      <c r="B2337" s="68"/>
      <c r="C2337" s="214" t="s">
        <v>1256</v>
      </c>
      <c r="D2337" s="215">
        <v>45044</v>
      </c>
      <c r="E2337" s="192" t="s">
        <v>4698</v>
      </c>
      <c r="F2337" s="192" t="s">
        <v>12</v>
      </c>
      <c r="G2337" s="192">
        <v>444584</v>
      </c>
      <c r="H2337" s="68"/>
      <c r="I2337" s="198" t="s">
        <v>1927</v>
      </c>
      <c r="J2337" s="68"/>
      <c r="K2337" s="68"/>
      <c r="L2337" s="68"/>
      <c r="M2337" s="68"/>
      <c r="N2337" s="363"/>
      <c r="O2337" s="363"/>
      <c r="P2337" s="216">
        <v>9853.91</v>
      </c>
      <c r="Q2337" s="216">
        <v>0</v>
      </c>
      <c r="R2337" s="68" t="s">
        <v>638</v>
      </c>
      <c r="S2337" s="365"/>
      <c r="T2337" s="278"/>
    </row>
    <row r="2338" spans="1:20" ht="38.25">
      <c r="A2338" s="192" t="s">
        <v>667</v>
      </c>
      <c r="B2338" s="68"/>
      <c r="C2338" s="214" t="s">
        <v>1256</v>
      </c>
      <c r="D2338" s="215">
        <v>45044</v>
      </c>
      <c r="E2338" s="192" t="s">
        <v>4699</v>
      </c>
      <c r="F2338" s="192" t="s">
        <v>12</v>
      </c>
      <c r="G2338" s="192">
        <v>444586</v>
      </c>
      <c r="H2338" s="68"/>
      <c r="I2338" s="198" t="s">
        <v>1927</v>
      </c>
      <c r="J2338" s="68"/>
      <c r="K2338" s="68"/>
      <c r="L2338" s="68"/>
      <c r="M2338" s="68"/>
      <c r="N2338" s="363"/>
      <c r="O2338" s="363"/>
      <c r="P2338" s="216">
        <v>36338.04</v>
      </c>
      <c r="Q2338" s="216">
        <v>0</v>
      </c>
      <c r="R2338" s="68" t="s">
        <v>638</v>
      </c>
      <c r="S2338" s="365"/>
      <c r="T2338" s="278"/>
    </row>
    <row r="2339" spans="1:20" ht="38.25">
      <c r="A2339" s="192" t="s">
        <v>667</v>
      </c>
      <c r="B2339" s="68"/>
      <c r="C2339" s="214" t="s">
        <v>1256</v>
      </c>
      <c r="D2339" s="215">
        <v>45044</v>
      </c>
      <c r="E2339" s="192" t="s">
        <v>4700</v>
      </c>
      <c r="F2339" s="192" t="s">
        <v>12</v>
      </c>
      <c r="G2339" s="192">
        <v>444588</v>
      </c>
      <c r="H2339" s="68"/>
      <c r="I2339" s="198" t="s">
        <v>1927</v>
      </c>
      <c r="J2339" s="68"/>
      <c r="K2339" s="68"/>
      <c r="L2339" s="68"/>
      <c r="M2339" s="68"/>
      <c r="N2339" s="363"/>
      <c r="O2339" s="363"/>
      <c r="P2339" s="216">
        <v>36165.300000000003</v>
      </c>
      <c r="Q2339" s="216">
        <v>0</v>
      </c>
      <c r="R2339" s="68" t="s">
        <v>638</v>
      </c>
      <c r="S2339" s="365"/>
      <c r="T2339" s="278"/>
    </row>
    <row r="2340" spans="1:20" ht="38.25">
      <c r="A2340" s="192" t="s">
        <v>667</v>
      </c>
      <c r="B2340" s="68"/>
      <c r="C2340" s="214" t="s">
        <v>1256</v>
      </c>
      <c r="D2340" s="215">
        <v>45044</v>
      </c>
      <c r="E2340" s="192" t="s">
        <v>4701</v>
      </c>
      <c r="F2340" s="192" t="s">
        <v>12</v>
      </c>
      <c r="G2340" s="192">
        <v>444592</v>
      </c>
      <c r="H2340" s="68"/>
      <c r="I2340" s="198" t="s">
        <v>1927</v>
      </c>
      <c r="J2340" s="68"/>
      <c r="K2340" s="68"/>
      <c r="L2340" s="68"/>
      <c r="M2340" s="68"/>
      <c r="N2340" s="363"/>
      <c r="O2340" s="363"/>
      <c r="P2340" s="216">
        <v>2066464.35</v>
      </c>
      <c r="Q2340" s="216">
        <v>0</v>
      </c>
      <c r="R2340" s="68" t="s">
        <v>638</v>
      </c>
      <c r="S2340" s="365"/>
      <c r="T2340" s="278"/>
    </row>
    <row r="2341" spans="1:20" ht="38.25">
      <c r="A2341" s="192" t="s">
        <v>667</v>
      </c>
      <c r="B2341" s="68"/>
      <c r="C2341" s="214" t="s">
        <v>1256</v>
      </c>
      <c r="D2341" s="215">
        <v>45044</v>
      </c>
      <c r="E2341" s="192" t="s">
        <v>4702</v>
      </c>
      <c r="F2341" s="192" t="s">
        <v>12</v>
      </c>
      <c r="G2341" s="192">
        <v>444594</v>
      </c>
      <c r="H2341" s="68"/>
      <c r="I2341" s="198" t="s">
        <v>1927</v>
      </c>
      <c r="J2341" s="68"/>
      <c r="K2341" s="68"/>
      <c r="L2341" s="68"/>
      <c r="M2341" s="68"/>
      <c r="N2341" s="363"/>
      <c r="O2341" s="363"/>
      <c r="P2341" s="216">
        <v>2066464.35</v>
      </c>
      <c r="Q2341" s="216">
        <v>0</v>
      </c>
      <c r="R2341" s="68" t="s">
        <v>638</v>
      </c>
      <c r="S2341" s="365"/>
      <c r="T2341" s="278"/>
    </row>
    <row r="2342" spans="1:20" ht="38.25">
      <c r="A2342" s="192" t="s">
        <v>667</v>
      </c>
      <c r="B2342" s="68"/>
      <c r="C2342" s="214" t="s">
        <v>1256</v>
      </c>
      <c r="D2342" s="215">
        <v>45044</v>
      </c>
      <c r="E2342" s="192" t="s">
        <v>4703</v>
      </c>
      <c r="F2342" s="192" t="s">
        <v>12</v>
      </c>
      <c r="G2342" s="192">
        <v>444596</v>
      </c>
      <c r="H2342" s="68"/>
      <c r="I2342" s="198" t="s">
        <v>1927</v>
      </c>
      <c r="J2342" s="68"/>
      <c r="K2342" s="68"/>
      <c r="L2342" s="68"/>
      <c r="M2342" s="68"/>
      <c r="N2342" s="363"/>
      <c r="O2342" s="363"/>
      <c r="P2342" s="216">
        <v>2066464.35</v>
      </c>
      <c r="Q2342" s="216">
        <v>0</v>
      </c>
      <c r="R2342" s="68" t="s">
        <v>638</v>
      </c>
      <c r="S2342" s="365"/>
      <c r="T2342" s="278"/>
    </row>
    <row r="2343" spans="1:20" ht="38.25">
      <c r="A2343" s="192" t="s">
        <v>667</v>
      </c>
      <c r="B2343" s="68"/>
      <c r="C2343" s="214" t="s">
        <v>1256</v>
      </c>
      <c r="D2343" s="215">
        <v>45044</v>
      </c>
      <c r="E2343" s="192" t="s">
        <v>4704</v>
      </c>
      <c r="F2343" s="192" t="s">
        <v>12</v>
      </c>
      <c r="G2343" s="192">
        <v>444598</v>
      </c>
      <c r="H2343" s="68"/>
      <c r="I2343" s="198" t="s">
        <v>1927</v>
      </c>
      <c r="J2343" s="68"/>
      <c r="K2343" s="68"/>
      <c r="L2343" s="68"/>
      <c r="M2343" s="68"/>
      <c r="N2343" s="363"/>
      <c r="O2343" s="363"/>
      <c r="P2343" s="216">
        <v>2066464.35</v>
      </c>
      <c r="Q2343" s="216">
        <v>0</v>
      </c>
      <c r="R2343" s="68" t="s">
        <v>638</v>
      </c>
      <c r="S2343" s="365"/>
      <c r="T2343" s="278"/>
    </row>
    <row r="2344" spans="1:20" ht="38.25">
      <c r="A2344" s="192" t="s">
        <v>667</v>
      </c>
      <c r="B2344" s="68"/>
      <c r="C2344" s="214" t="s">
        <v>1256</v>
      </c>
      <c r="D2344" s="215">
        <v>45044</v>
      </c>
      <c r="E2344" s="192" t="s">
        <v>4705</v>
      </c>
      <c r="F2344" s="192" t="s">
        <v>12</v>
      </c>
      <c r="G2344" s="192">
        <v>444600</v>
      </c>
      <c r="H2344" s="68"/>
      <c r="I2344" s="198" t="s">
        <v>1927</v>
      </c>
      <c r="J2344" s="68"/>
      <c r="K2344" s="68"/>
      <c r="L2344" s="68"/>
      <c r="M2344" s="68"/>
      <c r="N2344" s="363"/>
      <c r="O2344" s="363"/>
      <c r="P2344" s="216">
        <v>5675787.0800000001</v>
      </c>
      <c r="Q2344" s="216">
        <v>0</v>
      </c>
      <c r="R2344" s="68" t="s">
        <v>638</v>
      </c>
      <c r="S2344" s="365"/>
      <c r="T2344" s="278"/>
    </row>
    <row r="2345" spans="1:20" ht="38.25">
      <c r="A2345" s="192" t="s">
        <v>667</v>
      </c>
      <c r="B2345" s="68"/>
      <c r="C2345" s="214" t="s">
        <v>1256</v>
      </c>
      <c r="D2345" s="215">
        <v>45044</v>
      </c>
      <c r="E2345" s="192" t="s">
        <v>4706</v>
      </c>
      <c r="F2345" s="192" t="s">
        <v>12</v>
      </c>
      <c r="G2345" s="192">
        <v>444602</v>
      </c>
      <c r="H2345" s="68"/>
      <c r="I2345" s="198" t="s">
        <v>1927</v>
      </c>
      <c r="J2345" s="68"/>
      <c r="K2345" s="68"/>
      <c r="L2345" s="68"/>
      <c r="M2345" s="68"/>
      <c r="N2345" s="363"/>
      <c r="O2345" s="363"/>
      <c r="P2345" s="216">
        <v>5675787.0800000001</v>
      </c>
      <c r="Q2345" s="216">
        <v>0</v>
      </c>
      <c r="R2345" s="68" t="s">
        <v>638</v>
      </c>
      <c r="S2345" s="365"/>
      <c r="T2345" s="278"/>
    </row>
    <row r="2346" spans="1:20" ht="38.25">
      <c r="A2346" s="192" t="s">
        <v>667</v>
      </c>
      <c r="B2346" s="68"/>
      <c r="C2346" s="214" t="s">
        <v>1256</v>
      </c>
      <c r="D2346" s="215">
        <v>45044</v>
      </c>
      <c r="E2346" s="192" t="s">
        <v>4707</v>
      </c>
      <c r="F2346" s="192" t="s">
        <v>12</v>
      </c>
      <c r="G2346" s="192">
        <v>444604</v>
      </c>
      <c r="H2346" s="68"/>
      <c r="I2346" s="198" t="s">
        <v>1927</v>
      </c>
      <c r="J2346" s="68"/>
      <c r="K2346" s="68"/>
      <c r="L2346" s="68"/>
      <c r="M2346" s="68"/>
      <c r="N2346" s="363"/>
      <c r="O2346" s="363"/>
      <c r="P2346" s="216">
        <v>5675787.0800000001</v>
      </c>
      <c r="Q2346" s="216">
        <v>0</v>
      </c>
      <c r="R2346" s="68" t="s">
        <v>638</v>
      </c>
      <c r="S2346" s="365"/>
      <c r="T2346" s="278"/>
    </row>
    <row r="2347" spans="1:20" ht="38.25">
      <c r="A2347" s="192" t="s">
        <v>667</v>
      </c>
      <c r="B2347" s="68"/>
      <c r="C2347" s="214" t="s">
        <v>1256</v>
      </c>
      <c r="D2347" s="215">
        <v>45044</v>
      </c>
      <c r="E2347" s="192" t="s">
        <v>4708</v>
      </c>
      <c r="F2347" s="192" t="s">
        <v>12</v>
      </c>
      <c r="G2347" s="192">
        <v>444606</v>
      </c>
      <c r="H2347" s="68"/>
      <c r="I2347" s="198" t="s">
        <v>1927</v>
      </c>
      <c r="J2347" s="68"/>
      <c r="K2347" s="68"/>
      <c r="L2347" s="68"/>
      <c r="M2347" s="68"/>
      <c r="N2347" s="363"/>
      <c r="O2347" s="363"/>
      <c r="P2347" s="216">
        <v>5675787.0800000001</v>
      </c>
      <c r="Q2347" s="216">
        <v>0</v>
      </c>
      <c r="R2347" s="68" t="s">
        <v>638</v>
      </c>
      <c r="S2347" s="365"/>
      <c r="T2347" s="278"/>
    </row>
    <row r="2348" spans="1:20" ht="38.25">
      <c r="A2348" s="192" t="s">
        <v>667</v>
      </c>
      <c r="B2348" s="68"/>
      <c r="C2348" s="214" t="s">
        <v>1256</v>
      </c>
      <c r="D2348" s="215">
        <v>45044</v>
      </c>
      <c r="E2348" s="192" t="s">
        <v>4709</v>
      </c>
      <c r="F2348" s="192" t="s">
        <v>12</v>
      </c>
      <c r="G2348" s="192">
        <v>444608</v>
      </c>
      <c r="H2348" s="68"/>
      <c r="I2348" s="198" t="s">
        <v>1927</v>
      </c>
      <c r="J2348" s="68"/>
      <c r="K2348" s="68"/>
      <c r="L2348" s="68"/>
      <c r="M2348" s="68"/>
      <c r="N2348" s="363"/>
      <c r="O2348" s="363"/>
      <c r="P2348" s="216">
        <v>4807973.6900000004</v>
      </c>
      <c r="Q2348" s="216">
        <v>0</v>
      </c>
      <c r="R2348" s="68" t="s">
        <v>638</v>
      </c>
      <c r="S2348" s="365"/>
      <c r="T2348" s="278"/>
    </row>
    <row r="2349" spans="1:20" ht="38.25">
      <c r="A2349" s="192" t="s">
        <v>667</v>
      </c>
      <c r="B2349" s="68"/>
      <c r="C2349" s="214" t="s">
        <v>1256</v>
      </c>
      <c r="D2349" s="215">
        <v>45044</v>
      </c>
      <c r="E2349" s="192" t="s">
        <v>4710</v>
      </c>
      <c r="F2349" s="192" t="s">
        <v>12</v>
      </c>
      <c r="G2349" s="192">
        <v>444610</v>
      </c>
      <c r="H2349" s="68"/>
      <c r="I2349" s="198" t="s">
        <v>1927</v>
      </c>
      <c r="J2349" s="68"/>
      <c r="K2349" s="68"/>
      <c r="L2349" s="68"/>
      <c r="M2349" s="68"/>
      <c r="N2349" s="363"/>
      <c r="O2349" s="363"/>
      <c r="P2349" s="216">
        <v>4807973.6900000004</v>
      </c>
      <c r="Q2349" s="216">
        <v>0</v>
      </c>
      <c r="R2349" s="68" t="s">
        <v>638</v>
      </c>
      <c r="S2349" s="365"/>
      <c r="T2349" s="278"/>
    </row>
    <row r="2350" spans="1:20" ht="38.25">
      <c r="A2350" s="192" t="s">
        <v>667</v>
      </c>
      <c r="B2350" s="68"/>
      <c r="C2350" s="214" t="s">
        <v>1256</v>
      </c>
      <c r="D2350" s="215">
        <v>45044</v>
      </c>
      <c r="E2350" s="192" t="s">
        <v>4711</v>
      </c>
      <c r="F2350" s="192" t="s">
        <v>12</v>
      </c>
      <c r="G2350" s="192">
        <v>444612</v>
      </c>
      <c r="H2350" s="68"/>
      <c r="I2350" s="198" t="s">
        <v>1927</v>
      </c>
      <c r="J2350" s="68"/>
      <c r="K2350" s="68"/>
      <c r="L2350" s="68"/>
      <c r="M2350" s="68"/>
      <c r="N2350" s="363"/>
      <c r="O2350" s="363"/>
      <c r="P2350" s="216">
        <v>4807973.6900000004</v>
      </c>
      <c r="Q2350" s="216">
        <v>0</v>
      </c>
      <c r="R2350" s="68" t="s">
        <v>638</v>
      </c>
      <c r="S2350" s="365"/>
      <c r="T2350" s="278"/>
    </row>
    <row r="2351" spans="1:20" ht="38.25">
      <c r="A2351" s="192" t="s">
        <v>667</v>
      </c>
      <c r="B2351" s="68"/>
      <c r="C2351" s="214" t="s">
        <v>1256</v>
      </c>
      <c r="D2351" s="215">
        <v>45044</v>
      </c>
      <c r="E2351" s="192" t="s">
        <v>4712</v>
      </c>
      <c r="F2351" s="192" t="s">
        <v>12</v>
      </c>
      <c r="G2351" s="192">
        <v>444614</v>
      </c>
      <c r="H2351" s="68"/>
      <c r="I2351" s="198" t="s">
        <v>1927</v>
      </c>
      <c r="J2351" s="68"/>
      <c r="K2351" s="68"/>
      <c r="L2351" s="68"/>
      <c r="M2351" s="68"/>
      <c r="N2351" s="363"/>
      <c r="O2351" s="363"/>
      <c r="P2351" s="216">
        <v>4807973.6900000004</v>
      </c>
      <c r="Q2351" s="216">
        <v>0</v>
      </c>
      <c r="R2351" s="68" t="s">
        <v>638</v>
      </c>
      <c r="S2351" s="365"/>
      <c r="T2351" s="278"/>
    </row>
    <row r="2352" spans="1:20" ht="38.25">
      <c r="A2352" s="192" t="s">
        <v>667</v>
      </c>
      <c r="B2352" s="68"/>
      <c r="C2352" s="214" t="s">
        <v>1256</v>
      </c>
      <c r="D2352" s="215">
        <v>45044</v>
      </c>
      <c r="E2352" s="192" t="s">
        <v>4713</v>
      </c>
      <c r="F2352" s="192" t="s">
        <v>12</v>
      </c>
      <c r="G2352" s="192">
        <v>444616</v>
      </c>
      <c r="H2352" s="68"/>
      <c r="I2352" s="198" t="s">
        <v>1927</v>
      </c>
      <c r="J2352" s="68"/>
      <c r="K2352" s="68"/>
      <c r="L2352" s="68"/>
      <c r="M2352" s="68"/>
      <c r="N2352" s="363"/>
      <c r="O2352" s="363"/>
      <c r="P2352" s="216">
        <v>13205664.57</v>
      </c>
      <c r="Q2352" s="216">
        <v>0</v>
      </c>
      <c r="R2352" s="68" t="s">
        <v>638</v>
      </c>
      <c r="S2352" s="365"/>
      <c r="T2352" s="278"/>
    </row>
    <row r="2353" spans="1:20" ht="38.25">
      <c r="A2353" s="192" t="s">
        <v>667</v>
      </c>
      <c r="B2353" s="68"/>
      <c r="C2353" s="214" t="s">
        <v>1256</v>
      </c>
      <c r="D2353" s="215">
        <v>45044</v>
      </c>
      <c r="E2353" s="192" t="s">
        <v>4714</v>
      </c>
      <c r="F2353" s="192" t="s">
        <v>12</v>
      </c>
      <c r="G2353" s="192">
        <v>444618</v>
      </c>
      <c r="H2353" s="68"/>
      <c r="I2353" s="198" t="s">
        <v>1927</v>
      </c>
      <c r="J2353" s="68"/>
      <c r="K2353" s="68"/>
      <c r="L2353" s="68"/>
      <c r="M2353" s="68"/>
      <c r="N2353" s="363"/>
      <c r="O2353" s="363"/>
      <c r="P2353" s="216">
        <v>13205664.57</v>
      </c>
      <c r="Q2353" s="216">
        <v>0</v>
      </c>
      <c r="R2353" s="68" t="s">
        <v>638</v>
      </c>
      <c r="S2353" s="365"/>
      <c r="T2353" s="278"/>
    </row>
    <row r="2354" spans="1:20" ht="38.25">
      <c r="A2354" s="192" t="s">
        <v>667</v>
      </c>
      <c r="B2354" s="68"/>
      <c r="C2354" s="214" t="s">
        <v>1256</v>
      </c>
      <c r="D2354" s="215">
        <v>45044</v>
      </c>
      <c r="E2354" s="192" t="s">
        <v>4715</v>
      </c>
      <c r="F2354" s="192" t="s">
        <v>12</v>
      </c>
      <c r="G2354" s="192">
        <v>444620</v>
      </c>
      <c r="H2354" s="68"/>
      <c r="I2354" s="198" t="s">
        <v>1927</v>
      </c>
      <c r="J2354" s="68"/>
      <c r="K2354" s="68"/>
      <c r="L2354" s="68"/>
      <c r="M2354" s="68"/>
      <c r="N2354" s="363"/>
      <c r="O2354" s="363"/>
      <c r="P2354" s="216">
        <v>13205664.57</v>
      </c>
      <c r="Q2354" s="216">
        <v>0</v>
      </c>
      <c r="R2354" s="68" t="s">
        <v>638</v>
      </c>
      <c r="S2354" s="365"/>
      <c r="T2354" s="278"/>
    </row>
    <row r="2355" spans="1:20" ht="38.25">
      <c r="A2355" s="192" t="s">
        <v>667</v>
      </c>
      <c r="B2355" s="68"/>
      <c r="C2355" s="214" t="s">
        <v>1256</v>
      </c>
      <c r="D2355" s="215">
        <v>45044</v>
      </c>
      <c r="E2355" s="192" t="s">
        <v>4716</v>
      </c>
      <c r="F2355" s="192" t="s">
        <v>12</v>
      </c>
      <c r="G2355" s="192">
        <v>444622</v>
      </c>
      <c r="H2355" s="68"/>
      <c r="I2355" s="198" t="s">
        <v>1927</v>
      </c>
      <c r="J2355" s="68"/>
      <c r="K2355" s="68"/>
      <c r="L2355" s="68"/>
      <c r="M2355" s="68"/>
      <c r="N2355" s="363"/>
      <c r="O2355" s="363"/>
      <c r="P2355" s="216">
        <v>2429588.23</v>
      </c>
      <c r="Q2355" s="216">
        <v>0</v>
      </c>
      <c r="R2355" s="68" t="s">
        <v>638</v>
      </c>
      <c r="S2355" s="365"/>
      <c r="T2355" s="278"/>
    </row>
    <row r="2356" spans="1:20" ht="38.25">
      <c r="A2356" s="192" t="s">
        <v>667</v>
      </c>
      <c r="B2356" s="68"/>
      <c r="C2356" s="214" t="s">
        <v>1256</v>
      </c>
      <c r="D2356" s="215">
        <v>45044</v>
      </c>
      <c r="E2356" s="192" t="s">
        <v>4717</v>
      </c>
      <c r="F2356" s="192" t="s">
        <v>12</v>
      </c>
      <c r="G2356" s="192">
        <v>444624</v>
      </c>
      <c r="H2356" s="68"/>
      <c r="I2356" s="198" t="s">
        <v>1927</v>
      </c>
      <c r="J2356" s="68"/>
      <c r="K2356" s="68"/>
      <c r="L2356" s="68"/>
      <c r="M2356" s="68"/>
      <c r="N2356" s="363"/>
      <c r="O2356" s="363"/>
      <c r="P2356" s="216">
        <v>2429588.23</v>
      </c>
      <c r="Q2356" s="216">
        <v>0</v>
      </c>
      <c r="R2356" s="68" t="s">
        <v>638</v>
      </c>
      <c r="S2356" s="365"/>
      <c r="T2356" s="278"/>
    </row>
    <row r="2357" spans="1:20" ht="38.25">
      <c r="A2357" s="192" t="s">
        <v>667</v>
      </c>
      <c r="B2357" s="68"/>
      <c r="C2357" s="214" t="s">
        <v>1256</v>
      </c>
      <c r="D2357" s="215">
        <v>45044</v>
      </c>
      <c r="E2357" s="192" t="s">
        <v>4718</v>
      </c>
      <c r="F2357" s="192" t="s">
        <v>12</v>
      </c>
      <c r="G2357" s="192">
        <v>444626</v>
      </c>
      <c r="H2357" s="68"/>
      <c r="I2357" s="198" t="s">
        <v>1927</v>
      </c>
      <c r="J2357" s="68"/>
      <c r="K2357" s="68"/>
      <c r="L2357" s="68"/>
      <c r="M2357" s="68"/>
      <c r="N2357" s="363"/>
      <c r="O2357" s="363"/>
      <c r="P2357" s="216">
        <v>2429588.23</v>
      </c>
      <c r="Q2357" s="216">
        <v>0</v>
      </c>
      <c r="R2357" s="68" t="s">
        <v>638</v>
      </c>
      <c r="S2357" s="365"/>
      <c r="T2357" s="278"/>
    </row>
    <row r="2358" spans="1:20" ht="38.25">
      <c r="A2358" s="192" t="s">
        <v>667</v>
      </c>
      <c r="B2358" s="68"/>
      <c r="C2358" s="214" t="s">
        <v>1256</v>
      </c>
      <c r="D2358" s="215">
        <v>45044</v>
      </c>
      <c r="E2358" s="192" t="s">
        <v>4719</v>
      </c>
      <c r="F2358" s="192" t="s">
        <v>12</v>
      </c>
      <c r="G2358" s="192">
        <v>444628</v>
      </c>
      <c r="H2358" s="68"/>
      <c r="I2358" s="198" t="s">
        <v>1927</v>
      </c>
      <c r="J2358" s="68"/>
      <c r="K2358" s="68"/>
      <c r="L2358" s="68"/>
      <c r="M2358" s="68"/>
      <c r="N2358" s="363"/>
      <c r="O2358" s="363"/>
      <c r="P2358" s="216">
        <v>2429588.23</v>
      </c>
      <c r="Q2358" s="216">
        <v>0</v>
      </c>
      <c r="R2358" s="68" t="s">
        <v>638</v>
      </c>
      <c r="S2358" s="365"/>
      <c r="T2358" s="278"/>
    </row>
    <row r="2359" spans="1:20" ht="38.25">
      <c r="A2359" s="192" t="s">
        <v>667</v>
      </c>
      <c r="B2359" s="68"/>
      <c r="C2359" s="214" t="s">
        <v>1256</v>
      </c>
      <c r="D2359" s="215">
        <v>45044</v>
      </c>
      <c r="E2359" s="192" t="s">
        <v>4720</v>
      </c>
      <c r="F2359" s="192" t="s">
        <v>12</v>
      </c>
      <c r="G2359" s="192">
        <v>444630</v>
      </c>
      <c r="H2359" s="68"/>
      <c r="I2359" s="198" t="s">
        <v>1927</v>
      </c>
      <c r="J2359" s="68"/>
      <c r="K2359" s="68"/>
      <c r="L2359" s="68"/>
      <c r="M2359" s="68"/>
      <c r="N2359" s="363"/>
      <c r="O2359" s="363"/>
      <c r="P2359" s="216">
        <v>1528315.66</v>
      </c>
      <c r="Q2359" s="216">
        <v>0</v>
      </c>
      <c r="R2359" s="68" t="s">
        <v>638</v>
      </c>
      <c r="S2359" s="365"/>
      <c r="T2359" s="278"/>
    </row>
    <row r="2360" spans="1:20" ht="38.25">
      <c r="A2360" s="192" t="s">
        <v>667</v>
      </c>
      <c r="B2360" s="68"/>
      <c r="C2360" s="214" t="s">
        <v>1256</v>
      </c>
      <c r="D2360" s="215">
        <v>45044</v>
      </c>
      <c r="E2360" s="192" t="s">
        <v>4721</v>
      </c>
      <c r="F2360" s="192" t="s">
        <v>12</v>
      </c>
      <c r="G2360" s="192">
        <v>444632</v>
      </c>
      <c r="H2360" s="68"/>
      <c r="I2360" s="198" t="s">
        <v>1927</v>
      </c>
      <c r="J2360" s="68"/>
      <c r="K2360" s="68"/>
      <c r="L2360" s="68"/>
      <c r="M2360" s="68"/>
      <c r="N2360" s="363"/>
      <c r="O2360" s="363"/>
      <c r="P2360" s="216">
        <v>2431280.79</v>
      </c>
      <c r="Q2360" s="216">
        <v>0</v>
      </c>
      <c r="R2360" s="68" t="s">
        <v>638</v>
      </c>
      <c r="S2360" s="365"/>
      <c r="T2360" s="278"/>
    </row>
    <row r="2361" spans="1:20" ht="38.25">
      <c r="A2361" s="192" t="s">
        <v>667</v>
      </c>
      <c r="B2361" s="68"/>
      <c r="C2361" s="214" t="s">
        <v>1256</v>
      </c>
      <c r="D2361" s="215">
        <v>45044</v>
      </c>
      <c r="E2361" s="192" t="s">
        <v>4722</v>
      </c>
      <c r="F2361" s="192" t="s">
        <v>12</v>
      </c>
      <c r="G2361" s="192">
        <v>444634</v>
      </c>
      <c r="H2361" s="68"/>
      <c r="I2361" s="198" t="s">
        <v>1927</v>
      </c>
      <c r="J2361" s="68"/>
      <c r="K2361" s="68"/>
      <c r="L2361" s="68"/>
      <c r="M2361" s="68"/>
      <c r="N2361" s="363"/>
      <c r="O2361" s="363"/>
      <c r="P2361" s="216">
        <v>81950.45</v>
      </c>
      <c r="Q2361" s="216">
        <v>0</v>
      </c>
      <c r="R2361" s="68" t="s">
        <v>638</v>
      </c>
      <c r="S2361" s="365"/>
      <c r="T2361" s="278"/>
    </row>
    <row r="2362" spans="1:20" ht="38.25">
      <c r="A2362" s="192" t="s">
        <v>667</v>
      </c>
      <c r="B2362" s="68"/>
      <c r="C2362" s="214" t="s">
        <v>1256</v>
      </c>
      <c r="D2362" s="215">
        <v>45044</v>
      </c>
      <c r="E2362" s="192" t="s">
        <v>4723</v>
      </c>
      <c r="F2362" s="192" t="s">
        <v>12</v>
      </c>
      <c r="G2362" s="192">
        <v>444636</v>
      </c>
      <c r="H2362" s="68"/>
      <c r="I2362" s="198" t="s">
        <v>1927</v>
      </c>
      <c r="J2362" s="68"/>
      <c r="K2362" s="68"/>
      <c r="L2362" s="68"/>
      <c r="M2362" s="68"/>
      <c r="N2362" s="363"/>
      <c r="O2362" s="363"/>
      <c r="P2362" s="216">
        <v>4197698.4800000004</v>
      </c>
      <c r="Q2362" s="216">
        <v>0</v>
      </c>
      <c r="R2362" s="68" t="s">
        <v>638</v>
      </c>
      <c r="S2362" s="365"/>
      <c r="T2362" s="278"/>
    </row>
    <row r="2363" spans="1:20" ht="38.25">
      <c r="A2363" s="192" t="s">
        <v>667</v>
      </c>
      <c r="B2363" s="68"/>
      <c r="C2363" s="214" t="s">
        <v>1256</v>
      </c>
      <c r="D2363" s="215">
        <v>45044</v>
      </c>
      <c r="E2363" s="192" t="s">
        <v>4724</v>
      </c>
      <c r="F2363" s="192" t="s">
        <v>12</v>
      </c>
      <c r="G2363" s="192">
        <v>444638</v>
      </c>
      <c r="H2363" s="68"/>
      <c r="I2363" s="198" t="s">
        <v>1927</v>
      </c>
      <c r="J2363" s="68"/>
      <c r="K2363" s="68"/>
      <c r="L2363" s="68"/>
      <c r="M2363" s="68"/>
      <c r="N2363" s="363"/>
      <c r="O2363" s="363"/>
      <c r="P2363" s="216">
        <v>6677798.3300000001</v>
      </c>
      <c r="Q2363" s="216">
        <v>0</v>
      </c>
      <c r="R2363" s="68" t="s">
        <v>638</v>
      </c>
      <c r="S2363" s="365"/>
      <c r="T2363" s="278"/>
    </row>
    <row r="2364" spans="1:20" ht="38.25">
      <c r="A2364" s="192" t="s">
        <v>667</v>
      </c>
      <c r="B2364" s="68"/>
      <c r="C2364" s="214" t="s">
        <v>1256</v>
      </c>
      <c r="D2364" s="215">
        <v>45044</v>
      </c>
      <c r="E2364" s="192" t="s">
        <v>4725</v>
      </c>
      <c r="F2364" s="192" t="s">
        <v>12</v>
      </c>
      <c r="G2364" s="192">
        <v>444640</v>
      </c>
      <c r="H2364" s="68"/>
      <c r="I2364" s="198" t="s">
        <v>1927</v>
      </c>
      <c r="J2364" s="68"/>
      <c r="K2364" s="68"/>
      <c r="L2364" s="68"/>
      <c r="M2364" s="68"/>
      <c r="N2364" s="363"/>
      <c r="O2364" s="363"/>
      <c r="P2364" s="216">
        <v>250990.87</v>
      </c>
      <c r="Q2364" s="216">
        <v>0</v>
      </c>
      <c r="R2364" s="68" t="s">
        <v>638</v>
      </c>
      <c r="S2364" s="365"/>
      <c r="T2364" s="278"/>
    </row>
    <row r="2365" spans="1:20" ht="38.25">
      <c r="A2365" s="192" t="s">
        <v>667</v>
      </c>
      <c r="B2365" s="68"/>
      <c r="C2365" s="214" t="s">
        <v>1256</v>
      </c>
      <c r="D2365" s="215">
        <v>45044</v>
      </c>
      <c r="E2365" s="192" t="s">
        <v>4726</v>
      </c>
      <c r="F2365" s="192" t="s">
        <v>12</v>
      </c>
      <c r="G2365" s="192">
        <v>444642</v>
      </c>
      <c r="H2365" s="68"/>
      <c r="I2365" s="198" t="s">
        <v>1927</v>
      </c>
      <c r="J2365" s="68"/>
      <c r="K2365" s="68"/>
      <c r="L2365" s="68"/>
      <c r="M2365" s="68"/>
      <c r="N2365" s="363"/>
      <c r="O2365" s="363"/>
      <c r="P2365" s="216">
        <v>3555881.07</v>
      </c>
      <c r="Q2365" s="216">
        <v>0</v>
      </c>
      <c r="R2365" s="68" t="s">
        <v>638</v>
      </c>
      <c r="S2365" s="365"/>
      <c r="T2365" s="278"/>
    </row>
    <row r="2366" spans="1:20" ht="38.25">
      <c r="A2366" s="192" t="s">
        <v>667</v>
      </c>
      <c r="B2366" s="68"/>
      <c r="C2366" s="214" t="s">
        <v>1256</v>
      </c>
      <c r="D2366" s="215">
        <v>45044</v>
      </c>
      <c r="E2366" s="192" t="s">
        <v>4727</v>
      </c>
      <c r="F2366" s="192" t="s">
        <v>12</v>
      </c>
      <c r="G2366" s="192">
        <v>444644</v>
      </c>
      <c r="H2366" s="68"/>
      <c r="I2366" s="198" t="s">
        <v>1927</v>
      </c>
      <c r="J2366" s="68"/>
      <c r="K2366" s="68"/>
      <c r="L2366" s="68"/>
      <c r="M2366" s="68"/>
      <c r="N2366" s="363"/>
      <c r="O2366" s="363"/>
      <c r="P2366" s="216">
        <v>5656780.0099999998</v>
      </c>
      <c r="Q2366" s="216">
        <v>0</v>
      </c>
      <c r="R2366" s="68" t="s">
        <v>638</v>
      </c>
      <c r="S2366" s="365"/>
      <c r="T2366" s="278"/>
    </row>
    <row r="2367" spans="1:20" ht="38.25">
      <c r="A2367" s="192" t="s">
        <v>667</v>
      </c>
      <c r="B2367" s="68"/>
      <c r="C2367" s="214" t="s">
        <v>1256</v>
      </c>
      <c r="D2367" s="215">
        <v>45044</v>
      </c>
      <c r="E2367" s="192" t="s">
        <v>4728</v>
      </c>
      <c r="F2367" s="192" t="s">
        <v>12</v>
      </c>
      <c r="G2367" s="192">
        <v>444646</v>
      </c>
      <c r="H2367" s="68"/>
      <c r="I2367" s="198" t="s">
        <v>1927</v>
      </c>
      <c r="J2367" s="68"/>
      <c r="K2367" s="68"/>
      <c r="L2367" s="68"/>
      <c r="M2367" s="68"/>
      <c r="N2367" s="363"/>
      <c r="O2367" s="363"/>
      <c r="P2367" s="216">
        <v>583972.04</v>
      </c>
      <c r="Q2367" s="216">
        <v>0</v>
      </c>
      <c r="R2367" s="68" t="s">
        <v>638</v>
      </c>
      <c r="S2367" s="365"/>
      <c r="T2367" s="278"/>
    </row>
    <row r="2368" spans="1:20" ht="38.25">
      <c r="A2368" s="192" t="s">
        <v>667</v>
      </c>
      <c r="B2368" s="68"/>
      <c r="C2368" s="214" t="s">
        <v>1256</v>
      </c>
      <c r="D2368" s="215">
        <v>45044</v>
      </c>
      <c r="E2368" s="192" t="s">
        <v>4729</v>
      </c>
      <c r="F2368" s="192" t="s">
        <v>12</v>
      </c>
      <c r="G2368" s="192">
        <v>444648</v>
      </c>
      <c r="H2368" s="68"/>
      <c r="I2368" s="198" t="s">
        <v>1927</v>
      </c>
      <c r="J2368" s="68"/>
      <c r="K2368" s="68"/>
      <c r="L2368" s="68"/>
      <c r="M2368" s="68"/>
      <c r="N2368" s="363"/>
      <c r="O2368" s="363"/>
      <c r="P2368" s="216">
        <v>15537010.74</v>
      </c>
      <c r="Q2368" s="216">
        <v>0</v>
      </c>
      <c r="R2368" s="68" t="s">
        <v>638</v>
      </c>
      <c r="S2368" s="365"/>
      <c r="T2368" s="278"/>
    </row>
    <row r="2369" spans="1:20" ht="38.25">
      <c r="A2369" s="192" t="s">
        <v>667</v>
      </c>
      <c r="B2369" s="68"/>
      <c r="C2369" s="214" t="s">
        <v>1256</v>
      </c>
      <c r="D2369" s="215">
        <v>45044</v>
      </c>
      <c r="E2369" s="192" t="s">
        <v>4730</v>
      </c>
      <c r="F2369" s="192" t="s">
        <v>12</v>
      </c>
      <c r="G2369" s="192">
        <v>444650</v>
      </c>
      <c r="H2369" s="68"/>
      <c r="I2369" s="198" t="s">
        <v>1927</v>
      </c>
      <c r="J2369" s="68"/>
      <c r="K2369" s="68"/>
      <c r="L2369" s="68"/>
      <c r="M2369" s="68"/>
      <c r="N2369" s="363"/>
      <c r="O2369" s="363"/>
      <c r="P2369" s="216">
        <v>523701.32</v>
      </c>
      <c r="Q2369" s="216">
        <v>0</v>
      </c>
      <c r="R2369" s="68" t="s">
        <v>638</v>
      </c>
      <c r="S2369" s="365"/>
      <c r="T2369" s="278"/>
    </row>
    <row r="2370" spans="1:20" ht="38.25">
      <c r="A2370" s="192" t="s">
        <v>667</v>
      </c>
      <c r="B2370" s="68"/>
      <c r="C2370" s="214" t="s">
        <v>1256</v>
      </c>
      <c r="D2370" s="215">
        <v>45044</v>
      </c>
      <c r="E2370" s="192" t="s">
        <v>4731</v>
      </c>
      <c r="F2370" s="192" t="s">
        <v>12</v>
      </c>
      <c r="G2370" s="192">
        <v>444652</v>
      </c>
      <c r="H2370" s="68"/>
      <c r="I2370" s="198" t="s">
        <v>1927</v>
      </c>
      <c r="J2370" s="68"/>
      <c r="K2370" s="68"/>
      <c r="L2370" s="68"/>
      <c r="M2370" s="68"/>
      <c r="N2370" s="363"/>
      <c r="O2370" s="363"/>
      <c r="P2370" s="216">
        <v>2858511.03</v>
      </c>
      <c r="Q2370" s="216">
        <v>0</v>
      </c>
      <c r="R2370" s="68" t="s">
        <v>638</v>
      </c>
      <c r="S2370" s="365"/>
      <c r="T2370" s="278"/>
    </row>
    <row r="2371" spans="1:20" ht="38.25">
      <c r="A2371" s="192" t="s">
        <v>667</v>
      </c>
      <c r="B2371" s="68"/>
      <c r="C2371" s="214" t="s">
        <v>1256</v>
      </c>
      <c r="D2371" s="215">
        <v>45044</v>
      </c>
      <c r="E2371" s="192" t="s">
        <v>4732</v>
      </c>
      <c r="F2371" s="192" t="s">
        <v>12</v>
      </c>
      <c r="G2371" s="192">
        <v>444654</v>
      </c>
      <c r="H2371" s="68"/>
      <c r="I2371" s="198" t="s">
        <v>1927</v>
      </c>
      <c r="J2371" s="68"/>
      <c r="K2371" s="68"/>
      <c r="L2371" s="68"/>
      <c r="M2371" s="68"/>
      <c r="N2371" s="363"/>
      <c r="O2371" s="363"/>
      <c r="P2371" s="216">
        <v>96350.96</v>
      </c>
      <c r="Q2371" s="216">
        <v>0</v>
      </c>
      <c r="R2371" s="68" t="s">
        <v>638</v>
      </c>
      <c r="S2371" s="365"/>
      <c r="T2371" s="278"/>
    </row>
    <row r="2372" spans="1:20" ht="38.25">
      <c r="A2372" s="192" t="s">
        <v>667</v>
      </c>
      <c r="B2372" s="68"/>
      <c r="C2372" s="214" t="s">
        <v>1256</v>
      </c>
      <c r="D2372" s="215">
        <v>45044</v>
      </c>
      <c r="E2372" s="192" t="s">
        <v>4733</v>
      </c>
      <c r="F2372" s="192" t="s">
        <v>12</v>
      </c>
      <c r="G2372" s="192">
        <v>444656</v>
      </c>
      <c r="H2372" s="68"/>
      <c r="I2372" s="198" t="s">
        <v>1927</v>
      </c>
      <c r="J2372" s="68"/>
      <c r="K2372" s="68"/>
      <c r="L2372" s="68"/>
      <c r="M2372" s="68"/>
      <c r="N2372" s="363"/>
      <c r="O2372" s="363"/>
      <c r="P2372" s="216">
        <v>1796874.79</v>
      </c>
      <c r="Q2372" s="216">
        <v>0</v>
      </c>
      <c r="R2372" s="68" t="s">
        <v>638</v>
      </c>
      <c r="S2372" s="365"/>
      <c r="T2372" s="278"/>
    </row>
    <row r="2373" spans="1:20" ht="38.25">
      <c r="A2373" s="192" t="s">
        <v>667</v>
      </c>
      <c r="B2373" s="68"/>
      <c r="C2373" s="214" t="s">
        <v>1256</v>
      </c>
      <c r="D2373" s="215">
        <v>45044</v>
      </c>
      <c r="E2373" s="192" t="s">
        <v>4734</v>
      </c>
      <c r="F2373" s="192" t="s">
        <v>12</v>
      </c>
      <c r="G2373" s="192">
        <v>444658</v>
      </c>
      <c r="H2373" s="68"/>
      <c r="I2373" s="198" t="s">
        <v>1927</v>
      </c>
      <c r="J2373" s="68"/>
      <c r="K2373" s="68"/>
      <c r="L2373" s="68"/>
      <c r="M2373" s="68"/>
      <c r="N2373" s="363"/>
      <c r="O2373" s="363"/>
      <c r="P2373" s="216">
        <v>1975082.56</v>
      </c>
      <c r="Q2373" s="216">
        <v>0</v>
      </c>
      <c r="R2373" s="68" t="s">
        <v>638</v>
      </c>
      <c r="S2373" s="365"/>
      <c r="T2373" s="278"/>
    </row>
    <row r="2374" spans="1:20" ht="38.25">
      <c r="A2374" s="192" t="s">
        <v>667</v>
      </c>
      <c r="B2374" s="68"/>
      <c r="C2374" s="214" t="s">
        <v>1256</v>
      </c>
      <c r="D2374" s="215">
        <v>45044</v>
      </c>
      <c r="E2374" s="192" t="s">
        <v>4735</v>
      </c>
      <c r="F2374" s="192" t="s">
        <v>12</v>
      </c>
      <c r="G2374" s="192">
        <v>444660</v>
      </c>
      <c r="H2374" s="68"/>
      <c r="I2374" s="198" t="s">
        <v>1927</v>
      </c>
      <c r="J2374" s="68"/>
      <c r="K2374" s="68"/>
      <c r="L2374" s="68"/>
      <c r="M2374" s="68"/>
      <c r="N2374" s="363"/>
      <c r="O2374" s="363"/>
      <c r="P2374" s="216">
        <v>1984513.9</v>
      </c>
      <c r="Q2374" s="216">
        <v>0</v>
      </c>
      <c r="R2374" s="68" t="s">
        <v>638</v>
      </c>
      <c r="S2374" s="365"/>
      <c r="T2374" s="278"/>
    </row>
    <row r="2375" spans="1:20" ht="38.25">
      <c r="A2375" s="192" t="s">
        <v>667</v>
      </c>
      <c r="B2375" s="68"/>
      <c r="C2375" s="214" t="s">
        <v>1256</v>
      </c>
      <c r="D2375" s="215">
        <v>45044</v>
      </c>
      <c r="E2375" s="192" t="s">
        <v>4736</v>
      </c>
      <c r="F2375" s="192" t="s">
        <v>12</v>
      </c>
      <c r="G2375" s="192">
        <v>444662</v>
      </c>
      <c r="H2375" s="68"/>
      <c r="I2375" s="198" t="s">
        <v>1927</v>
      </c>
      <c r="J2375" s="68"/>
      <c r="K2375" s="68"/>
      <c r="L2375" s="68"/>
      <c r="M2375" s="68"/>
      <c r="N2375" s="363"/>
      <c r="O2375" s="363"/>
      <c r="P2375" s="216">
        <v>5450700.5300000003</v>
      </c>
      <c r="Q2375" s="216">
        <v>0</v>
      </c>
      <c r="R2375" s="68" t="s">
        <v>638</v>
      </c>
      <c r="S2375" s="365"/>
      <c r="T2375" s="278"/>
    </row>
    <row r="2376" spans="1:20" ht="38.25">
      <c r="A2376" s="192" t="s">
        <v>667</v>
      </c>
      <c r="B2376" s="68"/>
      <c r="C2376" s="214" t="s">
        <v>1256</v>
      </c>
      <c r="D2376" s="215">
        <v>45044</v>
      </c>
      <c r="E2376" s="192" t="s">
        <v>4737</v>
      </c>
      <c r="F2376" s="192" t="s">
        <v>12</v>
      </c>
      <c r="G2376" s="192">
        <v>444664</v>
      </c>
      <c r="H2376" s="68"/>
      <c r="I2376" s="198" t="s">
        <v>1927</v>
      </c>
      <c r="J2376" s="68"/>
      <c r="K2376" s="68"/>
      <c r="L2376" s="68"/>
      <c r="M2376" s="68"/>
      <c r="N2376" s="363"/>
      <c r="O2376" s="363"/>
      <c r="P2376" s="216">
        <v>5424796.21</v>
      </c>
      <c r="Q2376" s="216">
        <v>0</v>
      </c>
      <c r="R2376" s="68" t="s">
        <v>638</v>
      </c>
      <c r="S2376" s="365"/>
      <c r="T2376" s="278"/>
    </row>
    <row r="2377" spans="1:20" ht="38.25">
      <c r="A2377" s="192" t="s">
        <v>667</v>
      </c>
      <c r="B2377" s="68"/>
      <c r="C2377" s="214" t="s">
        <v>1256</v>
      </c>
      <c r="D2377" s="215">
        <v>45044</v>
      </c>
      <c r="E2377" s="192" t="s">
        <v>4738</v>
      </c>
      <c r="F2377" s="192" t="s">
        <v>12</v>
      </c>
      <c r="G2377" s="192">
        <v>444666</v>
      </c>
      <c r="H2377" s="68"/>
      <c r="I2377" s="198" t="s">
        <v>1927</v>
      </c>
      <c r="J2377" s="68"/>
      <c r="K2377" s="68"/>
      <c r="L2377" s="68"/>
      <c r="M2377" s="68"/>
      <c r="N2377" s="363"/>
      <c r="O2377" s="363"/>
      <c r="P2377" s="216">
        <v>4617302.32</v>
      </c>
      <c r="Q2377" s="216">
        <v>0</v>
      </c>
      <c r="R2377" s="68" t="s">
        <v>638</v>
      </c>
      <c r="S2377" s="365"/>
      <c r="T2377" s="278"/>
    </row>
    <row r="2378" spans="1:20" ht="38.25">
      <c r="A2378" s="192" t="s">
        <v>667</v>
      </c>
      <c r="B2378" s="68"/>
      <c r="C2378" s="214" t="s">
        <v>1256</v>
      </c>
      <c r="D2378" s="215">
        <v>45044</v>
      </c>
      <c r="E2378" s="192" t="s">
        <v>4739</v>
      </c>
      <c r="F2378" s="192" t="s">
        <v>12</v>
      </c>
      <c r="G2378" s="192">
        <v>444668</v>
      </c>
      <c r="H2378" s="68"/>
      <c r="I2378" s="198" t="s">
        <v>1927</v>
      </c>
      <c r="J2378" s="68"/>
      <c r="K2378" s="68"/>
      <c r="L2378" s="68"/>
      <c r="M2378" s="68"/>
      <c r="N2378" s="363"/>
      <c r="O2378" s="363"/>
      <c r="P2378" s="216">
        <v>1252092.6200000001</v>
      </c>
      <c r="Q2378" s="216">
        <v>0</v>
      </c>
      <c r="R2378" s="68" t="s">
        <v>638</v>
      </c>
      <c r="S2378" s="365"/>
      <c r="T2378" s="278"/>
    </row>
    <row r="2379" spans="1:20" ht="38.25">
      <c r="A2379" s="192" t="s">
        <v>667</v>
      </c>
      <c r="B2379" s="68"/>
      <c r="C2379" s="214" t="s">
        <v>1256</v>
      </c>
      <c r="D2379" s="215">
        <v>45044</v>
      </c>
      <c r="E2379" s="192" t="s">
        <v>4740</v>
      </c>
      <c r="F2379" s="192" t="s">
        <v>12</v>
      </c>
      <c r="G2379" s="192">
        <v>444670</v>
      </c>
      <c r="H2379" s="68"/>
      <c r="I2379" s="198" t="s">
        <v>1927</v>
      </c>
      <c r="J2379" s="68"/>
      <c r="K2379" s="68"/>
      <c r="L2379" s="68"/>
      <c r="M2379" s="68"/>
      <c r="N2379" s="363"/>
      <c r="O2379" s="363"/>
      <c r="P2379" s="216">
        <v>12621692.529999999</v>
      </c>
      <c r="Q2379" s="216">
        <v>0</v>
      </c>
      <c r="R2379" s="68" t="s">
        <v>638</v>
      </c>
      <c r="S2379" s="365"/>
      <c r="T2379" s="278"/>
    </row>
    <row r="2380" spans="1:20" ht="38.25">
      <c r="A2380" s="192" t="s">
        <v>667</v>
      </c>
      <c r="B2380" s="68"/>
      <c r="C2380" s="214" t="s">
        <v>1256</v>
      </c>
      <c r="D2380" s="215">
        <v>45044</v>
      </c>
      <c r="E2380" s="192" t="s">
        <v>4741</v>
      </c>
      <c r="F2380" s="192" t="s">
        <v>12</v>
      </c>
      <c r="G2380" s="192">
        <v>444672</v>
      </c>
      <c r="H2380" s="68"/>
      <c r="I2380" s="198" t="s">
        <v>1927</v>
      </c>
      <c r="J2380" s="68"/>
      <c r="K2380" s="68"/>
      <c r="L2380" s="68"/>
      <c r="M2380" s="68"/>
      <c r="N2380" s="363"/>
      <c r="O2380" s="363"/>
      <c r="P2380" s="216">
        <v>3439019.46</v>
      </c>
      <c r="Q2380" s="216">
        <v>0</v>
      </c>
      <c r="R2380" s="68" t="s">
        <v>638</v>
      </c>
      <c r="S2380" s="365"/>
      <c r="T2380" s="278"/>
    </row>
    <row r="2381" spans="1:20" ht="38.25">
      <c r="A2381" s="192" t="s">
        <v>667</v>
      </c>
      <c r="B2381" s="68"/>
      <c r="C2381" s="214" t="s">
        <v>1256</v>
      </c>
      <c r="D2381" s="215">
        <v>45044</v>
      </c>
      <c r="E2381" s="192" t="s">
        <v>4742</v>
      </c>
      <c r="F2381" s="192" t="s">
        <v>12</v>
      </c>
      <c r="G2381" s="192">
        <v>444674</v>
      </c>
      <c r="H2381" s="68"/>
      <c r="I2381" s="198" t="s">
        <v>1927</v>
      </c>
      <c r="J2381" s="68"/>
      <c r="K2381" s="68"/>
      <c r="L2381" s="68"/>
      <c r="M2381" s="68"/>
      <c r="N2381" s="363"/>
      <c r="O2381" s="363"/>
      <c r="P2381" s="216">
        <v>2333237.2599999998</v>
      </c>
      <c r="Q2381" s="216">
        <v>0</v>
      </c>
      <c r="R2381" s="68" t="s">
        <v>638</v>
      </c>
      <c r="S2381" s="365"/>
      <c r="T2381" s="278"/>
    </row>
    <row r="2382" spans="1:20" ht="38.25">
      <c r="A2382" s="192" t="s">
        <v>667</v>
      </c>
      <c r="B2382" s="68"/>
      <c r="C2382" s="214" t="s">
        <v>1256</v>
      </c>
      <c r="D2382" s="215">
        <v>45044</v>
      </c>
      <c r="E2382" s="192" t="s">
        <v>4743</v>
      </c>
      <c r="F2382" s="192" t="s">
        <v>12</v>
      </c>
      <c r="G2382" s="192">
        <v>444676</v>
      </c>
      <c r="H2382" s="68"/>
      <c r="I2382" s="198" t="s">
        <v>1927</v>
      </c>
      <c r="J2382" s="68"/>
      <c r="K2382" s="68"/>
      <c r="L2382" s="68"/>
      <c r="M2382" s="68"/>
      <c r="N2382" s="363"/>
      <c r="O2382" s="363"/>
      <c r="P2382" s="216">
        <v>2322148.5499999998</v>
      </c>
      <c r="Q2382" s="216">
        <v>0</v>
      </c>
      <c r="R2382" s="68" t="s">
        <v>638</v>
      </c>
      <c r="S2382" s="365"/>
      <c r="T2382" s="278"/>
    </row>
    <row r="2383" spans="1:20" ht="38.25">
      <c r="A2383" s="192" t="s">
        <v>667</v>
      </c>
      <c r="B2383" s="68"/>
      <c r="C2383" s="214" t="s">
        <v>1256</v>
      </c>
      <c r="D2383" s="215">
        <v>45044</v>
      </c>
      <c r="E2383" s="192" t="s">
        <v>4744</v>
      </c>
      <c r="F2383" s="192" t="s">
        <v>12</v>
      </c>
      <c r="G2383" s="192">
        <v>444678</v>
      </c>
      <c r="H2383" s="68"/>
      <c r="I2383" s="198" t="s">
        <v>1927</v>
      </c>
      <c r="J2383" s="68"/>
      <c r="K2383" s="68"/>
      <c r="L2383" s="68"/>
      <c r="M2383" s="68"/>
      <c r="N2383" s="363"/>
      <c r="O2383" s="363"/>
      <c r="P2383" s="216">
        <v>15770311.449999999</v>
      </c>
      <c r="Q2383" s="216">
        <v>0</v>
      </c>
      <c r="R2383" s="68" t="s">
        <v>638</v>
      </c>
      <c r="S2383" s="365"/>
      <c r="T2383" s="278"/>
    </row>
    <row r="2384" spans="1:20" ht="38.25">
      <c r="A2384" s="192" t="s">
        <v>667</v>
      </c>
      <c r="B2384" s="68"/>
      <c r="C2384" s="214" t="s">
        <v>1256</v>
      </c>
      <c r="D2384" s="215">
        <v>45044</v>
      </c>
      <c r="E2384" s="192" t="s">
        <v>4745</v>
      </c>
      <c r="F2384" s="192" t="s">
        <v>12</v>
      </c>
      <c r="G2384" s="192">
        <v>444680</v>
      </c>
      <c r="H2384" s="68"/>
      <c r="I2384" s="198" t="s">
        <v>1927</v>
      </c>
      <c r="J2384" s="68"/>
      <c r="K2384" s="68"/>
      <c r="L2384" s="68"/>
      <c r="M2384" s="68"/>
      <c r="N2384" s="363"/>
      <c r="O2384" s="363"/>
      <c r="P2384" s="216">
        <v>15462587.08</v>
      </c>
      <c r="Q2384" s="216">
        <v>0</v>
      </c>
      <c r="R2384" s="68" t="s">
        <v>638</v>
      </c>
      <c r="S2384" s="365"/>
      <c r="T2384" s="278"/>
    </row>
    <row r="2385" spans="1:20" ht="38.25">
      <c r="A2385" s="192" t="s">
        <v>667</v>
      </c>
      <c r="B2385" s="68"/>
      <c r="C2385" s="214" t="s">
        <v>1256</v>
      </c>
      <c r="D2385" s="215">
        <v>45044</v>
      </c>
      <c r="E2385" s="192" t="s">
        <v>4746</v>
      </c>
      <c r="F2385" s="192" t="s">
        <v>12</v>
      </c>
      <c r="G2385" s="192">
        <v>444682</v>
      </c>
      <c r="H2385" s="68"/>
      <c r="I2385" s="198" t="s">
        <v>1927</v>
      </c>
      <c r="J2385" s="68"/>
      <c r="K2385" s="68"/>
      <c r="L2385" s="68"/>
      <c r="M2385" s="68"/>
      <c r="N2385" s="363"/>
      <c r="O2385" s="363"/>
      <c r="P2385" s="216">
        <v>19828342.460000001</v>
      </c>
      <c r="Q2385" s="216">
        <v>0</v>
      </c>
      <c r="R2385" s="68" t="s">
        <v>638</v>
      </c>
      <c r="S2385" s="365"/>
      <c r="T2385" s="278"/>
    </row>
    <row r="2386" spans="1:20" ht="38.25">
      <c r="A2386" s="192" t="s">
        <v>667</v>
      </c>
      <c r="B2386" s="68"/>
      <c r="C2386" s="214" t="s">
        <v>1256</v>
      </c>
      <c r="D2386" s="215">
        <v>45044</v>
      </c>
      <c r="E2386" s="192" t="s">
        <v>4747</v>
      </c>
      <c r="F2386" s="192" t="s">
        <v>12</v>
      </c>
      <c r="G2386" s="192">
        <v>444684</v>
      </c>
      <c r="H2386" s="68"/>
      <c r="I2386" s="198" t="s">
        <v>1927</v>
      </c>
      <c r="J2386" s="68"/>
      <c r="K2386" s="68"/>
      <c r="L2386" s="68"/>
      <c r="M2386" s="68"/>
      <c r="N2386" s="363"/>
      <c r="O2386" s="363"/>
      <c r="P2386" s="216">
        <v>88776181.370000005</v>
      </c>
      <c r="Q2386" s="216">
        <v>0</v>
      </c>
      <c r="R2386" s="68" t="s">
        <v>638</v>
      </c>
      <c r="S2386" s="365"/>
      <c r="T2386" s="278"/>
    </row>
    <row r="2387" spans="1:20" ht="38.25">
      <c r="A2387" s="192" t="s">
        <v>667</v>
      </c>
      <c r="B2387" s="68"/>
      <c r="C2387" s="214" t="s">
        <v>1256</v>
      </c>
      <c r="D2387" s="215">
        <v>45044</v>
      </c>
      <c r="E2387" s="192" t="s">
        <v>4748</v>
      </c>
      <c r="F2387" s="192" t="s">
        <v>12</v>
      </c>
      <c r="G2387" s="192">
        <v>444686</v>
      </c>
      <c r="H2387" s="68"/>
      <c r="I2387" s="198" t="s">
        <v>1927</v>
      </c>
      <c r="J2387" s="68"/>
      <c r="K2387" s="68"/>
      <c r="L2387" s="68"/>
      <c r="M2387" s="68"/>
      <c r="N2387" s="363"/>
      <c r="O2387" s="363"/>
      <c r="P2387" s="216">
        <v>38155951.939999998</v>
      </c>
      <c r="Q2387" s="216">
        <v>0</v>
      </c>
      <c r="R2387" s="68" t="s">
        <v>638</v>
      </c>
      <c r="S2387" s="365"/>
      <c r="T2387" s="278"/>
    </row>
    <row r="2388" spans="1:20" ht="38.25">
      <c r="A2388" s="192" t="s">
        <v>667</v>
      </c>
      <c r="B2388" s="68"/>
      <c r="C2388" s="214" t="s">
        <v>1256</v>
      </c>
      <c r="D2388" s="215">
        <v>45044</v>
      </c>
      <c r="E2388" s="192" t="s">
        <v>4749</v>
      </c>
      <c r="F2388" s="192" t="s">
        <v>12</v>
      </c>
      <c r="G2388" s="192">
        <v>444688</v>
      </c>
      <c r="H2388" s="68"/>
      <c r="I2388" s="198" t="s">
        <v>1927</v>
      </c>
      <c r="J2388" s="68"/>
      <c r="K2388" s="68"/>
      <c r="L2388" s="68"/>
      <c r="M2388" s="68"/>
      <c r="N2388" s="363"/>
      <c r="O2388" s="363"/>
      <c r="P2388" s="216">
        <v>10188.75</v>
      </c>
      <c r="Q2388" s="216">
        <v>0</v>
      </c>
      <c r="R2388" s="68" t="s">
        <v>638</v>
      </c>
      <c r="S2388" s="365"/>
      <c r="T2388" s="278"/>
    </row>
    <row r="2389" spans="1:20" ht="38.25">
      <c r="A2389" s="192" t="s">
        <v>667</v>
      </c>
      <c r="B2389" s="68"/>
      <c r="C2389" s="214" t="s">
        <v>1256</v>
      </c>
      <c r="D2389" s="215">
        <v>45044</v>
      </c>
      <c r="E2389" s="192" t="s">
        <v>4750</v>
      </c>
      <c r="F2389" s="192" t="s">
        <v>12</v>
      </c>
      <c r="G2389" s="192">
        <v>444690</v>
      </c>
      <c r="H2389" s="68"/>
      <c r="I2389" s="198" t="s">
        <v>1927</v>
      </c>
      <c r="J2389" s="68"/>
      <c r="K2389" s="68"/>
      <c r="L2389" s="68"/>
      <c r="M2389" s="68"/>
      <c r="N2389" s="363"/>
      <c r="O2389" s="363"/>
      <c r="P2389" s="216">
        <v>16208.53</v>
      </c>
      <c r="Q2389" s="216">
        <v>0</v>
      </c>
      <c r="R2389" s="68" t="s">
        <v>638</v>
      </c>
      <c r="S2389" s="365"/>
      <c r="T2389" s="278"/>
    </row>
    <row r="2390" spans="1:20" ht="38.25">
      <c r="A2390" s="192" t="s">
        <v>667</v>
      </c>
      <c r="B2390" s="68"/>
      <c r="C2390" s="214" t="s">
        <v>1256</v>
      </c>
      <c r="D2390" s="215">
        <v>45044</v>
      </c>
      <c r="E2390" s="192" t="s">
        <v>4751</v>
      </c>
      <c r="F2390" s="192" t="s">
        <v>12</v>
      </c>
      <c r="G2390" s="192">
        <v>444692</v>
      </c>
      <c r="H2390" s="68"/>
      <c r="I2390" s="198" t="s">
        <v>1927</v>
      </c>
      <c r="J2390" s="68"/>
      <c r="K2390" s="68"/>
      <c r="L2390" s="68"/>
      <c r="M2390" s="68"/>
      <c r="N2390" s="363"/>
      <c r="O2390" s="363"/>
      <c r="P2390" s="216">
        <v>546.33000000000004</v>
      </c>
      <c r="Q2390" s="216">
        <v>0</v>
      </c>
      <c r="R2390" s="68" t="s">
        <v>638</v>
      </c>
      <c r="S2390" s="365"/>
      <c r="T2390" s="278"/>
    </row>
    <row r="2391" spans="1:20" ht="38.25">
      <c r="A2391" s="192" t="s">
        <v>667</v>
      </c>
      <c r="B2391" s="68"/>
      <c r="C2391" s="214" t="s">
        <v>1256</v>
      </c>
      <c r="D2391" s="215">
        <v>45044</v>
      </c>
      <c r="E2391" s="192" t="s">
        <v>4752</v>
      </c>
      <c r="F2391" s="192" t="s">
        <v>12</v>
      </c>
      <c r="G2391" s="192">
        <v>444694</v>
      </c>
      <c r="H2391" s="68"/>
      <c r="I2391" s="198" t="s">
        <v>1927</v>
      </c>
      <c r="J2391" s="68"/>
      <c r="K2391" s="68"/>
      <c r="L2391" s="68"/>
      <c r="M2391" s="68"/>
      <c r="N2391" s="363"/>
      <c r="O2391" s="363"/>
      <c r="P2391" s="216">
        <v>13776.46</v>
      </c>
      <c r="Q2391" s="216">
        <v>0</v>
      </c>
      <c r="R2391" s="68" t="s">
        <v>638</v>
      </c>
      <c r="S2391" s="365"/>
      <c r="T2391" s="278"/>
    </row>
    <row r="2392" spans="1:20" ht="38.25">
      <c r="A2392" s="192" t="s">
        <v>667</v>
      </c>
      <c r="B2392" s="68"/>
      <c r="C2392" s="214" t="s">
        <v>1256</v>
      </c>
      <c r="D2392" s="215">
        <v>45044</v>
      </c>
      <c r="E2392" s="192" t="s">
        <v>4753</v>
      </c>
      <c r="F2392" s="192" t="s">
        <v>12</v>
      </c>
      <c r="G2392" s="192">
        <v>444696</v>
      </c>
      <c r="H2392" s="68"/>
      <c r="I2392" s="198" t="s">
        <v>1927</v>
      </c>
      <c r="J2392" s="68"/>
      <c r="K2392" s="68"/>
      <c r="L2392" s="68"/>
      <c r="M2392" s="68"/>
      <c r="N2392" s="363"/>
      <c r="O2392" s="363"/>
      <c r="P2392" s="216">
        <v>13776.46</v>
      </c>
      <c r="Q2392" s="216">
        <v>0</v>
      </c>
      <c r="R2392" s="68" t="s">
        <v>638</v>
      </c>
      <c r="S2392" s="365"/>
      <c r="T2392" s="278"/>
    </row>
    <row r="2393" spans="1:20" ht="76.5">
      <c r="A2393" s="192">
        <v>66</v>
      </c>
      <c r="B2393" s="68"/>
      <c r="C2393" s="214" t="s">
        <v>46</v>
      </c>
      <c r="D2393" s="215">
        <v>45044</v>
      </c>
      <c r="E2393" s="192" t="s">
        <v>4648</v>
      </c>
      <c r="F2393" s="192" t="s">
        <v>639</v>
      </c>
      <c r="G2393" s="192">
        <v>5553613</v>
      </c>
      <c r="H2393" s="68"/>
      <c r="I2393" s="198" t="s">
        <v>5823</v>
      </c>
      <c r="J2393" s="68"/>
      <c r="K2393" s="68"/>
      <c r="L2393" s="68"/>
      <c r="M2393" s="68"/>
      <c r="N2393" s="363"/>
      <c r="O2393" s="363"/>
      <c r="P2393" s="216">
        <v>0</v>
      </c>
      <c r="Q2393" s="216">
        <v>322</v>
      </c>
      <c r="R2393" s="68" t="s">
        <v>638</v>
      </c>
      <c r="S2393" s="365"/>
      <c r="T2393" s="278"/>
    </row>
    <row r="2394" spans="1:20" ht="76.5">
      <c r="A2394" s="192">
        <v>66</v>
      </c>
      <c r="B2394" s="68"/>
      <c r="C2394" s="214" t="s">
        <v>46</v>
      </c>
      <c r="D2394" s="215">
        <v>45044</v>
      </c>
      <c r="E2394" s="192" t="s">
        <v>4648</v>
      </c>
      <c r="F2394" s="192" t="s">
        <v>639</v>
      </c>
      <c r="G2394" s="192">
        <v>5554176</v>
      </c>
      <c r="H2394" s="68"/>
      <c r="I2394" s="198" t="s">
        <v>5787</v>
      </c>
      <c r="J2394" s="68"/>
      <c r="K2394" s="68"/>
      <c r="L2394" s="68"/>
      <c r="M2394" s="68"/>
      <c r="N2394" s="363"/>
      <c r="O2394" s="363"/>
      <c r="P2394" s="216">
        <v>0</v>
      </c>
      <c r="Q2394" s="216">
        <v>26985.91</v>
      </c>
      <c r="R2394" s="68" t="s">
        <v>638</v>
      </c>
      <c r="S2394" s="365"/>
      <c r="T2394" s="278"/>
    </row>
    <row r="2395" spans="1:20" ht="76.5">
      <c r="A2395" s="192">
        <v>862</v>
      </c>
      <c r="B2395" s="68"/>
      <c r="C2395" s="214" t="s">
        <v>187</v>
      </c>
      <c r="D2395" s="215">
        <v>45044</v>
      </c>
      <c r="E2395" s="192" t="s">
        <v>4648</v>
      </c>
      <c r="F2395" s="192" t="s">
        <v>639</v>
      </c>
      <c r="G2395" s="192">
        <v>5557141</v>
      </c>
      <c r="H2395" s="68"/>
      <c r="I2395" s="198" t="s">
        <v>5824</v>
      </c>
      <c r="J2395" s="68"/>
      <c r="K2395" s="68"/>
      <c r="L2395" s="68"/>
      <c r="M2395" s="68"/>
      <c r="N2395" s="363"/>
      <c r="O2395" s="363"/>
      <c r="P2395" s="216">
        <v>0</v>
      </c>
      <c r="Q2395" s="216">
        <v>153548.28</v>
      </c>
      <c r="R2395" s="68" t="s">
        <v>638</v>
      </c>
      <c r="S2395" s="365"/>
      <c r="T2395" s="278"/>
    </row>
    <row r="2396" spans="1:20" ht="76.5">
      <c r="A2396" s="192">
        <v>66</v>
      </c>
      <c r="B2396" s="68"/>
      <c r="C2396" s="214" t="s">
        <v>46</v>
      </c>
      <c r="D2396" s="215">
        <v>45044</v>
      </c>
      <c r="E2396" s="192" t="s">
        <v>4648</v>
      </c>
      <c r="F2396" s="192" t="s">
        <v>639</v>
      </c>
      <c r="G2396" s="192">
        <v>5557116</v>
      </c>
      <c r="H2396" s="68"/>
      <c r="I2396" s="198" t="s">
        <v>5825</v>
      </c>
      <c r="J2396" s="68"/>
      <c r="K2396" s="68"/>
      <c r="L2396" s="68"/>
      <c r="M2396" s="68"/>
      <c r="N2396" s="363"/>
      <c r="O2396" s="363"/>
      <c r="P2396" s="216">
        <v>0</v>
      </c>
      <c r="Q2396" s="216">
        <v>153548.28</v>
      </c>
      <c r="R2396" s="68" t="s">
        <v>638</v>
      </c>
      <c r="S2396" s="365"/>
      <c r="T2396" s="278"/>
    </row>
    <row r="2397" spans="1:20" ht="76.5">
      <c r="A2397" s="192">
        <v>66</v>
      </c>
      <c r="B2397" s="68"/>
      <c r="C2397" s="214" t="s">
        <v>46</v>
      </c>
      <c r="D2397" s="215">
        <v>45044</v>
      </c>
      <c r="E2397" s="192" t="s">
        <v>4648</v>
      </c>
      <c r="F2397" s="192" t="s">
        <v>639</v>
      </c>
      <c r="G2397" s="192">
        <v>5556891</v>
      </c>
      <c r="H2397" s="68"/>
      <c r="I2397" s="198" t="s">
        <v>5826</v>
      </c>
      <c r="J2397" s="68"/>
      <c r="K2397" s="68"/>
      <c r="L2397" s="68"/>
      <c r="M2397" s="68"/>
      <c r="N2397" s="363"/>
      <c r="O2397" s="363"/>
      <c r="P2397" s="216">
        <v>0</v>
      </c>
      <c r="Q2397" s="216">
        <v>1953.19</v>
      </c>
      <c r="R2397" s="68" t="s">
        <v>638</v>
      </c>
      <c r="S2397" s="365"/>
      <c r="T2397" s="278"/>
    </row>
    <row r="2398" spans="1:20" ht="76.5">
      <c r="A2398" s="192">
        <v>862</v>
      </c>
      <c r="B2398" s="68"/>
      <c r="C2398" s="214" t="s">
        <v>187</v>
      </c>
      <c r="D2398" s="215">
        <v>45044</v>
      </c>
      <c r="E2398" s="192" t="s">
        <v>4648</v>
      </c>
      <c r="F2398" s="192" t="s">
        <v>639</v>
      </c>
      <c r="G2398" s="192">
        <v>5556892</v>
      </c>
      <c r="H2398" s="68"/>
      <c r="I2398" s="198" t="s">
        <v>5827</v>
      </c>
      <c r="J2398" s="68"/>
      <c r="K2398" s="68"/>
      <c r="L2398" s="68"/>
      <c r="M2398" s="68"/>
      <c r="N2398" s="363"/>
      <c r="O2398" s="363"/>
      <c r="P2398" s="216">
        <v>0</v>
      </c>
      <c r="Q2398" s="216">
        <v>1953.19</v>
      </c>
      <c r="R2398" s="68" t="s">
        <v>638</v>
      </c>
      <c r="S2398" s="365"/>
      <c r="T2398" s="278"/>
    </row>
    <row r="2399" spans="1:20" ht="76.5">
      <c r="A2399" s="192">
        <v>66</v>
      </c>
      <c r="B2399" s="68"/>
      <c r="C2399" s="214" t="s">
        <v>46</v>
      </c>
      <c r="D2399" s="215">
        <v>45044</v>
      </c>
      <c r="E2399" s="192" t="s">
        <v>4648</v>
      </c>
      <c r="F2399" s="192" t="s">
        <v>639</v>
      </c>
      <c r="G2399" s="192">
        <v>5556912</v>
      </c>
      <c r="H2399" s="68"/>
      <c r="I2399" s="198" t="s">
        <v>5828</v>
      </c>
      <c r="J2399" s="68"/>
      <c r="K2399" s="68"/>
      <c r="L2399" s="68"/>
      <c r="M2399" s="68"/>
      <c r="N2399" s="363"/>
      <c r="O2399" s="363"/>
      <c r="P2399" s="216">
        <v>0</v>
      </c>
      <c r="Q2399" s="216">
        <v>16761.689999999999</v>
      </c>
      <c r="R2399" s="68" t="s">
        <v>638</v>
      </c>
      <c r="S2399" s="365"/>
      <c r="T2399" s="278"/>
    </row>
    <row r="2400" spans="1:20" ht="76.5">
      <c r="A2400" s="192">
        <v>862</v>
      </c>
      <c r="B2400" s="68"/>
      <c r="C2400" s="214" t="s">
        <v>187</v>
      </c>
      <c r="D2400" s="215">
        <v>45044</v>
      </c>
      <c r="E2400" s="192" t="s">
        <v>4648</v>
      </c>
      <c r="F2400" s="192" t="s">
        <v>639</v>
      </c>
      <c r="G2400" s="192">
        <v>5556936</v>
      </c>
      <c r="H2400" s="68"/>
      <c r="I2400" s="198" t="s">
        <v>5829</v>
      </c>
      <c r="J2400" s="68"/>
      <c r="K2400" s="68"/>
      <c r="L2400" s="68"/>
      <c r="M2400" s="68"/>
      <c r="N2400" s="363"/>
      <c r="O2400" s="363"/>
      <c r="P2400" s="216">
        <v>0</v>
      </c>
      <c r="Q2400" s="216">
        <v>16761.689999999999</v>
      </c>
      <c r="R2400" s="68" t="s">
        <v>638</v>
      </c>
      <c r="S2400" s="365"/>
      <c r="T2400" s="278"/>
    </row>
    <row r="2401" spans="1:20" ht="76.5">
      <c r="A2401" s="192">
        <v>66</v>
      </c>
      <c r="B2401" s="68"/>
      <c r="C2401" s="214" t="s">
        <v>46</v>
      </c>
      <c r="D2401" s="215">
        <v>45044</v>
      </c>
      <c r="E2401" s="192" t="s">
        <v>4648</v>
      </c>
      <c r="F2401" s="192" t="s">
        <v>639</v>
      </c>
      <c r="G2401" s="192">
        <v>5556998</v>
      </c>
      <c r="H2401" s="68"/>
      <c r="I2401" s="198" t="s">
        <v>5830</v>
      </c>
      <c r="J2401" s="68"/>
      <c r="K2401" s="68"/>
      <c r="L2401" s="68"/>
      <c r="M2401" s="68"/>
      <c r="N2401" s="363"/>
      <c r="O2401" s="363"/>
      <c r="P2401" s="216">
        <v>0</v>
      </c>
      <c r="Q2401" s="216">
        <v>2793.65</v>
      </c>
      <c r="R2401" s="68" t="s">
        <v>638</v>
      </c>
      <c r="S2401" s="365"/>
      <c r="T2401" s="278"/>
    </row>
    <row r="2402" spans="1:20" ht="76.5">
      <c r="A2402" s="192">
        <v>862</v>
      </c>
      <c r="B2402" s="68"/>
      <c r="C2402" s="214" t="s">
        <v>187</v>
      </c>
      <c r="D2402" s="215">
        <v>45044</v>
      </c>
      <c r="E2402" s="192" t="s">
        <v>4648</v>
      </c>
      <c r="F2402" s="192" t="s">
        <v>639</v>
      </c>
      <c r="G2402" s="192">
        <v>5557000</v>
      </c>
      <c r="H2402" s="68"/>
      <c r="I2402" s="198" t="s">
        <v>5831</v>
      </c>
      <c r="J2402" s="68"/>
      <c r="K2402" s="68"/>
      <c r="L2402" s="68"/>
      <c r="M2402" s="68"/>
      <c r="N2402" s="363"/>
      <c r="O2402" s="363"/>
      <c r="P2402" s="216">
        <v>0</v>
      </c>
      <c r="Q2402" s="216">
        <v>2793.65</v>
      </c>
      <c r="R2402" s="68" t="s">
        <v>638</v>
      </c>
      <c r="S2402" s="365"/>
      <c r="T2402" s="278"/>
    </row>
    <row r="2403" spans="1:20" ht="76.5">
      <c r="A2403" s="192">
        <v>862</v>
      </c>
      <c r="B2403" s="68"/>
      <c r="C2403" s="214" t="s">
        <v>187</v>
      </c>
      <c r="D2403" s="215">
        <v>45044</v>
      </c>
      <c r="E2403" s="192" t="s">
        <v>4648</v>
      </c>
      <c r="F2403" s="192" t="s">
        <v>639</v>
      </c>
      <c r="G2403" s="192">
        <v>5556857</v>
      </c>
      <c r="H2403" s="68"/>
      <c r="I2403" s="198" t="s">
        <v>5832</v>
      </c>
      <c r="J2403" s="68"/>
      <c r="K2403" s="68"/>
      <c r="L2403" s="68"/>
      <c r="M2403" s="68"/>
      <c r="N2403" s="363"/>
      <c r="O2403" s="363"/>
      <c r="P2403" s="216">
        <v>0</v>
      </c>
      <c r="Q2403" s="216">
        <v>11505.47</v>
      </c>
      <c r="R2403" s="68" t="s">
        <v>638</v>
      </c>
      <c r="S2403" s="365"/>
      <c r="T2403" s="278"/>
    </row>
    <row r="2404" spans="1:20" ht="76.5">
      <c r="A2404" s="192">
        <v>862</v>
      </c>
      <c r="B2404" s="68"/>
      <c r="C2404" s="214" t="s">
        <v>187</v>
      </c>
      <c r="D2404" s="215">
        <v>45044</v>
      </c>
      <c r="E2404" s="192" t="s">
        <v>4648</v>
      </c>
      <c r="F2404" s="192" t="s">
        <v>639</v>
      </c>
      <c r="G2404" s="192">
        <v>5556864</v>
      </c>
      <c r="H2404" s="68"/>
      <c r="I2404" s="198" t="s">
        <v>5833</v>
      </c>
      <c r="J2404" s="68"/>
      <c r="K2404" s="68"/>
      <c r="L2404" s="68"/>
      <c r="M2404" s="68"/>
      <c r="N2404" s="363"/>
      <c r="O2404" s="363"/>
      <c r="P2404" s="216">
        <v>0</v>
      </c>
      <c r="Q2404" s="216">
        <v>596.41999999999996</v>
      </c>
      <c r="R2404" s="68" t="s">
        <v>638</v>
      </c>
      <c r="S2404" s="365"/>
      <c r="T2404" s="278"/>
    </row>
    <row r="2405" spans="1:20" ht="102">
      <c r="A2405" s="192" t="s">
        <v>544</v>
      </c>
      <c r="B2405" s="68"/>
      <c r="C2405" s="214" t="s">
        <v>683</v>
      </c>
      <c r="D2405" s="215">
        <v>45044</v>
      </c>
      <c r="E2405" s="192" t="s">
        <v>4648</v>
      </c>
      <c r="F2405" s="192" t="s">
        <v>600</v>
      </c>
      <c r="G2405" s="192">
        <v>5070847</v>
      </c>
      <c r="H2405" s="68"/>
      <c r="I2405" s="198" t="s">
        <v>5834</v>
      </c>
      <c r="J2405" s="68"/>
      <c r="K2405" s="68"/>
      <c r="L2405" s="68"/>
      <c r="M2405" s="68"/>
      <c r="N2405" s="363"/>
      <c r="O2405" s="363"/>
      <c r="P2405" s="216">
        <v>0</v>
      </c>
      <c r="Q2405" s="216">
        <v>406077.54</v>
      </c>
      <c r="R2405" s="68" t="s">
        <v>638</v>
      </c>
      <c r="S2405" s="365"/>
      <c r="T2405" s="278"/>
    </row>
    <row r="2406" spans="1:20" ht="76.5">
      <c r="A2406" s="192">
        <v>66</v>
      </c>
      <c r="B2406" s="68"/>
      <c r="C2406" s="214" t="s">
        <v>46</v>
      </c>
      <c r="D2406" s="215">
        <v>45044</v>
      </c>
      <c r="E2406" s="192" t="s">
        <v>4648</v>
      </c>
      <c r="F2406" s="192" t="s">
        <v>639</v>
      </c>
      <c r="G2406" s="192">
        <v>5556873</v>
      </c>
      <c r="H2406" s="68"/>
      <c r="I2406" s="198" t="s">
        <v>5835</v>
      </c>
      <c r="J2406" s="68"/>
      <c r="K2406" s="68"/>
      <c r="L2406" s="68"/>
      <c r="M2406" s="68"/>
      <c r="N2406" s="363"/>
      <c r="O2406" s="363"/>
      <c r="P2406" s="216">
        <v>0</v>
      </c>
      <c r="Q2406" s="216">
        <v>1455.84</v>
      </c>
      <c r="R2406" s="68" t="s">
        <v>638</v>
      </c>
      <c r="S2406" s="365"/>
      <c r="T2406" s="278"/>
    </row>
    <row r="2407" spans="1:20" ht="76.5">
      <c r="A2407" s="192">
        <v>862</v>
      </c>
      <c r="B2407" s="68"/>
      <c r="C2407" s="214" t="s">
        <v>187</v>
      </c>
      <c r="D2407" s="215">
        <v>45044</v>
      </c>
      <c r="E2407" s="192" t="s">
        <v>4648</v>
      </c>
      <c r="F2407" s="192" t="s">
        <v>639</v>
      </c>
      <c r="G2407" s="192">
        <v>5556874</v>
      </c>
      <c r="H2407" s="68"/>
      <c r="I2407" s="198" t="s">
        <v>5836</v>
      </c>
      <c r="J2407" s="68"/>
      <c r="K2407" s="68"/>
      <c r="L2407" s="68"/>
      <c r="M2407" s="68"/>
      <c r="N2407" s="363"/>
      <c r="O2407" s="363"/>
      <c r="P2407" s="216">
        <v>0</v>
      </c>
      <c r="Q2407" s="216">
        <v>1455.83</v>
      </c>
      <c r="R2407" s="68" t="s">
        <v>638</v>
      </c>
      <c r="S2407" s="365"/>
      <c r="T2407" s="278"/>
    </row>
    <row r="2408" spans="1:20" ht="102">
      <c r="A2408" s="192" t="s">
        <v>544</v>
      </c>
      <c r="B2408" s="68"/>
      <c r="C2408" s="214" t="s">
        <v>683</v>
      </c>
      <c r="D2408" s="215">
        <v>45044</v>
      </c>
      <c r="E2408" s="192" t="s">
        <v>4648</v>
      </c>
      <c r="F2408" s="192" t="s">
        <v>600</v>
      </c>
      <c r="G2408" s="192">
        <v>5070846</v>
      </c>
      <c r="H2408" s="68"/>
      <c r="I2408" s="198" t="s">
        <v>5837</v>
      </c>
      <c r="J2408" s="68"/>
      <c r="K2408" s="68"/>
      <c r="L2408" s="68"/>
      <c r="M2408" s="68"/>
      <c r="N2408" s="363"/>
      <c r="O2408" s="363"/>
      <c r="P2408" s="216">
        <v>0</v>
      </c>
      <c r="Q2408" s="216">
        <v>15175</v>
      </c>
      <c r="R2408" s="68" t="s">
        <v>638</v>
      </c>
      <c r="S2408" s="365"/>
      <c r="T2408" s="278"/>
    </row>
    <row r="2409" spans="1:20" ht="102">
      <c r="A2409" s="192" t="s">
        <v>544</v>
      </c>
      <c r="B2409" s="68"/>
      <c r="C2409" s="214" t="s">
        <v>683</v>
      </c>
      <c r="D2409" s="215">
        <v>45044</v>
      </c>
      <c r="E2409" s="192" t="s">
        <v>4648</v>
      </c>
      <c r="F2409" s="192" t="s">
        <v>600</v>
      </c>
      <c r="G2409" s="192">
        <v>5070848</v>
      </c>
      <c r="H2409" s="68"/>
      <c r="I2409" s="198" t="s">
        <v>5838</v>
      </c>
      <c r="J2409" s="68"/>
      <c r="K2409" s="68"/>
      <c r="L2409" s="68"/>
      <c r="M2409" s="68"/>
      <c r="N2409" s="363"/>
      <c r="O2409" s="363"/>
      <c r="P2409" s="216">
        <v>0</v>
      </c>
      <c r="Q2409" s="216">
        <v>74854.11</v>
      </c>
      <c r="R2409" s="68" t="s">
        <v>638</v>
      </c>
      <c r="S2409" s="365"/>
      <c r="T2409" s="278"/>
    </row>
    <row r="2410" spans="1:20" ht="102">
      <c r="A2410" s="192" t="s">
        <v>544</v>
      </c>
      <c r="B2410" s="68"/>
      <c r="C2410" s="214" t="s">
        <v>683</v>
      </c>
      <c r="D2410" s="215">
        <v>45044</v>
      </c>
      <c r="E2410" s="192" t="s">
        <v>4648</v>
      </c>
      <c r="F2410" s="192" t="s">
        <v>600</v>
      </c>
      <c r="G2410" s="192">
        <v>5070850</v>
      </c>
      <c r="H2410" s="68"/>
      <c r="I2410" s="198" t="s">
        <v>5839</v>
      </c>
      <c r="J2410" s="68"/>
      <c r="K2410" s="68"/>
      <c r="L2410" s="68"/>
      <c r="M2410" s="68"/>
      <c r="N2410" s="363"/>
      <c r="O2410" s="363"/>
      <c r="P2410" s="216">
        <v>0</v>
      </c>
      <c r="Q2410" s="216">
        <v>650000</v>
      </c>
      <c r="R2410" s="68" t="s">
        <v>638</v>
      </c>
      <c r="S2410" s="365"/>
      <c r="T2410" s="278"/>
    </row>
    <row r="2411" spans="1:20" ht="102">
      <c r="A2411" s="192" t="s">
        <v>544</v>
      </c>
      <c r="B2411" s="68"/>
      <c r="C2411" s="214" t="s">
        <v>683</v>
      </c>
      <c r="D2411" s="215">
        <v>45044</v>
      </c>
      <c r="E2411" s="192" t="s">
        <v>4648</v>
      </c>
      <c r="F2411" s="192" t="s">
        <v>600</v>
      </c>
      <c r="G2411" s="192">
        <v>5070855</v>
      </c>
      <c r="H2411" s="68"/>
      <c r="I2411" s="198" t="s">
        <v>5840</v>
      </c>
      <c r="J2411" s="68"/>
      <c r="K2411" s="68"/>
      <c r="L2411" s="68"/>
      <c r="M2411" s="68"/>
      <c r="N2411" s="363"/>
      <c r="O2411" s="363"/>
      <c r="P2411" s="216">
        <v>0</v>
      </c>
      <c r="Q2411" s="216">
        <v>317992.88</v>
      </c>
      <c r="R2411" s="68" t="s">
        <v>638</v>
      </c>
      <c r="S2411" s="365"/>
      <c r="T2411" s="278"/>
    </row>
    <row r="2412" spans="1:20" ht="102">
      <c r="A2412" s="192" t="s">
        <v>544</v>
      </c>
      <c r="B2412" s="68"/>
      <c r="C2412" s="214" t="s">
        <v>683</v>
      </c>
      <c r="D2412" s="215">
        <v>45044</v>
      </c>
      <c r="E2412" s="192" t="s">
        <v>4648</v>
      </c>
      <c r="F2412" s="192" t="s">
        <v>600</v>
      </c>
      <c r="G2412" s="192">
        <v>5070856</v>
      </c>
      <c r="H2412" s="68"/>
      <c r="I2412" s="198" t="s">
        <v>5841</v>
      </c>
      <c r="J2412" s="68"/>
      <c r="K2412" s="68"/>
      <c r="L2412" s="68"/>
      <c r="M2412" s="68"/>
      <c r="N2412" s="363"/>
      <c r="O2412" s="363"/>
      <c r="P2412" s="216">
        <v>0</v>
      </c>
      <c r="Q2412" s="216">
        <v>68738</v>
      </c>
      <c r="R2412" s="68" t="s">
        <v>638</v>
      </c>
      <c r="S2412" s="365"/>
      <c r="T2412" s="278"/>
    </row>
    <row r="2413" spans="1:20" ht="102">
      <c r="A2413" s="192" t="s">
        <v>544</v>
      </c>
      <c r="B2413" s="68"/>
      <c r="C2413" s="214" t="s">
        <v>683</v>
      </c>
      <c r="D2413" s="215">
        <v>45044</v>
      </c>
      <c r="E2413" s="192" t="s">
        <v>4648</v>
      </c>
      <c r="F2413" s="192" t="s">
        <v>600</v>
      </c>
      <c r="G2413" s="192">
        <v>5070857</v>
      </c>
      <c r="H2413" s="68"/>
      <c r="I2413" s="198" t="s">
        <v>5842</v>
      </c>
      <c r="J2413" s="68"/>
      <c r="K2413" s="68"/>
      <c r="L2413" s="68"/>
      <c r="M2413" s="68"/>
      <c r="N2413" s="363"/>
      <c r="O2413" s="363"/>
      <c r="P2413" s="216">
        <v>0</v>
      </c>
      <c r="Q2413" s="216">
        <v>89280</v>
      </c>
      <c r="R2413" s="68" t="s">
        <v>638</v>
      </c>
      <c r="S2413" s="365"/>
      <c r="T2413" s="278"/>
    </row>
    <row r="2414" spans="1:20" ht="76.5">
      <c r="A2414" s="192">
        <v>66</v>
      </c>
      <c r="B2414" s="68"/>
      <c r="C2414" s="214" t="s">
        <v>46</v>
      </c>
      <c r="D2414" s="215">
        <v>45044</v>
      </c>
      <c r="E2414" s="192" t="s">
        <v>4648</v>
      </c>
      <c r="F2414" s="192" t="s">
        <v>639</v>
      </c>
      <c r="G2414" s="192">
        <v>5554162</v>
      </c>
      <c r="H2414" s="68"/>
      <c r="I2414" s="198" t="s">
        <v>5843</v>
      </c>
      <c r="J2414" s="68"/>
      <c r="K2414" s="68"/>
      <c r="L2414" s="68"/>
      <c r="M2414" s="68"/>
      <c r="N2414" s="363"/>
      <c r="O2414" s="363"/>
      <c r="P2414" s="216">
        <v>0</v>
      </c>
      <c r="Q2414" s="216">
        <v>9286</v>
      </c>
      <c r="R2414" s="68" t="s">
        <v>638</v>
      </c>
      <c r="S2414" s="365"/>
      <c r="T2414" s="278"/>
    </row>
    <row r="2415" spans="1:20" ht="76.5">
      <c r="A2415" s="192">
        <v>862</v>
      </c>
      <c r="B2415" s="68"/>
      <c r="C2415" s="214" t="s">
        <v>187</v>
      </c>
      <c r="D2415" s="215">
        <v>45044</v>
      </c>
      <c r="E2415" s="192" t="s">
        <v>4648</v>
      </c>
      <c r="F2415" s="192" t="s">
        <v>639</v>
      </c>
      <c r="G2415" s="192">
        <v>5554175</v>
      </c>
      <c r="H2415" s="68"/>
      <c r="I2415" s="198" t="s">
        <v>5844</v>
      </c>
      <c r="J2415" s="68"/>
      <c r="K2415" s="68"/>
      <c r="L2415" s="68"/>
      <c r="M2415" s="68"/>
      <c r="N2415" s="363"/>
      <c r="O2415" s="363"/>
      <c r="P2415" s="216">
        <v>0</v>
      </c>
      <c r="Q2415" s="216">
        <v>9285.99</v>
      </c>
      <c r="R2415" s="68" t="s">
        <v>638</v>
      </c>
      <c r="S2415" s="365"/>
      <c r="T2415" s="278"/>
    </row>
    <row r="2416" spans="1:20" ht="102">
      <c r="A2416" s="192" t="s">
        <v>544</v>
      </c>
      <c r="B2416" s="68"/>
      <c r="C2416" s="214" t="s">
        <v>683</v>
      </c>
      <c r="D2416" s="215">
        <v>45044</v>
      </c>
      <c r="E2416" s="192" t="s">
        <v>4648</v>
      </c>
      <c r="F2416" s="192" t="s">
        <v>600</v>
      </c>
      <c r="G2416" s="192">
        <v>5070858</v>
      </c>
      <c r="H2416" s="68"/>
      <c r="I2416" s="198" t="s">
        <v>5845</v>
      </c>
      <c r="J2416" s="68"/>
      <c r="K2416" s="68"/>
      <c r="L2416" s="68"/>
      <c r="M2416" s="68"/>
      <c r="N2416" s="363"/>
      <c r="O2416" s="363"/>
      <c r="P2416" s="216">
        <v>0</v>
      </c>
      <c r="Q2416" s="216">
        <v>305978.7</v>
      </c>
      <c r="R2416" s="68" t="s">
        <v>638</v>
      </c>
      <c r="S2416" s="365"/>
      <c r="T2416" s="278"/>
    </row>
    <row r="2417" spans="1:20" ht="102">
      <c r="A2417" s="192" t="s">
        <v>544</v>
      </c>
      <c r="B2417" s="68"/>
      <c r="C2417" s="214" t="s">
        <v>683</v>
      </c>
      <c r="D2417" s="215">
        <v>45044</v>
      </c>
      <c r="E2417" s="192" t="s">
        <v>4648</v>
      </c>
      <c r="F2417" s="192" t="s">
        <v>600</v>
      </c>
      <c r="G2417" s="192">
        <v>5070859</v>
      </c>
      <c r="H2417" s="68"/>
      <c r="I2417" s="198" t="s">
        <v>5846</v>
      </c>
      <c r="J2417" s="68"/>
      <c r="K2417" s="68"/>
      <c r="L2417" s="68"/>
      <c r="M2417" s="68"/>
      <c r="N2417" s="363"/>
      <c r="O2417" s="363"/>
      <c r="P2417" s="216">
        <v>0</v>
      </c>
      <c r="Q2417" s="216">
        <v>121795</v>
      </c>
      <c r="R2417" s="68" t="s">
        <v>638</v>
      </c>
      <c r="S2417" s="365"/>
      <c r="T2417" s="278"/>
    </row>
    <row r="2418" spans="1:20" ht="102">
      <c r="A2418" s="192" t="s">
        <v>544</v>
      </c>
      <c r="B2418" s="68"/>
      <c r="C2418" s="214" t="s">
        <v>683</v>
      </c>
      <c r="D2418" s="215">
        <v>45044</v>
      </c>
      <c r="E2418" s="192" t="s">
        <v>4648</v>
      </c>
      <c r="F2418" s="192" t="s">
        <v>600</v>
      </c>
      <c r="G2418" s="192">
        <v>5070863</v>
      </c>
      <c r="H2418" s="68"/>
      <c r="I2418" s="198" t="s">
        <v>5847</v>
      </c>
      <c r="J2418" s="68"/>
      <c r="K2418" s="68"/>
      <c r="L2418" s="68"/>
      <c r="M2418" s="68"/>
      <c r="N2418" s="363"/>
      <c r="O2418" s="363"/>
      <c r="P2418" s="216">
        <v>0</v>
      </c>
      <c r="Q2418" s="216">
        <v>41704</v>
      </c>
      <c r="R2418" s="68" t="s">
        <v>638</v>
      </c>
      <c r="S2418" s="365"/>
      <c r="T2418" s="278"/>
    </row>
    <row r="2419" spans="1:20" ht="102">
      <c r="A2419" s="192" t="s">
        <v>544</v>
      </c>
      <c r="B2419" s="68"/>
      <c r="C2419" s="214" t="s">
        <v>683</v>
      </c>
      <c r="D2419" s="215">
        <v>45044</v>
      </c>
      <c r="E2419" s="192" t="s">
        <v>4648</v>
      </c>
      <c r="F2419" s="192" t="s">
        <v>600</v>
      </c>
      <c r="G2419" s="192">
        <v>5070862</v>
      </c>
      <c r="H2419" s="68"/>
      <c r="I2419" s="198" t="s">
        <v>5848</v>
      </c>
      <c r="J2419" s="68"/>
      <c r="K2419" s="68"/>
      <c r="L2419" s="68"/>
      <c r="M2419" s="68"/>
      <c r="N2419" s="363"/>
      <c r="O2419" s="363"/>
      <c r="P2419" s="216">
        <v>0</v>
      </c>
      <c r="Q2419" s="216">
        <v>823.46</v>
      </c>
      <c r="R2419" s="68" t="s">
        <v>638</v>
      </c>
      <c r="S2419" s="365"/>
      <c r="T2419" s="278"/>
    </row>
    <row r="2420" spans="1:20" ht="76.5">
      <c r="A2420" s="192">
        <v>862</v>
      </c>
      <c r="B2420" s="68"/>
      <c r="C2420" s="214" t="s">
        <v>187</v>
      </c>
      <c r="D2420" s="215">
        <v>45044</v>
      </c>
      <c r="E2420" s="192" t="s">
        <v>4648</v>
      </c>
      <c r="F2420" s="192" t="s">
        <v>639</v>
      </c>
      <c r="G2420" s="192">
        <v>5554177</v>
      </c>
      <c r="H2420" s="68"/>
      <c r="I2420" s="198" t="s">
        <v>5776</v>
      </c>
      <c r="J2420" s="68"/>
      <c r="K2420" s="68"/>
      <c r="L2420" s="68"/>
      <c r="M2420" s="68"/>
      <c r="N2420" s="363"/>
      <c r="O2420" s="363"/>
      <c r="P2420" s="216">
        <v>0</v>
      </c>
      <c r="Q2420" s="216">
        <v>26985.9</v>
      </c>
      <c r="R2420" s="68" t="s">
        <v>638</v>
      </c>
      <c r="S2420" s="365"/>
      <c r="T2420" s="278"/>
    </row>
    <row r="2421" spans="1:20" ht="76.5">
      <c r="A2421" s="192">
        <v>862</v>
      </c>
      <c r="B2421" s="68"/>
      <c r="C2421" s="214" t="s">
        <v>187</v>
      </c>
      <c r="D2421" s="215">
        <v>45044</v>
      </c>
      <c r="E2421" s="192" t="s">
        <v>4648</v>
      </c>
      <c r="F2421" s="192" t="s">
        <v>639</v>
      </c>
      <c r="G2421" s="192">
        <v>5554132</v>
      </c>
      <c r="H2421" s="68"/>
      <c r="I2421" s="198" t="s">
        <v>5849</v>
      </c>
      <c r="J2421" s="68"/>
      <c r="K2421" s="68"/>
      <c r="L2421" s="68"/>
      <c r="M2421" s="68"/>
      <c r="N2421" s="363"/>
      <c r="O2421" s="363"/>
      <c r="P2421" s="216">
        <v>0</v>
      </c>
      <c r="Q2421" s="216">
        <v>17445.93</v>
      </c>
      <c r="R2421" s="68" t="s">
        <v>638</v>
      </c>
      <c r="S2421" s="365"/>
      <c r="T2421" s="278"/>
    </row>
    <row r="2422" spans="1:20" ht="76.5">
      <c r="A2422" s="192">
        <v>66</v>
      </c>
      <c r="B2422" s="68"/>
      <c r="C2422" s="214" t="s">
        <v>46</v>
      </c>
      <c r="D2422" s="215">
        <v>45044</v>
      </c>
      <c r="E2422" s="192" t="s">
        <v>4648</v>
      </c>
      <c r="F2422" s="192" t="s">
        <v>639</v>
      </c>
      <c r="G2422" s="192">
        <v>5554072</v>
      </c>
      <c r="H2422" s="68"/>
      <c r="I2422" s="198" t="s">
        <v>5850</v>
      </c>
      <c r="J2422" s="68"/>
      <c r="K2422" s="68"/>
      <c r="L2422" s="68"/>
      <c r="M2422" s="68"/>
      <c r="N2422" s="363"/>
      <c r="O2422" s="363"/>
      <c r="P2422" s="216">
        <v>0</v>
      </c>
      <c r="Q2422" s="216">
        <v>9977.24</v>
      </c>
      <c r="R2422" s="68" t="s">
        <v>638</v>
      </c>
      <c r="S2422" s="365"/>
      <c r="T2422" s="278"/>
    </row>
    <row r="2423" spans="1:20" ht="76.5">
      <c r="A2423" s="192">
        <v>862</v>
      </c>
      <c r="B2423" s="68"/>
      <c r="C2423" s="214" t="s">
        <v>187</v>
      </c>
      <c r="D2423" s="215">
        <v>45044</v>
      </c>
      <c r="E2423" s="192" t="s">
        <v>4648</v>
      </c>
      <c r="F2423" s="192" t="s">
        <v>639</v>
      </c>
      <c r="G2423" s="192">
        <v>5554109</v>
      </c>
      <c r="H2423" s="68"/>
      <c r="I2423" s="198" t="s">
        <v>5851</v>
      </c>
      <c r="J2423" s="68"/>
      <c r="K2423" s="68"/>
      <c r="L2423" s="68"/>
      <c r="M2423" s="68"/>
      <c r="N2423" s="363"/>
      <c r="O2423" s="363"/>
      <c r="P2423" s="216">
        <v>0</v>
      </c>
      <c r="Q2423" s="216">
        <v>614.23</v>
      </c>
      <c r="R2423" s="68" t="s">
        <v>638</v>
      </c>
      <c r="S2423" s="365"/>
      <c r="T2423" s="278"/>
    </row>
    <row r="2424" spans="1:20" ht="76.5">
      <c r="A2424" s="192">
        <v>66</v>
      </c>
      <c r="B2424" s="68"/>
      <c r="C2424" s="214" t="s">
        <v>46</v>
      </c>
      <c r="D2424" s="215">
        <v>45044</v>
      </c>
      <c r="E2424" s="192" t="s">
        <v>4648</v>
      </c>
      <c r="F2424" s="192" t="s">
        <v>639</v>
      </c>
      <c r="G2424" s="192">
        <v>5554081</v>
      </c>
      <c r="H2424" s="68"/>
      <c r="I2424" s="198" t="s">
        <v>5850</v>
      </c>
      <c r="J2424" s="68"/>
      <c r="K2424" s="68"/>
      <c r="L2424" s="68"/>
      <c r="M2424" s="68"/>
      <c r="N2424" s="363"/>
      <c r="O2424" s="363"/>
      <c r="P2424" s="216">
        <v>0</v>
      </c>
      <c r="Q2424" s="216">
        <v>2884.61</v>
      </c>
      <c r="R2424" s="68" t="s">
        <v>638</v>
      </c>
      <c r="S2424" s="365"/>
      <c r="T2424" s="278"/>
    </row>
    <row r="2425" spans="1:20" ht="102">
      <c r="A2425" s="192" t="s">
        <v>544</v>
      </c>
      <c r="B2425" s="68"/>
      <c r="C2425" s="214" t="s">
        <v>683</v>
      </c>
      <c r="D2425" s="215">
        <v>45044</v>
      </c>
      <c r="E2425" s="192" t="s">
        <v>4648</v>
      </c>
      <c r="F2425" s="192" t="s">
        <v>600</v>
      </c>
      <c r="G2425" s="192">
        <v>5070864</v>
      </c>
      <c r="H2425" s="68"/>
      <c r="I2425" s="198" t="s">
        <v>5852</v>
      </c>
      <c r="J2425" s="68"/>
      <c r="K2425" s="68"/>
      <c r="L2425" s="68"/>
      <c r="M2425" s="68"/>
      <c r="N2425" s="363"/>
      <c r="O2425" s="363"/>
      <c r="P2425" s="216">
        <v>0</v>
      </c>
      <c r="Q2425" s="216">
        <v>20605.29</v>
      </c>
      <c r="R2425" s="68" t="s">
        <v>638</v>
      </c>
      <c r="S2425" s="365"/>
      <c r="T2425" s="278"/>
    </row>
    <row r="2426" spans="1:20" ht="89.25">
      <c r="A2426" s="192">
        <v>862</v>
      </c>
      <c r="B2426" s="68"/>
      <c r="C2426" s="214" t="s">
        <v>187</v>
      </c>
      <c r="D2426" s="215">
        <v>45044</v>
      </c>
      <c r="E2426" s="192" t="s">
        <v>4648</v>
      </c>
      <c r="F2426" s="192" t="s">
        <v>639</v>
      </c>
      <c r="G2426" s="192">
        <v>5554082</v>
      </c>
      <c r="H2426" s="68"/>
      <c r="I2426" s="198" t="s">
        <v>5853</v>
      </c>
      <c r="J2426" s="68"/>
      <c r="K2426" s="68"/>
      <c r="L2426" s="68"/>
      <c r="M2426" s="68"/>
      <c r="N2426" s="363"/>
      <c r="O2426" s="363"/>
      <c r="P2426" s="216">
        <v>0</v>
      </c>
      <c r="Q2426" s="216">
        <v>2884.61</v>
      </c>
      <c r="R2426" s="68" t="s">
        <v>638</v>
      </c>
      <c r="S2426" s="365"/>
      <c r="T2426" s="278"/>
    </row>
    <row r="2427" spans="1:20" ht="89.25">
      <c r="A2427" s="192">
        <v>862</v>
      </c>
      <c r="B2427" s="68"/>
      <c r="C2427" s="214" t="s">
        <v>187</v>
      </c>
      <c r="D2427" s="215">
        <v>45044</v>
      </c>
      <c r="E2427" s="192" t="s">
        <v>4648</v>
      </c>
      <c r="F2427" s="192" t="s">
        <v>639</v>
      </c>
      <c r="G2427" s="192">
        <v>5554073</v>
      </c>
      <c r="H2427" s="68"/>
      <c r="I2427" s="198" t="s">
        <v>5853</v>
      </c>
      <c r="J2427" s="68"/>
      <c r="K2427" s="68"/>
      <c r="L2427" s="68"/>
      <c r="M2427" s="68"/>
      <c r="N2427" s="363"/>
      <c r="O2427" s="363"/>
      <c r="P2427" s="216">
        <v>0</v>
      </c>
      <c r="Q2427" s="216">
        <v>9977.24</v>
      </c>
      <c r="R2427" s="68" t="s">
        <v>638</v>
      </c>
      <c r="S2427" s="365"/>
      <c r="T2427" s="278"/>
    </row>
    <row r="2428" spans="1:20" ht="76.5">
      <c r="A2428" s="192">
        <v>66</v>
      </c>
      <c r="B2428" s="68"/>
      <c r="C2428" s="214" t="s">
        <v>46</v>
      </c>
      <c r="D2428" s="215">
        <v>45044</v>
      </c>
      <c r="E2428" s="192" t="s">
        <v>4648</v>
      </c>
      <c r="F2428" s="192" t="s">
        <v>639</v>
      </c>
      <c r="G2428" s="192">
        <v>5554094</v>
      </c>
      <c r="H2428" s="68"/>
      <c r="I2428" s="198" t="s">
        <v>5854</v>
      </c>
      <c r="J2428" s="68"/>
      <c r="K2428" s="68"/>
      <c r="L2428" s="68"/>
      <c r="M2428" s="68"/>
      <c r="N2428" s="363"/>
      <c r="O2428" s="363"/>
      <c r="P2428" s="216">
        <v>0</v>
      </c>
      <c r="Q2428" s="216">
        <v>3023.88</v>
      </c>
      <c r="R2428" s="68" t="s">
        <v>638</v>
      </c>
      <c r="S2428" s="365"/>
      <c r="T2428" s="278"/>
    </row>
    <row r="2429" spans="1:20" ht="76.5">
      <c r="A2429" s="192">
        <v>66</v>
      </c>
      <c r="B2429" s="68"/>
      <c r="C2429" s="214" t="s">
        <v>46</v>
      </c>
      <c r="D2429" s="215">
        <v>45044</v>
      </c>
      <c r="E2429" s="192" t="s">
        <v>4648</v>
      </c>
      <c r="F2429" s="192" t="s">
        <v>639</v>
      </c>
      <c r="G2429" s="192">
        <v>5553510</v>
      </c>
      <c r="H2429" s="68"/>
      <c r="I2429" s="198" t="s">
        <v>5855</v>
      </c>
      <c r="J2429" s="68"/>
      <c r="K2429" s="68"/>
      <c r="L2429" s="68"/>
      <c r="M2429" s="68"/>
      <c r="N2429" s="363"/>
      <c r="O2429" s="363"/>
      <c r="P2429" s="216">
        <v>0</v>
      </c>
      <c r="Q2429" s="216">
        <v>4141.59</v>
      </c>
      <c r="R2429" s="68" t="s">
        <v>638</v>
      </c>
      <c r="S2429" s="365"/>
      <c r="T2429" s="278"/>
    </row>
    <row r="2430" spans="1:20" ht="76.5">
      <c r="A2430" s="192">
        <v>862</v>
      </c>
      <c r="B2430" s="68"/>
      <c r="C2430" s="214" t="s">
        <v>187</v>
      </c>
      <c r="D2430" s="215">
        <v>45044</v>
      </c>
      <c r="E2430" s="192" t="s">
        <v>4648</v>
      </c>
      <c r="F2430" s="192" t="s">
        <v>639</v>
      </c>
      <c r="G2430" s="192">
        <v>5554095</v>
      </c>
      <c r="H2430" s="68"/>
      <c r="I2430" s="198" t="s">
        <v>5851</v>
      </c>
      <c r="J2430" s="68"/>
      <c r="K2430" s="68"/>
      <c r="L2430" s="68"/>
      <c r="M2430" s="68"/>
      <c r="N2430" s="363"/>
      <c r="O2430" s="363"/>
      <c r="P2430" s="216">
        <v>0</v>
      </c>
      <c r="Q2430" s="216">
        <v>3023.87</v>
      </c>
      <c r="R2430" s="68" t="s">
        <v>638</v>
      </c>
      <c r="S2430" s="365"/>
      <c r="T2430" s="278"/>
    </row>
    <row r="2431" spans="1:20" ht="76.5">
      <c r="A2431" s="192">
        <v>862</v>
      </c>
      <c r="B2431" s="68"/>
      <c r="C2431" s="214" t="s">
        <v>187</v>
      </c>
      <c r="D2431" s="215">
        <v>45044</v>
      </c>
      <c r="E2431" s="192" t="s">
        <v>4648</v>
      </c>
      <c r="F2431" s="192" t="s">
        <v>639</v>
      </c>
      <c r="G2431" s="192">
        <v>5553443</v>
      </c>
      <c r="H2431" s="68"/>
      <c r="I2431" s="198" t="s">
        <v>5856</v>
      </c>
      <c r="J2431" s="68"/>
      <c r="K2431" s="68"/>
      <c r="L2431" s="68"/>
      <c r="M2431" s="68"/>
      <c r="N2431" s="363"/>
      <c r="O2431" s="363"/>
      <c r="P2431" s="216">
        <v>0</v>
      </c>
      <c r="Q2431" s="216">
        <v>3377.2</v>
      </c>
      <c r="R2431" s="68" t="s">
        <v>638</v>
      </c>
      <c r="S2431" s="365"/>
      <c r="T2431" s="278"/>
    </row>
    <row r="2432" spans="1:20" ht="76.5">
      <c r="A2432" s="192">
        <v>66</v>
      </c>
      <c r="B2432" s="68"/>
      <c r="C2432" s="214" t="s">
        <v>46</v>
      </c>
      <c r="D2432" s="215">
        <v>45044</v>
      </c>
      <c r="E2432" s="192" t="s">
        <v>4648</v>
      </c>
      <c r="F2432" s="192" t="s">
        <v>639</v>
      </c>
      <c r="G2432" s="192">
        <v>5554149</v>
      </c>
      <c r="H2432" s="68"/>
      <c r="I2432" s="198" t="s">
        <v>5857</v>
      </c>
      <c r="J2432" s="68"/>
      <c r="K2432" s="68"/>
      <c r="L2432" s="68"/>
      <c r="M2432" s="68"/>
      <c r="N2432" s="363"/>
      <c r="O2432" s="363"/>
      <c r="P2432" s="216">
        <v>0</v>
      </c>
      <c r="Q2432" s="216">
        <v>147.35</v>
      </c>
      <c r="R2432" s="68" t="s">
        <v>638</v>
      </c>
      <c r="S2432" s="365"/>
      <c r="T2432" s="278"/>
    </row>
    <row r="2433" spans="1:20" ht="102">
      <c r="A2433" s="192" t="s">
        <v>544</v>
      </c>
      <c r="B2433" s="68"/>
      <c r="C2433" s="214" t="s">
        <v>683</v>
      </c>
      <c r="D2433" s="215">
        <v>45044</v>
      </c>
      <c r="E2433" s="192" t="s">
        <v>4648</v>
      </c>
      <c r="F2433" s="192" t="s">
        <v>600</v>
      </c>
      <c r="G2433" s="192">
        <v>5070865</v>
      </c>
      <c r="H2433" s="68"/>
      <c r="I2433" s="198" t="s">
        <v>5858</v>
      </c>
      <c r="J2433" s="68"/>
      <c r="K2433" s="68"/>
      <c r="L2433" s="68"/>
      <c r="M2433" s="68"/>
      <c r="N2433" s="363"/>
      <c r="O2433" s="363"/>
      <c r="P2433" s="216">
        <v>0</v>
      </c>
      <c r="Q2433" s="216">
        <v>114290</v>
      </c>
      <c r="R2433" s="68" t="s">
        <v>638</v>
      </c>
      <c r="S2433" s="365"/>
      <c r="T2433" s="278"/>
    </row>
    <row r="2434" spans="1:20" ht="76.5">
      <c r="A2434" s="192">
        <v>862</v>
      </c>
      <c r="B2434" s="68"/>
      <c r="C2434" s="214" t="s">
        <v>187</v>
      </c>
      <c r="D2434" s="215">
        <v>45044</v>
      </c>
      <c r="E2434" s="192" t="s">
        <v>4648</v>
      </c>
      <c r="F2434" s="192" t="s">
        <v>639</v>
      </c>
      <c r="G2434" s="192">
        <v>5554150</v>
      </c>
      <c r="H2434" s="68"/>
      <c r="I2434" s="198" t="s">
        <v>5859</v>
      </c>
      <c r="J2434" s="68"/>
      <c r="K2434" s="68"/>
      <c r="L2434" s="68"/>
      <c r="M2434" s="68"/>
      <c r="N2434" s="363"/>
      <c r="O2434" s="363"/>
      <c r="P2434" s="216">
        <v>0</v>
      </c>
      <c r="Q2434" s="216">
        <v>147.35</v>
      </c>
      <c r="R2434" s="68" t="s">
        <v>638</v>
      </c>
      <c r="S2434" s="365"/>
      <c r="T2434" s="278"/>
    </row>
    <row r="2435" spans="1:20" ht="76.5">
      <c r="A2435" s="192">
        <v>862</v>
      </c>
      <c r="B2435" s="68"/>
      <c r="C2435" s="214" t="s">
        <v>187</v>
      </c>
      <c r="D2435" s="215">
        <v>45044</v>
      </c>
      <c r="E2435" s="192" t="s">
        <v>4648</v>
      </c>
      <c r="F2435" s="192" t="s">
        <v>639</v>
      </c>
      <c r="G2435" s="192">
        <v>5553511</v>
      </c>
      <c r="H2435" s="68"/>
      <c r="I2435" s="198" t="s">
        <v>5860</v>
      </c>
      <c r="J2435" s="68"/>
      <c r="K2435" s="68"/>
      <c r="L2435" s="68"/>
      <c r="M2435" s="68"/>
      <c r="N2435" s="363"/>
      <c r="O2435" s="363"/>
      <c r="P2435" s="216">
        <v>0</v>
      </c>
      <c r="Q2435" s="216">
        <v>4141.59</v>
      </c>
      <c r="R2435" s="68" t="s">
        <v>638</v>
      </c>
      <c r="S2435" s="365"/>
      <c r="T2435" s="278"/>
    </row>
    <row r="2436" spans="1:20" ht="76.5">
      <c r="A2436" s="192">
        <v>66</v>
      </c>
      <c r="B2436" s="68"/>
      <c r="C2436" s="214" t="s">
        <v>46</v>
      </c>
      <c r="D2436" s="215">
        <v>45044</v>
      </c>
      <c r="E2436" s="192" t="s">
        <v>4648</v>
      </c>
      <c r="F2436" s="192" t="s">
        <v>639</v>
      </c>
      <c r="G2436" s="192">
        <v>5553649</v>
      </c>
      <c r="H2436" s="68"/>
      <c r="I2436" s="198" t="s">
        <v>5861</v>
      </c>
      <c r="J2436" s="68"/>
      <c r="K2436" s="68"/>
      <c r="L2436" s="68"/>
      <c r="M2436" s="68"/>
      <c r="N2436" s="363"/>
      <c r="O2436" s="363"/>
      <c r="P2436" s="216">
        <v>0</v>
      </c>
      <c r="Q2436" s="216">
        <v>5782.57</v>
      </c>
      <c r="R2436" s="68" t="s">
        <v>638</v>
      </c>
      <c r="S2436" s="365"/>
      <c r="T2436" s="278"/>
    </row>
    <row r="2437" spans="1:20" ht="76.5">
      <c r="A2437" s="192">
        <v>862</v>
      </c>
      <c r="B2437" s="68"/>
      <c r="C2437" s="214" t="s">
        <v>187</v>
      </c>
      <c r="D2437" s="215">
        <v>45044</v>
      </c>
      <c r="E2437" s="192" t="s">
        <v>4648</v>
      </c>
      <c r="F2437" s="192" t="s">
        <v>639</v>
      </c>
      <c r="G2437" s="192">
        <v>5554148</v>
      </c>
      <c r="H2437" s="68"/>
      <c r="I2437" s="198" t="s">
        <v>5859</v>
      </c>
      <c r="J2437" s="68"/>
      <c r="K2437" s="68"/>
      <c r="L2437" s="68"/>
      <c r="M2437" s="68"/>
      <c r="N2437" s="363"/>
      <c r="O2437" s="363"/>
      <c r="P2437" s="216">
        <v>0</v>
      </c>
      <c r="Q2437" s="216">
        <v>3922.57</v>
      </c>
      <c r="R2437" s="68" t="s">
        <v>638</v>
      </c>
      <c r="S2437" s="365"/>
      <c r="T2437" s="278"/>
    </row>
    <row r="2438" spans="1:20" ht="76.5">
      <c r="A2438" s="192">
        <v>862</v>
      </c>
      <c r="B2438" s="68"/>
      <c r="C2438" s="214" t="s">
        <v>187</v>
      </c>
      <c r="D2438" s="215">
        <v>45044</v>
      </c>
      <c r="E2438" s="192" t="s">
        <v>4648</v>
      </c>
      <c r="F2438" s="192" t="s">
        <v>639</v>
      </c>
      <c r="G2438" s="192">
        <v>5553979</v>
      </c>
      <c r="H2438" s="68"/>
      <c r="I2438" s="198" t="s">
        <v>5862</v>
      </c>
      <c r="J2438" s="68"/>
      <c r="K2438" s="68"/>
      <c r="L2438" s="68"/>
      <c r="M2438" s="68"/>
      <c r="N2438" s="363"/>
      <c r="O2438" s="363"/>
      <c r="P2438" s="216">
        <v>0</v>
      </c>
      <c r="Q2438" s="216">
        <v>2501.87</v>
      </c>
      <c r="R2438" s="68" t="s">
        <v>638</v>
      </c>
      <c r="S2438" s="365"/>
      <c r="T2438" s="278"/>
    </row>
    <row r="2439" spans="1:20" ht="89.25">
      <c r="A2439" s="192">
        <v>862</v>
      </c>
      <c r="B2439" s="68"/>
      <c r="C2439" s="214" t="s">
        <v>187</v>
      </c>
      <c r="D2439" s="215">
        <v>45044</v>
      </c>
      <c r="E2439" s="192" t="s">
        <v>4648</v>
      </c>
      <c r="F2439" s="192" t="s">
        <v>639</v>
      </c>
      <c r="G2439" s="192">
        <v>5554059</v>
      </c>
      <c r="H2439" s="68"/>
      <c r="I2439" s="198" t="s">
        <v>5863</v>
      </c>
      <c r="J2439" s="68"/>
      <c r="K2439" s="68"/>
      <c r="L2439" s="68"/>
      <c r="M2439" s="68"/>
      <c r="N2439" s="363"/>
      <c r="O2439" s="363"/>
      <c r="P2439" s="216">
        <v>0</v>
      </c>
      <c r="Q2439" s="216">
        <v>9412.8799999999992</v>
      </c>
      <c r="R2439" s="68" t="s">
        <v>638</v>
      </c>
      <c r="S2439" s="365"/>
      <c r="T2439" s="278"/>
    </row>
    <row r="2440" spans="1:20" ht="89.25">
      <c r="A2440" s="192">
        <v>862</v>
      </c>
      <c r="B2440" s="68"/>
      <c r="C2440" s="214" t="s">
        <v>187</v>
      </c>
      <c r="D2440" s="215">
        <v>45044</v>
      </c>
      <c r="E2440" s="192" t="s">
        <v>4648</v>
      </c>
      <c r="F2440" s="192" t="s">
        <v>639</v>
      </c>
      <c r="G2440" s="192">
        <v>5553997</v>
      </c>
      <c r="H2440" s="68"/>
      <c r="I2440" s="198" t="s">
        <v>5864</v>
      </c>
      <c r="J2440" s="68"/>
      <c r="K2440" s="68"/>
      <c r="L2440" s="68"/>
      <c r="M2440" s="68"/>
      <c r="N2440" s="363"/>
      <c r="O2440" s="363"/>
      <c r="P2440" s="216">
        <v>0</v>
      </c>
      <c r="Q2440" s="216">
        <v>636.29</v>
      </c>
      <c r="R2440" s="68" t="s">
        <v>638</v>
      </c>
      <c r="S2440" s="365"/>
      <c r="T2440" s="278"/>
    </row>
    <row r="2441" spans="1:20" ht="76.5">
      <c r="A2441" s="192">
        <v>66</v>
      </c>
      <c r="B2441" s="68"/>
      <c r="C2441" s="214" t="s">
        <v>46</v>
      </c>
      <c r="D2441" s="215">
        <v>45044</v>
      </c>
      <c r="E2441" s="192" t="s">
        <v>4648</v>
      </c>
      <c r="F2441" s="192" t="s">
        <v>639</v>
      </c>
      <c r="G2441" s="192">
        <v>5554056</v>
      </c>
      <c r="H2441" s="68"/>
      <c r="I2441" s="198" t="s">
        <v>5865</v>
      </c>
      <c r="J2441" s="68"/>
      <c r="K2441" s="68"/>
      <c r="L2441" s="68"/>
      <c r="M2441" s="68"/>
      <c r="N2441" s="363"/>
      <c r="O2441" s="363"/>
      <c r="P2441" s="216">
        <v>0</v>
      </c>
      <c r="Q2441" s="216">
        <v>9412.89</v>
      </c>
      <c r="R2441" s="68" t="s">
        <v>638</v>
      </c>
      <c r="S2441" s="365"/>
      <c r="T2441" s="278"/>
    </row>
    <row r="2442" spans="1:20" ht="76.5">
      <c r="A2442" s="192">
        <v>66</v>
      </c>
      <c r="B2442" s="68"/>
      <c r="C2442" s="214" t="s">
        <v>46</v>
      </c>
      <c r="D2442" s="215">
        <v>45044</v>
      </c>
      <c r="E2442" s="192" t="s">
        <v>4648</v>
      </c>
      <c r="F2442" s="192" t="s">
        <v>639</v>
      </c>
      <c r="G2442" s="192">
        <v>5553998</v>
      </c>
      <c r="H2442" s="68"/>
      <c r="I2442" s="198" t="s">
        <v>5866</v>
      </c>
      <c r="J2442" s="68"/>
      <c r="K2442" s="68"/>
      <c r="L2442" s="68"/>
      <c r="M2442" s="68"/>
      <c r="N2442" s="363"/>
      <c r="O2442" s="363"/>
      <c r="P2442" s="216">
        <v>0</v>
      </c>
      <c r="Q2442" s="216">
        <v>10696.62</v>
      </c>
      <c r="R2442" s="68" t="s">
        <v>638</v>
      </c>
      <c r="S2442" s="365"/>
      <c r="T2442" s="278"/>
    </row>
    <row r="2443" spans="1:20" ht="76.5">
      <c r="A2443" s="192">
        <v>862</v>
      </c>
      <c r="B2443" s="68"/>
      <c r="C2443" s="214" t="s">
        <v>187</v>
      </c>
      <c r="D2443" s="215">
        <v>45044</v>
      </c>
      <c r="E2443" s="192" t="s">
        <v>4648</v>
      </c>
      <c r="F2443" s="192" t="s">
        <v>639</v>
      </c>
      <c r="G2443" s="192">
        <v>5554035</v>
      </c>
      <c r="H2443" s="68"/>
      <c r="I2443" s="198" t="s">
        <v>5867</v>
      </c>
      <c r="J2443" s="68"/>
      <c r="K2443" s="68"/>
      <c r="L2443" s="68"/>
      <c r="M2443" s="68"/>
      <c r="N2443" s="363"/>
      <c r="O2443" s="363"/>
      <c r="P2443" s="216">
        <v>0</v>
      </c>
      <c r="Q2443" s="216">
        <v>9494.33</v>
      </c>
      <c r="R2443" s="68" t="s">
        <v>638</v>
      </c>
      <c r="S2443" s="365"/>
      <c r="T2443" s="278"/>
    </row>
    <row r="2444" spans="1:20" ht="102">
      <c r="A2444" s="192" t="s">
        <v>544</v>
      </c>
      <c r="B2444" s="68"/>
      <c r="C2444" s="214" t="s">
        <v>683</v>
      </c>
      <c r="D2444" s="215">
        <v>45044</v>
      </c>
      <c r="E2444" s="192" t="s">
        <v>4648</v>
      </c>
      <c r="F2444" s="192" t="s">
        <v>600</v>
      </c>
      <c r="G2444" s="192">
        <v>5070866</v>
      </c>
      <c r="H2444" s="68"/>
      <c r="I2444" s="198" t="s">
        <v>5868</v>
      </c>
      <c r="J2444" s="68"/>
      <c r="K2444" s="68"/>
      <c r="L2444" s="68"/>
      <c r="M2444" s="68"/>
      <c r="N2444" s="363"/>
      <c r="O2444" s="363"/>
      <c r="P2444" s="216">
        <v>0</v>
      </c>
      <c r="Q2444" s="216">
        <v>100</v>
      </c>
      <c r="R2444" s="68" t="s">
        <v>638</v>
      </c>
      <c r="S2444" s="365"/>
      <c r="T2444" s="278"/>
    </row>
    <row r="2445" spans="1:20" ht="76.5">
      <c r="A2445" s="192">
        <v>66</v>
      </c>
      <c r="B2445" s="68"/>
      <c r="C2445" s="214" t="s">
        <v>46</v>
      </c>
      <c r="D2445" s="215">
        <v>45044</v>
      </c>
      <c r="E2445" s="192" t="s">
        <v>4648</v>
      </c>
      <c r="F2445" s="192" t="s">
        <v>639</v>
      </c>
      <c r="G2445" s="192">
        <v>5554142</v>
      </c>
      <c r="H2445" s="68"/>
      <c r="I2445" s="198" t="s">
        <v>5857</v>
      </c>
      <c r="J2445" s="68"/>
      <c r="K2445" s="68"/>
      <c r="L2445" s="68"/>
      <c r="M2445" s="68"/>
      <c r="N2445" s="363"/>
      <c r="O2445" s="363"/>
      <c r="P2445" s="216">
        <v>0</v>
      </c>
      <c r="Q2445" s="216">
        <v>3922.58</v>
      </c>
      <c r="R2445" s="68" t="s">
        <v>638</v>
      </c>
      <c r="S2445" s="365"/>
      <c r="T2445" s="278"/>
    </row>
    <row r="2446" spans="1:20" ht="76.5">
      <c r="A2446" s="192">
        <v>66</v>
      </c>
      <c r="B2446" s="68"/>
      <c r="C2446" s="214" t="s">
        <v>46</v>
      </c>
      <c r="D2446" s="215">
        <v>45044</v>
      </c>
      <c r="E2446" s="192" t="s">
        <v>4648</v>
      </c>
      <c r="F2446" s="192" t="s">
        <v>639</v>
      </c>
      <c r="G2446" s="192">
        <v>5553433</v>
      </c>
      <c r="H2446" s="68"/>
      <c r="I2446" s="198" t="s">
        <v>5869</v>
      </c>
      <c r="J2446" s="68"/>
      <c r="K2446" s="68"/>
      <c r="L2446" s="68"/>
      <c r="M2446" s="68"/>
      <c r="N2446" s="363"/>
      <c r="O2446" s="363"/>
      <c r="P2446" s="216">
        <v>0</v>
      </c>
      <c r="Q2446" s="216">
        <v>3377.2</v>
      </c>
      <c r="R2446" s="68" t="s">
        <v>638</v>
      </c>
      <c r="S2446" s="365"/>
      <c r="T2446" s="278"/>
    </row>
    <row r="2447" spans="1:20" ht="102">
      <c r="A2447" s="192" t="s">
        <v>544</v>
      </c>
      <c r="B2447" s="68"/>
      <c r="C2447" s="214" t="s">
        <v>683</v>
      </c>
      <c r="D2447" s="215">
        <v>45044</v>
      </c>
      <c r="E2447" s="192" t="s">
        <v>4648</v>
      </c>
      <c r="F2447" s="192" t="s">
        <v>600</v>
      </c>
      <c r="G2447" s="192">
        <v>5070886</v>
      </c>
      <c r="H2447" s="68"/>
      <c r="I2447" s="198" t="s">
        <v>5870</v>
      </c>
      <c r="J2447" s="68"/>
      <c r="K2447" s="68"/>
      <c r="L2447" s="68"/>
      <c r="M2447" s="68"/>
      <c r="N2447" s="363"/>
      <c r="O2447" s="363"/>
      <c r="P2447" s="216">
        <v>0</v>
      </c>
      <c r="Q2447" s="216">
        <v>184.2</v>
      </c>
      <c r="R2447" s="68" t="s">
        <v>638</v>
      </c>
      <c r="S2447" s="365"/>
      <c r="T2447" s="278"/>
    </row>
    <row r="2448" spans="1:20" ht="102">
      <c r="A2448" s="192" t="s">
        <v>544</v>
      </c>
      <c r="B2448" s="68"/>
      <c r="C2448" s="214" t="s">
        <v>683</v>
      </c>
      <c r="D2448" s="215">
        <v>45044</v>
      </c>
      <c r="E2448" s="192" t="s">
        <v>4648</v>
      </c>
      <c r="F2448" s="192" t="s">
        <v>600</v>
      </c>
      <c r="G2448" s="192">
        <v>5070885</v>
      </c>
      <c r="H2448" s="68"/>
      <c r="I2448" s="198" t="s">
        <v>5871</v>
      </c>
      <c r="J2448" s="68"/>
      <c r="K2448" s="68"/>
      <c r="L2448" s="68"/>
      <c r="M2448" s="68"/>
      <c r="N2448" s="363"/>
      <c r="O2448" s="363"/>
      <c r="P2448" s="216">
        <v>0</v>
      </c>
      <c r="Q2448" s="216">
        <v>163</v>
      </c>
      <c r="R2448" s="68" t="s">
        <v>638</v>
      </c>
      <c r="S2448" s="365"/>
      <c r="T2448" s="278"/>
    </row>
    <row r="2449" spans="1:20" ht="76.5">
      <c r="A2449" s="192">
        <v>66</v>
      </c>
      <c r="B2449" s="68"/>
      <c r="C2449" s="214" t="s">
        <v>46</v>
      </c>
      <c r="D2449" s="215">
        <v>45044</v>
      </c>
      <c r="E2449" s="192" t="s">
        <v>4648</v>
      </c>
      <c r="F2449" s="192" t="s">
        <v>639</v>
      </c>
      <c r="G2449" s="192">
        <v>5553534</v>
      </c>
      <c r="H2449" s="68"/>
      <c r="I2449" s="198" t="s">
        <v>5872</v>
      </c>
      <c r="J2449" s="68"/>
      <c r="K2449" s="68"/>
      <c r="L2449" s="68"/>
      <c r="M2449" s="68"/>
      <c r="N2449" s="363"/>
      <c r="O2449" s="363"/>
      <c r="P2449" s="216">
        <v>0</v>
      </c>
      <c r="Q2449" s="216">
        <v>5332.45</v>
      </c>
      <c r="R2449" s="68" t="s">
        <v>638</v>
      </c>
      <c r="S2449" s="365"/>
      <c r="T2449" s="278"/>
    </row>
    <row r="2450" spans="1:20" ht="76.5">
      <c r="A2450" s="192">
        <v>862</v>
      </c>
      <c r="B2450" s="68"/>
      <c r="C2450" s="214" t="s">
        <v>187</v>
      </c>
      <c r="D2450" s="215">
        <v>45044</v>
      </c>
      <c r="E2450" s="192" t="s">
        <v>4648</v>
      </c>
      <c r="F2450" s="192" t="s">
        <v>639</v>
      </c>
      <c r="G2450" s="192">
        <v>5554141</v>
      </c>
      <c r="H2450" s="68"/>
      <c r="I2450" s="198" t="s">
        <v>5849</v>
      </c>
      <c r="J2450" s="68"/>
      <c r="K2450" s="68"/>
      <c r="L2450" s="68"/>
      <c r="M2450" s="68"/>
      <c r="N2450" s="363"/>
      <c r="O2450" s="363"/>
      <c r="P2450" s="216">
        <v>0</v>
      </c>
      <c r="Q2450" s="216">
        <v>556.62</v>
      </c>
      <c r="R2450" s="68" t="s">
        <v>638</v>
      </c>
      <c r="S2450" s="365"/>
      <c r="T2450" s="278"/>
    </row>
    <row r="2451" spans="1:20" ht="76.5">
      <c r="A2451" s="192">
        <v>66</v>
      </c>
      <c r="B2451" s="68"/>
      <c r="C2451" s="214" t="s">
        <v>46</v>
      </c>
      <c r="D2451" s="215">
        <v>45044</v>
      </c>
      <c r="E2451" s="192" t="s">
        <v>4648</v>
      </c>
      <c r="F2451" s="192" t="s">
        <v>639</v>
      </c>
      <c r="G2451" s="192">
        <v>5554108</v>
      </c>
      <c r="H2451" s="68"/>
      <c r="I2451" s="198" t="s">
        <v>5854</v>
      </c>
      <c r="J2451" s="68"/>
      <c r="K2451" s="68"/>
      <c r="L2451" s="68"/>
      <c r="M2451" s="68"/>
      <c r="N2451" s="363"/>
      <c r="O2451" s="363"/>
      <c r="P2451" s="216">
        <v>0</v>
      </c>
      <c r="Q2451" s="216">
        <v>614.24</v>
      </c>
      <c r="R2451" s="68" t="s">
        <v>638</v>
      </c>
      <c r="S2451" s="365"/>
      <c r="T2451" s="278"/>
    </row>
    <row r="2452" spans="1:20" ht="102">
      <c r="A2452" s="192" t="s">
        <v>544</v>
      </c>
      <c r="B2452" s="68"/>
      <c r="C2452" s="214" t="s">
        <v>683</v>
      </c>
      <c r="D2452" s="215">
        <v>45044</v>
      </c>
      <c r="E2452" s="192" t="s">
        <v>4648</v>
      </c>
      <c r="F2452" s="192" t="s">
        <v>600</v>
      </c>
      <c r="G2452" s="192">
        <v>5070877</v>
      </c>
      <c r="H2452" s="68"/>
      <c r="I2452" s="198" t="s">
        <v>5873</v>
      </c>
      <c r="J2452" s="68"/>
      <c r="K2452" s="68"/>
      <c r="L2452" s="68"/>
      <c r="M2452" s="68"/>
      <c r="N2452" s="363"/>
      <c r="O2452" s="363"/>
      <c r="P2452" s="216">
        <v>0</v>
      </c>
      <c r="Q2452" s="216">
        <v>101494.2</v>
      </c>
      <c r="R2452" s="68" t="s">
        <v>638</v>
      </c>
      <c r="S2452" s="365"/>
      <c r="T2452" s="278"/>
    </row>
    <row r="2453" spans="1:20" ht="102">
      <c r="A2453" s="192" t="s">
        <v>544</v>
      </c>
      <c r="B2453" s="68"/>
      <c r="C2453" s="214" t="s">
        <v>683</v>
      </c>
      <c r="D2453" s="215">
        <v>45044</v>
      </c>
      <c r="E2453" s="192" t="s">
        <v>4648</v>
      </c>
      <c r="F2453" s="192" t="s">
        <v>600</v>
      </c>
      <c r="G2453" s="192">
        <v>5070887</v>
      </c>
      <c r="H2453" s="68"/>
      <c r="I2453" s="198" t="s">
        <v>5874</v>
      </c>
      <c r="J2453" s="68"/>
      <c r="K2453" s="68"/>
      <c r="L2453" s="68"/>
      <c r="M2453" s="68"/>
      <c r="N2453" s="363"/>
      <c r="O2453" s="363"/>
      <c r="P2453" s="216">
        <v>0</v>
      </c>
      <c r="Q2453" s="216">
        <v>38562.5</v>
      </c>
      <c r="R2453" s="68" t="s">
        <v>638</v>
      </c>
      <c r="S2453" s="365"/>
      <c r="T2453" s="278"/>
    </row>
    <row r="2454" spans="1:20" ht="76.5">
      <c r="A2454" s="192">
        <v>66</v>
      </c>
      <c r="B2454" s="68"/>
      <c r="C2454" s="214" t="s">
        <v>46</v>
      </c>
      <c r="D2454" s="215">
        <v>45044</v>
      </c>
      <c r="E2454" s="192" t="s">
        <v>4648</v>
      </c>
      <c r="F2454" s="192" t="s">
        <v>639</v>
      </c>
      <c r="G2454" s="192">
        <v>5554131</v>
      </c>
      <c r="H2454" s="68"/>
      <c r="I2454" s="198" t="s">
        <v>5875</v>
      </c>
      <c r="J2454" s="68"/>
      <c r="K2454" s="68"/>
      <c r="L2454" s="68"/>
      <c r="M2454" s="68"/>
      <c r="N2454" s="363"/>
      <c r="O2454" s="363"/>
      <c r="P2454" s="216">
        <v>0</v>
      </c>
      <c r="Q2454" s="216">
        <v>17445.939999999999</v>
      </c>
      <c r="R2454" s="68" t="s">
        <v>638</v>
      </c>
      <c r="S2454" s="365"/>
      <c r="T2454" s="278"/>
    </row>
    <row r="2455" spans="1:20" ht="102">
      <c r="A2455" s="192" t="s">
        <v>544</v>
      </c>
      <c r="B2455" s="68"/>
      <c r="C2455" s="214" t="s">
        <v>683</v>
      </c>
      <c r="D2455" s="215">
        <v>45044</v>
      </c>
      <c r="E2455" s="192" t="s">
        <v>4648</v>
      </c>
      <c r="F2455" s="192" t="s">
        <v>600</v>
      </c>
      <c r="G2455" s="192">
        <v>5070888</v>
      </c>
      <c r="H2455" s="68"/>
      <c r="I2455" s="198" t="s">
        <v>5876</v>
      </c>
      <c r="J2455" s="68"/>
      <c r="K2455" s="68"/>
      <c r="L2455" s="68"/>
      <c r="M2455" s="68"/>
      <c r="N2455" s="363"/>
      <c r="O2455" s="363"/>
      <c r="P2455" s="216">
        <v>0</v>
      </c>
      <c r="Q2455" s="216">
        <v>178594</v>
      </c>
      <c r="R2455" s="68" t="s">
        <v>638</v>
      </c>
      <c r="S2455" s="365"/>
      <c r="T2455" s="278"/>
    </row>
    <row r="2456" spans="1:20" ht="102">
      <c r="A2456" s="192" t="s">
        <v>544</v>
      </c>
      <c r="B2456" s="68"/>
      <c r="C2456" s="214" t="s">
        <v>683</v>
      </c>
      <c r="D2456" s="215">
        <v>45044</v>
      </c>
      <c r="E2456" s="192" t="s">
        <v>4648</v>
      </c>
      <c r="F2456" s="192" t="s">
        <v>600</v>
      </c>
      <c r="G2456" s="192">
        <v>5070878</v>
      </c>
      <c r="H2456" s="68"/>
      <c r="I2456" s="198" t="s">
        <v>5877</v>
      </c>
      <c r="J2456" s="68"/>
      <c r="K2456" s="68"/>
      <c r="L2456" s="68"/>
      <c r="M2456" s="68"/>
      <c r="N2456" s="363"/>
      <c r="O2456" s="363"/>
      <c r="P2456" s="216">
        <v>0</v>
      </c>
      <c r="Q2456" s="216">
        <v>120582.5</v>
      </c>
      <c r="R2456" s="68" t="s">
        <v>638</v>
      </c>
      <c r="S2456" s="365"/>
      <c r="T2456" s="278"/>
    </row>
    <row r="2457" spans="1:20" ht="102">
      <c r="A2457" s="192" t="s">
        <v>544</v>
      </c>
      <c r="B2457" s="68"/>
      <c r="C2457" s="214" t="s">
        <v>683</v>
      </c>
      <c r="D2457" s="215">
        <v>45044</v>
      </c>
      <c r="E2457" s="192" t="s">
        <v>4648</v>
      </c>
      <c r="F2457" s="192" t="s">
        <v>600</v>
      </c>
      <c r="G2457" s="192">
        <v>5070876</v>
      </c>
      <c r="H2457" s="68"/>
      <c r="I2457" s="198" t="s">
        <v>5878</v>
      </c>
      <c r="J2457" s="68"/>
      <c r="K2457" s="68"/>
      <c r="L2457" s="68"/>
      <c r="M2457" s="68"/>
      <c r="N2457" s="363"/>
      <c r="O2457" s="363"/>
      <c r="P2457" s="216">
        <v>0</v>
      </c>
      <c r="Q2457" s="216">
        <v>56483.5</v>
      </c>
      <c r="R2457" s="68" t="s">
        <v>638</v>
      </c>
      <c r="S2457" s="365"/>
      <c r="T2457" s="278"/>
    </row>
    <row r="2458" spans="1:20" ht="51">
      <c r="A2458" s="192">
        <v>35</v>
      </c>
      <c r="B2458" s="68"/>
      <c r="C2458" s="214" t="s">
        <v>43</v>
      </c>
      <c r="D2458" s="215">
        <v>45044</v>
      </c>
      <c r="E2458" s="192" t="s">
        <v>4648</v>
      </c>
      <c r="F2458" s="192" t="s">
        <v>639</v>
      </c>
      <c r="G2458" s="192">
        <v>5554351</v>
      </c>
      <c r="H2458" s="68"/>
      <c r="I2458" s="198" t="s">
        <v>5879</v>
      </c>
      <c r="J2458" s="68"/>
      <c r="K2458" s="68"/>
      <c r="L2458" s="68"/>
      <c r="M2458" s="68"/>
      <c r="N2458" s="363"/>
      <c r="O2458" s="363"/>
      <c r="P2458" s="216">
        <v>0</v>
      </c>
      <c r="Q2458" s="216">
        <v>1027.3499999999999</v>
      </c>
      <c r="R2458" s="68" t="s">
        <v>638</v>
      </c>
      <c r="S2458" s="365"/>
      <c r="T2458" s="278"/>
    </row>
    <row r="2459" spans="1:20" ht="102">
      <c r="A2459" s="192" t="s">
        <v>544</v>
      </c>
      <c r="B2459" s="68"/>
      <c r="C2459" s="214" t="s">
        <v>683</v>
      </c>
      <c r="D2459" s="215">
        <v>45044</v>
      </c>
      <c r="E2459" s="192" t="s">
        <v>4648</v>
      </c>
      <c r="F2459" s="192" t="s">
        <v>600</v>
      </c>
      <c r="G2459" s="192">
        <v>5070889</v>
      </c>
      <c r="H2459" s="68"/>
      <c r="I2459" s="198" t="s">
        <v>5880</v>
      </c>
      <c r="J2459" s="68"/>
      <c r="K2459" s="68"/>
      <c r="L2459" s="68"/>
      <c r="M2459" s="68"/>
      <c r="N2459" s="363"/>
      <c r="O2459" s="363"/>
      <c r="P2459" s="216">
        <v>0</v>
      </c>
      <c r="Q2459" s="216">
        <v>922.57</v>
      </c>
      <c r="R2459" s="68" t="s">
        <v>638</v>
      </c>
      <c r="S2459" s="365"/>
      <c r="T2459" s="278"/>
    </row>
    <row r="2460" spans="1:20" ht="76.5">
      <c r="A2460" s="192">
        <v>66</v>
      </c>
      <c r="B2460" s="68"/>
      <c r="C2460" s="214" t="s">
        <v>46</v>
      </c>
      <c r="D2460" s="215">
        <v>45044</v>
      </c>
      <c r="E2460" s="192" t="s">
        <v>4648</v>
      </c>
      <c r="F2460" s="192" t="s">
        <v>639</v>
      </c>
      <c r="G2460" s="192">
        <v>5553544</v>
      </c>
      <c r="H2460" s="68"/>
      <c r="I2460" s="198" t="s">
        <v>5881</v>
      </c>
      <c r="J2460" s="68"/>
      <c r="K2460" s="68"/>
      <c r="L2460" s="68"/>
      <c r="M2460" s="68"/>
      <c r="N2460" s="363"/>
      <c r="O2460" s="363"/>
      <c r="P2460" s="216">
        <v>0</v>
      </c>
      <c r="Q2460" s="216">
        <v>4773.3100000000004</v>
      </c>
      <c r="R2460" s="68" t="s">
        <v>638</v>
      </c>
      <c r="S2460" s="365"/>
      <c r="T2460" s="278"/>
    </row>
    <row r="2461" spans="1:20" ht="76.5">
      <c r="A2461" s="192">
        <v>66</v>
      </c>
      <c r="B2461" s="68"/>
      <c r="C2461" s="214" t="s">
        <v>46</v>
      </c>
      <c r="D2461" s="215">
        <v>45044</v>
      </c>
      <c r="E2461" s="192" t="s">
        <v>4648</v>
      </c>
      <c r="F2461" s="192" t="s">
        <v>639</v>
      </c>
      <c r="G2461" s="192">
        <v>5554133</v>
      </c>
      <c r="H2461" s="68"/>
      <c r="I2461" s="198" t="s">
        <v>5882</v>
      </c>
      <c r="J2461" s="68"/>
      <c r="K2461" s="68"/>
      <c r="L2461" s="68"/>
      <c r="M2461" s="68"/>
      <c r="N2461" s="363"/>
      <c r="O2461" s="363"/>
      <c r="P2461" s="216">
        <v>0</v>
      </c>
      <c r="Q2461" s="216">
        <v>556.63</v>
      </c>
      <c r="R2461" s="68" t="s">
        <v>638</v>
      </c>
      <c r="S2461" s="365"/>
      <c r="T2461" s="278"/>
    </row>
    <row r="2462" spans="1:20" ht="89.25">
      <c r="A2462" s="192">
        <v>862</v>
      </c>
      <c r="B2462" s="68"/>
      <c r="C2462" s="214" t="s">
        <v>187</v>
      </c>
      <c r="D2462" s="215">
        <v>45044</v>
      </c>
      <c r="E2462" s="192" t="s">
        <v>4648</v>
      </c>
      <c r="F2462" s="192" t="s">
        <v>639</v>
      </c>
      <c r="G2462" s="192">
        <v>5553535</v>
      </c>
      <c r="H2462" s="68"/>
      <c r="I2462" s="198" t="s">
        <v>5883</v>
      </c>
      <c r="J2462" s="68"/>
      <c r="K2462" s="68"/>
      <c r="L2462" s="68"/>
      <c r="M2462" s="68"/>
      <c r="N2462" s="363"/>
      <c r="O2462" s="363"/>
      <c r="P2462" s="216">
        <v>0</v>
      </c>
      <c r="Q2462" s="216">
        <v>5332.44</v>
      </c>
      <c r="R2462" s="68" t="s">
        <v>638</v>
      </c>
      <c r="S2462" s="365"/>
      <c r="T2462" s="278"/>
    </row>
    <row r="2463" spans="1:20" ht="76.5">
      <c r="A2463" s="192">
        <v>862</v>
      </c>
      <c r="B2463" s="68"/>
      <c r="C2463" s="214" t="s">
        <v>187</v>
      </c>
      <c r="D2463" s="215">
        <v>45044</v>
      </c>
      <c r="E2463" s="192" t="s">
        <v>4648</v>
      </c>
      <c r="F2463" s="192" t="s">
        <v>639</v>
      </c>
      <c r="G2463" s="192">
        <v>5554014</v>
      </c>
      <c r="H2463" s="68"/>
      <c r="I2463" s="198" t="s">
        <v>5884</v>
      </c>
      <c r="J2463" s="68"/>
      <c r="K2463" s="68"/>
      <c r="L2463" s="68"/>
      <c r="M2463" s="68"/>
      <c r="N2463" s="363"/>
      <c r="O2463" s="363"/>
      <c r="P2463" s="216">
        <v>0</v>
      </c>
      <c r="Q2463" s="216">
        <v>10696.62</v>
      </c>
      <c r="R2463" s="68" t="s">
        <v>638</v>
      </c>
      <c r="S2463" s="365"/>
      <c r="T2463" s="278"/>
    </row>
    <row r="2464" spans="1:20" ht="102">
      <c r="A2464" s="192" t="s">
        <v>544</v>
      </c>
      <c r="B2464" s="68"/>
      <c r="C2464" s="214" t="s">
        <v>683</v>
      </c>
      <c r="D2464" s="215">
        <v>45044</v>
      </c>
      <c r="E2464" s="192" t="s">
        <v>4648</v>
      </c>
      <c r="F2464" s="192" t="s">
        <v>600</v>
      </c>
      <c r="G2464" s="192">
        <v>5070874</v>
      </c>
      <c r="H2464" s="68"/>
      <c r="I2464" s="198" t="s">
        <v>5885</v>
      </c>
      <c r="J2464" s="68"/>
      <c r="K2464" s="68"/>
      <c r="L2464" s="68"/>
      <c r="M2464" s="68"/>
      <c r="N2464" s="363"/>
      <c r="O2464" s="363"/>
      <c r="P2464" s="216">
        <v>0</v>
      </c>
      <c r="Q2464" s="216">
        <v>650000</v>
      </c>
      <c r="R2464" s="68" t="s">
        <v>638</v>
      </c>
      <c r="S2464" s="365"/>
      <c r="T2464" s="278"/>
    </row>
    <row r="2465" spans="1:20" ht="76.5">
      <c r="A2465" s="192">
        <v>66</v>
      </c>
      <c r="B2465" s="68"/>
      <c r="C2465" s="214" t="s">
        <v>46</v>
      </c>
      <c r="D2465" s="215">
        <v>45044</v>
      </c>
      <c r="E2465" s="192" t="s">
        <v>4648</v>
      </c>
      <c r="F2465" s="192" t="s">
        <v>639</v>
      </c>
      <c r="G2465" s="192">
        <v>5553591</v>
      </c>
      <c r="H2465" s="68"/>
      <c r="I2465" s="198" t="s">
        <v>5886</v>
      </c>
      <c r="J2465" s="68"/>
      <c r="K2465" s="68"/>
      <c r="L2465" s="68"/>
      <c r="M2465" s="68"/>
      <c r="N2465" s="363"/>
      <c r="O2465" s="363"/>
      <c r="P2465" s="216">
        <v>0</v>
      </c>
      <c r="Q2465" s="216">
        <v>8102.85</v>
      </c>
      <c r="R2465" s="68" t="s">
        <v>638</v>
      </c>
      <c r="S2465" s="365"/>
      <c r="T2465" s="278"/>
    </row>
    <row r="2466" spans="1:20" ht="102">
      <c r="A2466" s="192" t="s">
        <v>544</v>
      </c>
      <c r="B2466" s="68"/>
      <c r="C2466" s="214" t="s">
        <v>683</v>
      </c>
      <c r="D2466" s="215">
        <v>45044</v>
      </c>
      <c r="E2466" s="192" t="s">
        <v>4648</v>
      </c>
      <c r="F2466" s="192" t="s">
        <v>600</v>
      </c>
      <c r="G2466" s="192">
        <v>5070879</v>
      </c>
      <c r="H2466" s="68"/>
      <c r="I2466" s="198" t="s">
        <v>5887</v>
      </c>
      <c r="J2466" s="68"/>
      <c r="K2466" s="68"/>
      <c r="L2466" s="68"/>
      <c r="M2466" s="68"/>
      <c r="N2466" s="363"/>
      <c r="O2466" s="363"/>
      <c r="P2466" s="216">
        <v>0</v>
      </c>
      <c r="Q2466" s="216">
        <v>580750</v>
      </c>
      <c r="R2466" s="68" t="s">
        <v>638</v>
      </c>
      <c r="S2466" s="365"/>
      <c r="T2466" s="278"/>
    </row>
    <row r="2467" spans="1:20" ht="102">
      <c r="A2467" s="192" t="s">
        <v>544</v>
      </c>
      <c r="B2467" s="68"/>
      <c r="C2467" s="214" t="s">
        <v>683</v>
      </c>
      <c r="D2467" s="215">
        <v>45044</v>
      </c>
      <c r="E2467" s="192" t="s">
        <v>4648</v>
      </c>
      <c r="F2467" s="192" t="s">
        <v>600</v>
      </c>
      <c r="G2467" s="192">
        <v>5070890</v>
      </c>
      <c r="H2467" s="68"/>
      <c r="I2467" s="198" t="s">
        <v>5888</v>
      </c>
      <c r="J2467" s="68"/>
      <c r="K2467" s="68"/>
      <c r="L2467" s="68"/>
      <c r="M2467" s="68"/>
      <c r="N2467" s="363"/>
      <c r="O2467" s="363"/>
      <c r="P2467" s="216">
        <v>0</v>
      </c>
      <c r="Q2467" s="216">
        <v>360</v>
      </c>
      <c r="R2467" s="68" t="s">
        <v>638</v>
      </c>
      <c r="S2467" s="365"/>
      <c r="T2467" s="278"/>
    </row>
    <row r="2468" spans="1:20" ht="102">
      <c r="A2468" s="192" t="s">
        <v>544</v>
      </c>
      <c r="B2468" s="68"/>
      <c r="C2468" s="214" t="s">
        <v>683</v>
      </c>
      <c r="D2468" s="215">
        <v>45044</v>
      </c>
      <c r="E2468" s="192" t="s">
        <v>4648</v>
      </c>
      <c r="F2468" s="192" t="s">
        <v>600</v>
      </c>
      <c r="G2468" s="192">
        <v>5070871</v>
      </c>
      <c r="H2468" s="68"/>
      <c r="I2468" s="198" t="s">
        <v>5889</v>
      </c>
      <c r="J2468" s="68"/>
      <c r="K2468" s="68"/>
      <c r="L2468" s="68"/>
      <c r="M2468" s="68"/>
      <c r="N2468" s="363"/>
      <c r="O2468" s="363"/>
      <c r="P2468" s="216">
        <v>0</v>
      </c>
      <c r="Q2468" s="216">
        <v>109796.44</v>
      </c>
      <c r="R2468" s="68" t="s">
        <v>638</v>
      </c>
      <c r="S2468" s="365"/>
      <c r="T2468" s="278"/>
    </row>
    <row r="2469" spans="1:20" ht="76.5">
      <c r="A2469" s="192">
        <v>66</v>
      </c>
      <c r="B2469" s="68"/>
      <c r="C2469" s="214" t="s">
        <v>46</v>
      </c>
      <c r="D2469" s="215">
        <v>45044</v>
      </c>
      <c r="E2469" s="192" t="s">
        <v>4648</v>
      </c>
      <c r="F2469" s="192" t="s">
        <v>639</v>
      </c>
      <c r="G2469" s="192">
        <v>5553540</v>
      </c>
      <c r="H2469" s="68"/>
      <c r="I2469" s="198" t="s">
        <v>5890</v>
      </c>
      <c r="J2469" s="68"/>
      <c r="K2469" s="68"/>
      <c r="L2469" s="68"/>
      <c r="M2469" s="68"/>
      <c r="N2469" s="363"/>
      <c r="O2469" s="363"/>
      <c r="P2469" s="216">
        <v>0</v>
      </c>
      <c r="Q2469" s="216">
        <v>2410.21</v>
      </c>
      <c r="R2469" s="68" t="s">
        <v>638</v>
      </c>
      <c r="S2469" s="365"/>
      <c r="T2469" s="278"/>
    </row>
    <row r="2470" spans="1:20" ht="102">
      <c r="A2470" s="192" t="s">
        <v>544</v>
      </c>
      <c r="B2470" s="68"/>
      <c r="C2470" s="214" t="s">
        <v>683</v>
      </c>
      <c r="D2470" s="215">
        <v>45044</v>
      </c>
      <c r="E2470" s="192" t="s">
        <v>4648</v>
      </c>
      <c r="F2470" s="192" t="s">
        <v>600</v>
      </c>
      <c r="G2470" s="192">
        <v>5070880</v>
      </c>
      <c r="H2470" s="68"/>
      <c r="I2470" s="198" t="s">
        <v>5891</v>
      </c>
      <c r="J2470" s="68"/>
      <c r="K2470" s="68"/>
      <c r="L2470" s="68"/>
      <c r="M2470" s="68"/>
      <c r="N2470" s="363"/>
      <c r="O2470" s="363"/>
      <c r="P2470" s="216">
        <v>0</v>
      </c>
      <c r="Q2470" s="216">
        <v>398064</v>
      </c>
      <c r="R2470" s="68" t="s">
        <v>638</v>
      </c>
      <c r="S2470" s="365"/>
      <c r="T2470" s="278"/>
    </row>
    <row r="2471" spans="1:20" ht="76.5">
      <c r="A2471" s="192">
        <v>862</v>
      </c>
      <c r="B2471" s="68"/>
      <c r="C2471" s="214" t="s">
        <v>187</v>
      </c>
      <c r="D2471" s="215">
        <v>45044</v>
      </c>
      <c r="E2471" s="192" t="s">
        <v>4648</v>
      </c>
      <c r="F2471" s="192" t="s">
        <v>639</v>
      </c>
      <c r="G2471" s="192">
        <v>5553541</v>
      </c>
      <c r="H2471" s="68"/>
      <c r="I2471" s="198" t="s">
        <v>5892</v>
      </c>
      <c r="J2471" s="68"/>
      <c r="K2471" s="68"/>
      <c r="L2471" s="68"/>
      <c r="M2471" s="68"/>
      <c r="N2471" s="363"/>
      <c r="O2471" s="363"/>
      <c r="P2471" s="216">
        <v>0</v>
      </c>
      <c r="Q2471" s="216">
        <v>2410.21</v>
      </c>
      <c r="R2471" s="68" t="s">
        <v>638</v>
      </c>
      <c r="S2471" s="365"/>
      <c r="T2471" s="278"/>
    </row>
    <row r="2472" spans="1:20" ht="102">
      <c r="A2472" s="192" t="s">
        <v>544</v>
      </c>
      <c r="B2472" s="68"/>
      <c r="C2472" s="214" t="s">
        <v>683</v>
      </c>
      <c r="D2472" s="215">
        <v>45044</v>
      </c>
      <c r="E2472" s="192" t="s">
        <v>4648</v>
      </c>
      <c r="F2472" s="192" t="s">
        <v>600</v>
      </c>
      <c r="G2472" s="192">
        <v>5070870</v>
      </c>
      <c r="H2472" s="68"/>
      <c r="I2472" s="198" t="s">
        <v>5893</v>
      </c>
      <c r="J2472" s="68"/>
      <c r="K2472" s="68"/>
      <c r="L2472" s="68"/>
      <c r="M2472" s="68"/>
      <c r="N2472" s="363"/>
      <c r="O2472" s="363"/>
      <c r="P2472" s="216">
        <v>0</v>
      </c>
      <c r="Q2472" s="216">
        <v>2691.22</v>
      </c>
      <c r="R2472" s="68" t="s">
        <v>638</v>
      </c>
      <c r="S2472" s="365"/>
      <c r="T2472" s="278"/>
    </row>
    <row r="2473" spans="1:20" ht="89.25">
      <c r="A2473" s="192">
        <v>862</v>
      </c>
      <c r="B2473" s="68"/>
      <c r="C2473" s="214" t="s">
        <v>187</v>
      </c>
      <c r="D2473" s="215">
        <v>45044</v>
      </c>
      <c r="E2473" s="192" t="s">
        <v>4648</v>
      </c>
      <c r="F2473" s="192" t="s">
        <v>639</v>
      </c>
      <c r="G2473" s="192">
        <v>5553582</v>
      </c>
      <c r="H2473" s="68"/>
      <c r="I2473" s="198" t="s">
        <v>5894</v>
      </c>
      <c r="J2473" s="68"/>
      <c r="K2473" s="68"/>
      <c r="L2473" s="68"/>
      <c r="M2473" s="68"/>
      <c r="N2473" s="363"/>
      <c r="O2473" s="363"/>
      <c r="P2473" s="216">
        <v>0</v>
      </c>
      <c r="Q2473" s="216">
        <v>4773.3</v>
      </c>
      <c r="R2473" s="68" t="s">
        <v>638</v>
      </c>
      <c r="S2473" s="365"/>
      <c r="T2473" s="278"/>
    </row>
    <row r="2474" spans="1:20" ht="89.25">
      <c r="A2474" s="192">
        <v>862</v>
      </c>
      <c r="B2474" s="68"/>
      <c r="C2474" s="214" t="s">
        <v>187</v>
      </c>
      <c r="D2474" s="215">
        <v>45044</v>
      </c>
      <c r="E2474" s="192" t="s">
        <v>4648</v>
      </c>
      <c r="F2474" s="192" t="s">
        <v>639</v>
      </c>
      <c r="G2474" s="192">
        <v>5553614</v>
      </c>
      <c r="H2474" s="68"/>
      <c r="I2474" s="198" t="s">
        <v>5895</v>
      </c>
      <c r="J2474" s="68"/>
      <c r="K2474" s="68"/>
      <c r="L2474" s="68"/>
      <c r="M2474" s="68"/>
      <c r="N2474" s="363"/>
      <c r="O2474" s="363"/>
      <c r="P2474" s="216">
        <v>0</v>
      </c>
      <c r="Q2474" s="216">
        <v>321.99</v>
      </c>
      <c r="R2474" s="68" t="s">
        <v>638</v>
      </c>
      <c r="S2474" s="365"/>
      <c r="T2474" s="278"/>
    </row>
    <row r="2475" spans="1:20" ht="102">
      <c r="A2475" s="192" t="s">
        <v>544</v>
      </c>
      <c r="B2475" s="68"/>
      <c r="C2475" s="214" t="s">
        <v>683</v>
      </c>
      <c r="D2475" s="215">
        <v>45044</v>
      </c>
      <c r="E2475" s="192" t="s">
        <v>4648</v>
      </c>
      <c r="F2475" s="192" t="s">
        <v>600</v>
      </c>
      <c r="G2475" s="192">
        <v>5070881</v>
      </c>
      <c r="H2475" s="68"/>
      <c r="I2475" s="198" t="s">
        <v>5896</v>
      </c>
      <c r="J2475" s="68"/>
      <c r="K2475" s="68"/>
      <c r="L2475" s="68"/>
      <c r="M2475" s="68"/>
      <c r="N2475" s="363"/>
      <c r="O2475" s="363"/>
      <c r="P2475" s="216">
        <v>0</v>
      </c>
      <c r="Q2475" s="216">
        <v>81325</v>
      </c>
      <c r="R2475" s="68" t="s">
        <v>638</v>
      </c>
      <c r="S2475" s="365"/>
      <c r="T2475" s="278"/>
    </row>
    <row r="2476" spans="1:20" ht="89.25">
      <c r="A2476" s="192">
        <v>862</v>
      </c>
      <c r="B2476" s="68"/>
      <c r="C2476" s="214" t="s">
        <v>187</v>
      </c>
      <c r="D2476" s="215">
        <v>45044</v>
      </c>
      <c r="E2476" s="192" t="s">
        <v>4648</v>
      </c>
      <c r="F2476" s="192" t="s">
        <v>639</v>
      </c>
      <c r="G2476" s="192">
        <v>5553592</v>
      </c>
      <c r="H2476" s="68"/>
      <c r="I2476" s="198" t="s">
        <v>5897</v>
      </c>
      <c r="J2476" s="68"/>
      <c r="K2476" s="68"/>
      <c r="L2476" s="68"/>
      <c r="M2476" s="68"/>
      <c r="N2476" s="363"/>
      <c r="O2476" s="363"/>
      <c r="P2476" s="216">
        <v>0</v>
      </c>
      <c r="Q2476" s="216">
        <v>8102.84</v>
      </c>
      <c r="R2476" s="68" t="s">
        <v>638</v>
      </c>
      <c r="S2476" s="365"/>
      <c r="T2476" s="278"/>
    </row>
    <row r="2477" spans="1:20" ht="102">
      <c r="A2477" s="192" t="s">
        <v>544</v>
      </c>
      <c r="B2477" s="68"/>
      <c r="C2477" s="214" t="s">
        <v>683</v>
      </c>
      <c r="D2477" s="215">
        <v>45044</v>
      </c>
      <c r="E2477" s="192" t="s">
        <v>4648</v>
      </c>
      <c r="F2477" s="192" t="s">
        <v>600</v>
      </c>
      <c r="G2477" s="192">
        <v>5070869</v>
      </c>
      <c r="H2477" s="68"/>
      <c r="I2477" s="198" t="s">
        <v>5898</v>
      </c>
      <c r="J2477" s="68"/>
      <c r="K2477" s="68"/>
      <c r="L2477" s="68"/>
      <c r="M2477" s="68"/>
      <c r="N2477" s="363"/>
      <c r="O2477" s="363"/>
      <c r="P2477" s="216">
        <v>0</v>
      </c>
      <c r="Q2477" s="216">
        <v>17648.900000000001</v>
      </c>
      <c r="R2477" s="68" t="s">
        <v>638</v>
      </c>
      <c r="S2477" s="365"/>
      <c r="T2477" s="278"/>
    </row>
    <row r="2478" spans="1:20" ht="102">
      <c r="A2478" s="192" t="s">
        <v>544</v>
      </c>
      <c r="B2478" s="68"/>
      <c r="C2478" s="214" t="s">
        <v>683</v>
      </c>
      <c r="D2478" s="215">
        <v>45044</v>
      </c>
      <c r="E2478" s="192" t="s">
        <v>4648</v>
      </c>
      <c r="F2478" s="192" t="s">
        <v>600</v>
      </c>
      <c r="G2478" s="192">
        <v>5070882</v>
      </c>
      <c r="H2478" s="68"/>
      <c r="I2478" s="198" t="s">
        <v>5899</v>
      </c>
      <c r="J2478" s="68"/>
      <c r="K2478" s="68"/>
      <c r="L2478" s="68"/>
      <c r="M2478" s="68"/>
      <c r="N2478" s="363"/>
      <c r="O2478" s="363"/>
      <c r="P2478" s="216">
        <v>0</v>
      </c>
      <c r="Q2478" s="216">
        <v>2434.85</v>
      </c>
      <c r="R2478" s="68" t="s">
        <v>638</v>
      </c>
      <c r="S2478" s="365"/>
      <c r="T2478" s="278"/>
    </row>
    <row r="2479" spans="1:20" ht="76.5">
      <c r="A2479" s="192">
        <v>66</v>
      </c>
      <c r="B2479" s="68"/>
      <c r="C2479" s="214" t="s">
        <v>46</v>
      </c>
      <c r="D2479" s="215">
        <v>45044</v>
      </c>
      <c r="E2479" s="192" t="s">
        <v>4648</v>
      </c>
      <c r="F2479" s="192" t="s">
        <v>639</v>
      </c>
      <c r="G2479" s="192">
        <v>5553629</v>
      </c>
      <c r="H2479" s="68"/>
      <c r="I2479" s="198" t="s">
        <v>5900</v>
      </c>
      <c r="J2479" s="68"/>
      <c r="K2479" s="68"/>
      <c r="L2479" s="68"/>
      <c r="M2479" s="68"/>
      <c r="N2479" s="363"/>
      <c r="O2479" s="363"/>
      <c r="P2479" s="216">
        <v>0</v>
      </c>
      <c r="Q2479" s="216">
        <v>2405.88</v>
      </c>
      <c r="R2479" s="68" t="s">
        <v>638</v>
      </c>
      <c r="S2479" s="365"/>
      <c r="T2479" s="278"/>
    </row>
    <row r="2480" spans="1:20" ht="102">
      <c r="A2480" s="192" t="s">
        <v>544</v>
      </c>
      <c r="B2480" s="68"/>
      <c r="C2480" s="214" t="s">
        <v>683</v>
      </c>
      <c r="D2480" s="215">
        <v>45044</v>
      </c>
      <c r="E2480" s="192" t="s">
        <v>4648</v>
      </c>
      <c r="F2480" s="192" t="s">
        <v>600</v>
      </c>
      <c r="G2480" s="192">
        <v>5070868</v>
      </c>
      <c r="H2480" s="68"/>
      <c r="I2480" s="198" t="s">
        <v>5901</v>
      </c>
      <c r="J2480" s="68"/>
      <c r="K2480" s="68"/>
      <c r="L2480" s="68"/>
      <c r="M2480" s="68"/>
      <c r="N2480" s="363"/>
      <c r="O2480" s="363"/>
      <c r="P2480" s="216">
        <v>0</v>
      </c>
      <c r="Q2480" s="216">
        <v>400000</v>
      </c>
      <c r="R2480" s="68" t="s">
        <v>638</v>
      </c>
      <c r="S2480" s="365"/>
      <c r="T2480" s="278"/>
    </row>
    <row r="2481" spans="1:20" ht="76.5">
      <c r="A2481" s="192">
        <v>862</v>
      </c>
      <c r="B2481" s="68"/>
      <c r="C2481" s="214" t="s">
        <v>187</v>
      </c>
      <c r="D2481" s="215">
        <v>45044</v>
      </c>
      <c r="E2481" s="192" t="s">
        <v>4648</v>
      </c>
      <c r="F2481" s="192" t="s">
        <v>639</v>
      </c>
      <c r="G2481" s="192">
        <v>5553657</v>
      </c>
      <c r="H2481" s="68"/>
      <c r="I2481" s="198" t="s">
        <v>5902</v>
      </c>
      <c r="J2481" s="68"/>
      <c r="K2481" s="68"/>
      <c r="L2481" s="68"/>
      <c r="M2481" s="68"/>
      <c r="N2481" s="363"/>
      <c r="O2481" s="363"/>
      <c r="P2481" s="216">
        <v>0</v>
      </c>
      <c r="Q2481" s="216">
        <v>5782.57</v>
      </c>
      <c r="R2481" s="68" t="s">
        <v>638</v>
      </c>
      <c r="S2481" s="365"/>
      <c r="T2481" s="278"/>
    </row>
    <row r="2482" spans="1:20" ht="102">
      <c r="A2482" s="192" t="s">
        <v>544</v>
      </c>
      <c r="B2482" s="68"/>
      <c r="C2482" s="214" t="s">
        <v>683</v>
      </c>
      <c r="D2482" s="215">
        <v>45044</v>
      </c>
      <c r="E2482" s="192" t="s">
        <v>4648</v>
      </c>
      <c r="F2482" s="192" t="s">
        <v>600</v>
      </c>
      <c r="G2482" s="192">
        <v>5291236</v>
      </c>
      <c r="H2482" s="68"/>
      <c r="I2482" s="198" t="s">
        <v>5903</v>
      </c>
      <c r="J2482" s="68"/>
      <c r="K2482" s="68"/>
      <c r="L2482" s="68"/>
      <c r="M2482" s="68"/>
      <c r="N2482" s="363"/>
      <c r="O2482" s="363"/>
      <c r="P2482" s="216">
        <v>0</v>
      </c>
      <c r="Q2482" s="216">
        <v>18870</v>
      </c>
      <c r="R2482" s="68" t="s">
        <v>638</v>
      </c>
      <c r="S2482" s="365"/>
      <c r="T2482" s="278"/>
    </row>
    <row r="2483" spans="1:20" ht="76.5">
      <c r="A2483" s="192">
        <v>862</v>
      </c>
      <c r="B2483" s="68"/>
      <c r="C2483" s="214" t="s">
        <v>187</v>
      </c>
      <c r="D2483" s="215">
        <v>45044</v>
      </c>
      <c r="E2483" s="192" t="s">
        <v>4648</v>
      </c>
      <c r="F2483" s="192" t="s">
        <v>639</v>
      </c>
      <c r="G2483" s="192">
        <v>5553639</v>
      </c>
      <c r="H2483" s="68"/>
      <c r="I2483" s="198" t="s">
        <v>5904</v>
      </c>
      <c r="J2483" s="68"/>
      <c r="K2483" s="68"/>
      <c r="L2483" s="68"/>
      <c r="M2483" s="68"/>
      <c r="N2483" s="363"/>
      <c r="O2483" s="363"/>
      <c r="P2483" s="216">
        <v>0</v>
      </c>
      <c r="Q2483" s="216">
        <v>2405.88</v>
      </c>
      <c r="R2483" s="68" t="s">
        <v>638</v>
      </c>
      <c r="S2483" s="365"/>
      <c r="T2483" s="278"/>
    </row>
    <row r="2484" spans="1:20" ht="114.75">
      <c r="A2484" s="192" t="s">
        <v>544</v>
      </c>
      <c r="B2484" s="68"/>
      <c r="C2484" s="214" t="s">
        <v>683</v>
      </c>
      <c r="D2484" s="215">
        <v>45044</v>
      </c>
      <c r="E2484" s="192" t="s">
        <v>4648</v>
      </c>
      <c r="F2484" s="192" t="s">
        <v>600</v>
      </c>
      <c r="G2484" s="192">
        <v>5070867</v>
      </c>
      <c r="H2484" s="68"/>
      <c r="I2484" s="198" t="s">
        <v>5905</v>
      </c>
      <c r="J2484" s="68"/>
      <c r="K2484" s="68"/>
      <c r="L2484" s="68"/>
      <c r="M2484" s="68"/>
      <c r="N2484" s="363"/>
      <c r="O2484" s="363"/>
      <c r="P2484" s="216">
        <v>0</v>
      </c>
      <c r="Q2484" s="216">
        <v>1490</v>
      </c>
      <c r="R2484" s="68" t="s">
        <v>638</v>
      </c>
      <c r="S2484" s="365"/>
      <c r="T2484" s="278"/>
    </row>
    <row r="2485" spans="1:20" ht="102">
      <c r="A2485" s="192" t="s">
        <v>544</v>
      </c>
      <c r="B2485" s="68"/>
      <c r="C2485" s="214" t="s">
        <v>683</v>
      </c>
      <c r="D2485" s="215">
        <v>45044</v>
      </c>
      <c r="E2485" s="192" t="s">
        <v>4648</v>
      </c>
      <c r="F2485" s="192" t="s">
        <v>600</v>
      </c>
      <c r="G2485" s="192">
        <v>5070898</v>
      </c>
      <c r="H2485" s="68"/>
      <c r="I2485" s="198" t="s">
        <v>5906</v>
      </c>
      <c r="J2485" s="68"/>
      <c r="K2485" s="68"/>
      <c r="L2485" s="68"/>
      <c r="M2485" s="68"/>
      <c r="N2485" s="363"/>
      <c r="O2485" s="363"/>
      <c r="P2485" s="216">
        <v>0</v>
      </c>
      <c r="Q2485" s="216">
        <v>107228</v>
      </c>
      <c r="R2485" s="68" t="s">
        <v>638</v>
      </c>
      <c r="S2485" s="365"/>
      <c r="T2485" s="278"/>
    </row>
    <row r="2486" spans="1:20" ht="102">
      <c r="A2486" s="192" t="s">
        <v>544</v>
      </c>
      <c r="B2486" s="68"/>
      <c r="C2486" s="214" t="s">
        <v>683</v>
      </c>
      <c r="D2486" s="215">
        <v>45044</v>
      </c>
      <c r="E2486" s="192" t="s">
        <v>4648</v>
      </c>
      <c r="F2486" s="192" t="s">
        <v>600</v>
      </c>
      <c r="G2486" s="192">
        <v>5070883</v>
      </c>
      <c r="H2486" s="68"/>
      <c r="I2486" s="198" t="s">
        <v>5907</v>
      </c>
      <c r="J2486" s="68"/>
      <c r="K2486" s="68"/>
      <c r="L2486" s="68"/>
      <c r="M2486" s="68"/>
      <c r="N2486" s="363"/>
      <c r="O2486" s="363"/>
      <c r="P2486" s="216">
        <v>0</v>
      </c>
      <c r="Q2486" s="216">
        <v>1122.5</v>
      </c>
      <c r="R2486" s="68" t="s">
        <v>638</v>
      </c>
      <c r="S2486" s="365"/>
      <c r="T2486" s="278"/>
    </row>
    <row r="2487" spans="1:20" ht="102">
      <c r="A2487" s="192" t="s">
        <v>544</v>
      </c>
      <c r="B2487" s="68"/>
      <c r="C2487" s="214" t="s">
        <v>683</v>
      </c>
      <c r="D2487" s="215">
        <v>45044</v>
      </c>
      <c r="E2487" s="192" t="s">
        <v>4648</v>
      </c>
      <c r="F2487" s="192" t="s">
        <v>600</v>
      </c>
      <c r="G2487" s="192">
        <v>5070884</v>
      </c>
      <c r="H2487" s="68"/>
      <c r="I2487" s="198" t="s">
        <v>5908</v>
      </c>
      <c r="J2487" s="68"/>
      <c r="K2487" s="68"/>
      <c r="L2487" s="68"/>
      <c r="M2487" s="68"/>
      <c r="N2487" s="363"/>
      <c r="O2487" s="363"/>
      <c r="P2487" s="216">
        <v>0</v>
      </c>
      <c r="Q2487" s="216">
        <v>111927.9</v>
      </c>
      <c r="R2487" s="68" t="s">
        <v>638</v>
      </c>
      <c r="S2487" s="365"/>
      <c r="T2487" s="278"/>
    </row>
    <row r="2488" spans="1:20" ht="76.5">
      <c r="A2488" s="192">
        <v>66</v>
      </c>
      <c r="B2488" s="68"/>
      <c r="C2488" s="214" t="s">
        <v>46</v>
      </c>
      <c r="D2488" s="215">
        <v>45044</v>
      </c>
      <c r="E2488" s="192" t="s">
        <v>4648</v>
      </c>
      <c r="F2488" s="192" t="s">
        <v>639</v>
      </c>
      <c r="G2488" s="192">
        <v>5553986</v>
      </c>
      <c r="H2488" s="68"/>
      <c r="I2488" s="198" t="s">
        <v>5909</v>
      </c>
      <c r="J2488" s="68"/>
      <c r="K2488" s="68"/>
      <c r="L2488" s="68"/>
      <c r="M2488" s="68"/>
      <c r="N2488" s="363"/>
      <c r="O2488" s="363"/>
      <c r="P2488" s="216">
        <v>0</v>
      </c>
      <c r="Q2488" s="216">
        <v>636.29</v>
      </c>
      <c r="R2488" s="68" t="s">
        <v>638</v>
      </c>
      <c r="S2488" s="365"/>
      <c r="T2488" s="278"/>
    </row>
    <row r="2489" spans="1:20" ht="102">
      <c r="A2489" s="192" t="s">
        <v>544</v>
      </c>
      <c r="B2489" s="68"/>
      <c r="C2489" s="214" t="s">
        <v>683</v>
      </c>
      <c r="D2489" s="215">
        <v>45044</v>
      </c>
      <c r="E2489" s="192" t="s">
        <v>4648</v>
      </c>
      <c r="F2489" s="192" t="s">
        <v>600</v>
      </c>
      <c r="G2489" s="192">
        <v>5291226</v>
      </c>
      <c r="H2489" s="68"/>
      <c r="I2489" s="198" t="s">
        <v>5910</v>
      </c>
      <c r="J2489" s="68"/>
      <c r="K2489" s="68"/>
      <c r="L2489" s="68"/>
      <c r="M2489" s="68"/>
      <c r="N2489" s="363"/>
      <c r="O2489" s="363"/>
      <c r="P2489" s="216">
        <v>0</v>
      </c>
      <c r="Q2489" s="216">
        <v>17951</v>
      </c>
      <c r="R2489" s="68" t="s">
        <v>638</v>
      </c>
      <c r="S2489" s="365"/>
      <c r="T2489" s="278"/>
    </row>
    <row r="2490" spans="1:20" ht="76.5">
      <c r="A2490" s="192">
        <v>66</v>
      </c>
      <c r="B2490" s="68"/>
      <c r="C2490" s="214" t="s">
        <v>46</v>
      </c>
      <c r="D2490" s="215">
        <v>45044</v>
      </c>
      <c r="E2490" s="192" t="s">
        <v>4648</v>
      </c>
      <c r="F2490" s="192" t="s">
        <v>639</v>
      </c>
      <c r="G2490" s="192">
        <v>5554015</v>
      </c>
      <c r="H2490" s="68"/>
      <c r="I2490" s="198" t="s">
        <v>5911</v>
      </c>
      <c r="J2490" s="68"/>
      <c r="K2490" s="68"/>
      <c r="L2490" s="68"/>
      <c r="M2490" s="68"/>
      <c r="N2490" s="363"/>
      <c r="O2490" s="363"/>
      <c r="P2490" s="216">
        <v>0</v>
      </c>
      <c r="Q2490" s="216">
        <v>9494.33</v>
      </c>
      <c r="R2490" s="68" t="s">
        <v>638</v>
      </c>
      <c r="S2490" s="365"/>
      <c r="T2490" s="278"/>
    </row>
    <row r="2491" spans="1:20" ht="76.5">
      <c r="A2491" s="192">
        <v>66</v>
      </c>
      <c r="B2491" s="68"/>
      <c r="C2491" s="214" t="s">
        <v>46</v>
      </c>
      <c r="D2491" s="215">
        <v>45044</v>
      </c>
      <c r="E2491" s="192" t="s">
        <v>4648</v>
      </c>
      <c r="F2491" s="192" t="s">
        <v>639</v>
      </c>
      <c r="G2491" s="192">
        <v>5553658</v>
      </c>
      <c r="H2491" s="68"/>
      <c r="I2491" s="198" t="s">
        <v>5912</v>
      </c>
      <c r="J2491" s="68"/>
      <c r="K2491" s="68"/>
      <c r="L2491" s="68"/>
      <c r="M2491" s="68"/>
      <c r="N2491" s="363"/>
      <c r="O2491" s="363"/>
      <c r="P2491" s="216">
        <v>0</v>
      </c>
      <c r="Q2491" s="216">
        <v>2501.87</v>
      </c>
      <c r="R2491" s="68" t="s">
        <v>638</v>
      </c>
      <c r="S2491" s="365"/>
      <c r="T2491" s="278"/>
    </row>
    <row r="2492" spans="1:20" ht="102">
      <c r="A2492" s="192" t="s">
        <v>544</v>
      </c>
      <c r="B2492" s="68"/>
      <c r="C2492" s="214" t="s">
        <v>683</v>
      </c>
      <c r="D2492" s="215">
        <v>45044</v>
      </c>
      <c r="E2492" s="192" t="s">
        <v>4648</v>
      </c>
      <c r="F2492" s="192" t="s">
        <v>600</v>
      </c>
      <c r="G2492" s="192">
        <v>5291206</v>
      </c>
      <c r="H2492" s="68"/>
      <c r="I2492" s="198" t="s">
        <v>5913</v>
      </c>
      <c r="J2492" s="68"/>
      <c r="K2492" s="68"/>
      <c r="L2492" s="68"/>
      <c r="M2492" s="68"/>
      <c r="N2492" s="363"/>
      <c r="O2492" s="363"/>
      <c r="P2492" s="216">
        <v>0</v>
      </c>
      <c r="Q2492" s="216">
        <v>263747.34999999998</v>
      </c>
      <c r="R2492" s="68" t="s">
        <v>638</v>
      </c>
      <c r="S2492" s="365"/>
      <c r="T2492" s="278"/>
    </row>
    <row r="2493" spans="1:20" ht="63.75">
      <c r="A2493" s="192">
        <v>513</v>
      </c>
      <c r="B2493" s="68"/>
      <c r="C2493" s="214" t="s">
        <v>160</v>
      </c>
      <c r="D2493" s="215">
        <v>45044</v>
      </c>
      <c r="E2493" s="192" t="s">
        <v>4754</v>
      </c>
      <c r="F2493" s="192" t="s">
        <v>14</v>
      </c>
      <c r="G2493" s="192">
        <v>2254104</v>
      </c>
      <c r="H2493" s="68"/>
      <c r="I2493" s="198" t="s">
        <v>5914</v>
      </c>
      <c r="J2493" s="68"/>
      <c r="K2493" s="68"/>
      <c r="L2493" s="68"/>
      <c r="M2493" s="68"/>
      <c r="N2493" s="363"/>
      <c r="O2493" s="363"/>
      <c r="P2493" s="216">
        <v>50</v>
      </c>
      <c r="Q2493" s="216">
        <v>0</v>
      </c>
      <c r="R2493" s="68" t="s">
        <v>638</v>
      </c>
      <c r="S2493" s="365"/>
      <c r="T2493" s="278"/>
    </row>
    <row r="2494" spans="1:20" ht="51">
      <c r="A2494" s="192">
        <v>513</v>
      </c>
      <c r="B2494" s="68"/>
      <c r="C2494" s="214" t="s">
        <v>160</v>
      </c>
      <c r="D2494" s="215">
        <v>45044</v>
      </c>
      <c r="E2494" s="192" t="s">
        <v>4755</v>
      </c>
      <c r="F2494" s="192" t="s">
        <v>14</v>
      </c>
      <c r="G2494" s="192">
        <v>2254106</v>
      </c>
      <c r="H2494" s="68"/>
      <c r="I2494" s="198" t="s">
        <v>5915</v>
      </c>
      <c r="J2494" s="68"/>
      <c r="K2494" s="68"/>
      <c r="L2494" s="68"/>
      <c r="M2494" s="68"/>
      <c r="N2494" s="363"/>
      <c r="O2494" s="363"/>
      <c r="P2494" s="216">
        <v>50</v>
      </c>
      <c r="Q2494" s="216">
        <v>0</v>
      </c>
      <c r="R2494" s="68" t="s">
        <v>638</v>
      </c>
      <c r="S2494" s="365"/>
      <c r="T2494" s="278"/>
    </row>
    <row r="2495" spans="1:20" ht="102">
      <c r="A2495" s="192" t="s">
        <v>544</v>
      </c>
      <c r="B2495" s="68"/>
      <c r="C2495" s="214" t="s">
        <v>683</v>
      </c>
      <c r="D2495" s="215">
        <v>45044</v>
      </c>
      <c r="E2495" s="192" t="s">
        <v>4756</v>
      </c>
      <c r="F2495" s="192" t="s">
        <v>600</v>
      </c>
      <c r="G2495" s="192">
        <v>5070929</v>
      </c>
      <c r="H2495" s="68"/>
      <c r="I2495" s="198" t="s">
        <v>5916</v>
      </c>
      <c r="J2495" s="68"/>
      <c r="K2495" s="68"/>
      <c r="L2495" s="68"/>
      <c r="M2495" s="68"/>
      <c r="N2495" s="363"/>
      <c r="O2495" s="363"/>
      <c r="P2495" s="216">
        <v>0</v>
      </c>
      <c r="Q2495" s="216">
        <v>630500</v>
      </c>
      <c r="R2495" s="68" t="s">
        <v>638</v>
      </c>
      <c r="S2495" s="365"/>
      <c r="T2495" s="278"/>
    </row>
    <row r="2496" spans="1:20" ht="102">
      <c r="A2496" s="192" t="s">
        <v>544</v>
      </c>
      <c r="B2496" s="68"/>
      <c r="C2496" s="214" t="s">
        <v>683</v>
      </c>
      <c r="D2496" s="215">
        <v>45044</v>
      </c>
      <c r="E2496" s="192" t="s">
        <v>4757</v>
      </c>
      <c r="F2496" s="192" t="s">
        <v>600</v>
      </c>
      <c r="G2496" s="192">
        <v>5070917</v>
      </c>
      <c r="H2496" s="68"/>
      <c r="I2496" s="198" t="s">
        <v>5917</v>
      </c>
      <c r="J2496" s="68"/>
      <c r="K2496" s="68"/>
      <c r="L2496" s="68"/>
      <c r="M2496" s="68"/>
      <c r="N2496" s="363"/>
      <c r="O2496" s="363"/>
      <c r="P2496" s="216">
        <v>0</v>
      </c>
      <c r="Q2496" s="216">
        <v>400000</v>
      </c>
      <c r="R2496" s="68" t="s">
        <v>638</v>
      </c>
      <c r="S2496" s="365"/>
      <c r="T2496" s="278"/>
    </row>
    <row r="2497" spans="1:20" ht="102">
      <c r="A2497" s="192" t="s">
        <v>544</v>
      </c>
      <c r="B2497" s="68"/>
      <c r="C2497" s="214" t="s">
        <v>683</v>
      </c>
      <c r="D2497" s="215">
        <v>45044</v>
      </c>
      <c r="E2497" s="192" t="s">
        <v>4757</v>
      </c>
      <c r="F2497" s="192" t="s">
        <v>600</v>
      </c>
      <c r="G2497" s="192">
        <v>5070918</v>
      </c>
      <c r="H2497" s="68"/>
      <c r="I2497" s="198" t="s">
        <v>5918</v>
      </c>
      <c r="J2497" s="68"/>
      <c r="K2497" s="68"/>
      <c r="L2497" s="68"/>
      <c r="M2497" s="68"/>
      <c r="N2497" s="363"/>
      <c r="O2497" s="363"/>
      <c r="P2497" s="216">
        <v>0</v>
      </c>
      <c r="Q2497" s="216">
        <v>23685.11</v>
      </c>
      <c r="R2497" s="68" t="s">
        <v>638</v>
      </c>
      <c r="S2497" s="365"/>
      <c r="T2497" s="278"/>
    </row>
    <row r="2498" spans="1:20" ht="102">
      <c r="A2498" s="192" t="s">
        <v>544</v>
      </c>
      <c r="B2498" s="68"/>
      <c r="C2498" s="214" t="s">
        <v>683</v>
      </c>
      <c r="D2498" s="215">
        <v>45044</v>
      </c>
      <c r="E2498" s="192" t="s">
        <v>4757</v>
      </c>
      <c r="F2498" s="192" t="s">
        <v>600</v>
      </c>
      <c r="G2498" s="192">
        <v>5070919</v>
      </c>
      <c r="H2498" s="68"/>
      <c r="I2498" s="198" t="s">
        <v>5919</v>
      </c>
      <c r="J2498" s="68"/>
      <c r="K2498" s="68"/>
      <c r="L2498" s="68"/>
      <c r="M2498" s="68"/>
      <c r="N2498" s="363"/>
      <c r="O2498" s="363"/>
      <c r="P2498" s="216">
        <v>0</v>
      </c>
      <c r="Q2498" s="216">
        <v>648766.68000000005</v>
      </c>
      <c r="R2498" s="68" t="s">
        <v>638</v>
      </c>
      <c r="S2498" s="365"/>
      <c r="T2498" s="278"/>
    </row>
    <row r="2499" spans="1:20" ht="102">
      <c r="A2499" s="192" t="s">
        <v>544</v>
      </c>
      <c r="B2499" s="68"/>
      <c r="C2499" s="214" t="s">
        <v>683</v>
      </c>
      <c r="D2499" s="215">
        <v>45044</v>
      </c>
      <c r="E2499" s="192" t="s">
        <v>4757</v>
      </c>
      <c r="F2499" s="192" t="s">
        <v>600</v>
      </c>
      <c r="G2499" s="192">
        <v>5070920</v>
      </c>
      <c r="H2499" s="68"/>
      <c r="I2499" s="198" t="s">
        <v>5920</v>
      </c>
      <c r="J2499" s="68"/>
      <c r="K2499" s="68"/>
      <c r="L2499" s="68"/>
      <c r="M2499" s="68"/>
      <c r="N2499" s="363"/>
      <c r="O2499" s="363"/>
      <c r="P2499" s="216">
        <v>0</v>
      </c>
      <c r="Q2499" s="216">
        <v>40.700000000000003</v>
      </c>
      <c r="R2499" s="68" t="s">
        <v>638</v>
      </c>
      <c r="S2499" s="365"/>
      <c r="T2499" s="278"/>
    </row>
    <row r="2500" spans="1:20" ht="102">
      <c r="A2500" s="192" t="s">
        <v>544</v>
      </c>
      <c r="B2500" s="68"/>
      <c r="C2500" s="214" t="s">
        <v>683</v>
      </c>
      <c r="D2500" s="215">
        <v>45044</v>
      </c>
      <c r="E2500" s="192" t="s">
        <v>4757</v>
      </c>
      <c r="F2500" s="192" t="s">
        <v>600</v>
      </c>
      <c r="G2500" s="192">
        <v>5070916</v>
      </c>
      <c r="H2500" s="68"/>
      <c r="I2500" s="198" t="s">
        <v>5921</v>
      </c>
      <c r="J2500" s="68"/>
      <c r="K2500" s="68"/>
      <c r="L2500" s="68"/>
      <c r="M2500" s="68"/>
      <c r="N2500" s="363"/>
      <c r="O2500" s="363"/>
      <c r="P2500" s="216">
        <v>0</v>
      </c>
      <c r="Q2500" s="216">
        <v>164.26</v>
      </c>
      <c r="R2500" s="68" t="s">
        <v>638</v>
      </c>
      <c r="S2500" s="365"/>
      <c r="T2500" s="278"/>
    </row>
    <row r="2501" spans="1:20" ht="102">
      <c r="A2501" s="192" t="s">
        <v>544</v>
      </c>
      <c r="B2501" s="68"/>
      <c r="C2501" s="214" t="s">
        <v>683</v>
      </c>
      <c r="D2501" s="215">
        <v>45044</v>
      </c>
      <c r="E2501" s="192" t="s">
        <v>4757</v>
      </c>
      <c r="F2501" s="192" t="s">
        <v>600</v>
      </c>
      <c r="G2501" s="192">
        <v>5070928</v>
      </c>
      <c r="H2501" s="68"/>
      <c r="I2501" s="198" t="s">
        <v>5922</v>
      </c>
      <c r="J2501" s="68"/>
      <c r="K2501" s="68"/>
      <c r="L2501" s="68"/>
      <c r="M2501" s="68"/>
      <c r="N2501" s="363"/>
      <c r="O2501" s="363"/>
      <c r="P2501" s="216">
        <v>0</v>
      </c>
      <c r="Q2501" s="216">
        <v>650000</v>
      </c>
      <c r="R2501" s="68" t="s">
        <v>638</v>
      </c>
      <c r="S2501" s="365"/>
      <c r="T2501" s="278"/>
    </row>
    <row r="2502" spans="1:20" ht="102">
      <c r="A2502" s="192" t="s">
        <v>544</v>
      </c>
      <c r="B2502" s="68"/>
      <c r="C2502" s="214" t="s">
        <v>683</v>
      </c>
      <c r="D2502" s="215">
        <v>45044</v>
      </c>
      <c r="E2502" s="192" t="s">
        <v>4757</v>
      </c>
      <c r="F2502" s="192" t="s">
        <v>600</v>
      </c>
      <c r="G2502" s="192">
        <v>5070922</v>
      </c>
      <c r="H2502" s="68"/>
      <c r="I2502" s="198" t="s">
        <v>5923</v>
      </c>
      <c r="J2502" s="68"/>
      <c r="K2502" s="68"/>
      <c r="L2502" s="68"/>
      <c r="M2502" s="68"/>
      <c r="N2502" s="363"/>
      <c r="O2502" s="363"/>
      <c r="P2502" s="216">
        <v>0</v>
      </c>
      <c r="Q2502" s="216">
        <v>2195.15</v>
      </c>
      <c r="R2502" s="68" t="s">
        <v>638</v>
      </c>
      <c r="S2502" s="365"/>
      <c r="T2502" s="278"/>
    </row>
    <row r="2503" spans="1:20" ht="102">
      <c r="A2503" s="192" t="s">
        <v>544</v>
      </c>
      <c r="B2503" s="68"/>
      <c r="C2503" s="214" t="s">
        <v>683</v>
      </c>
      <c r="D2503" s="215">
        <v>45044</v>
      </c>
      <c r="E2503" s="192" t="s">
        <v>4757</v>
      </c>
      <c r="F2503" s="192" t="s">
        <v>600</v>
      </c>
      <c r="G2503" s="192">
        <v>5070925</v>
      </c>
      <c r="H2503" s="68"/>
      <c r="I2503" s="198" t="s">
        <v>5924</v>
      </c>
      <c r="J2503" s="68"/>
      <c r="K2503" s="68"/>
      <c r="L2503" s="68"/>
      <c r="M2503" s="68"/>
      <c r="N2503" s="363"/>
      <c r="O2503" s="363"/>
      <c r="P2503" s="216">
        <v>0</v>
      </c>
      <c r="Q2503" s="216">
        <v>17135.03</v>
      </c>
      <c r="R2503" s="68" t="s">
        <v>638</v>
      </c>
      <c r="S2503" s="365"/>
      <c r="T2503" s="278"/>
    </row>
    <row r="2504" spans="1:20" ht="102">
      <c r="A2504" s="192" t="s">
        <v>544</v>
      </c>
      <c r="B2504" s="68"/>
      <c r="C2504" s="214" t="s">
        <v>683</v>
      </c>
      <c r="D2504" s="215">
        <v>45044</v>
      </c>
      <c r="E2504" s="192" t="s">
        <v>4757</v>
      </c>
      <c r="F2504" s="192" t="s">
        <v>600</v>
      </c>
      <c r="G2504" s="192">
        <v>5070924</v>
      </c>
      <c r="H2504" s="68"/>
      <c r="I2504" s="198" t="s">
        <v>5925</v>
      </c>
      <c r="J2504" s="68"/>
      <c r="K2504" s="68"/>
      <c r="L2504" s="68"/>
      <c r="M2504" s="68"/>
      <c r="N2504" s="363"/>
      <c r="O2504" s="363"/>
      <c r="P2504" s="216">
        <v>0</v>
      </c>
      <c r="Q2504" s="216">
        <v>590746</v>
      </c>
      <c r="R2504" s="68" t="s">
        <v>638</v>
      </c>
      <c r="S2504" s="365"/>
      <c r="T2504" s="278"/>
    </row>
    <row r="2505" spans="1:20" ht="102">
      <c r="A2505" s="192" t="s">
        <v>544</v>
      </c>
      <c r="B2505" s="68"/>
      <c r="C2505" s="214" t="s">
        <v>683</v>
      </c>
      <c r="D2505" s="215">
        <v>45044</v>
      </c>
      <c r="E2505" s="192" t="s">
        <v>4757</v>
      </c>
      <c r="F2505" s="192" t="s">
        <v>600</v>
      </c>
      <c r="G2505" s="192">
        <v>5070926</v>
      </c>
      <c r="H2505" s="68"/>
      <c r="I2505" s="198" t="s">
        <v>5926</v>
      </c>
      <c r="J2505" s="68"/>
      <c r="K2505" s="68"/>
      <c r="L2505" s="68"/>
      <c r="M2505" s="68"/>
      <c r="N2505" s="363"/>
      <c r="O2505" s="363"/>
      <c r="P2505" s="216">
        <v>0</v>
      </c>
      <c r="Q2505" s="216">
        <v>46316.58</v>
      </c>
      <c r="R2505" s="68" t="s">
        <v>638</v>
      </c>
      <c r="S2505" s="365"/>
      <c r="T2505" s="278"/>
    </row>
    <row r="2506" spans="1:20" ht="102">
      <c r="A2506" s="192" t="s">
        <v>544</v>
      </c>
      <c r="B2506" s="68"/>
      <c r="C2506" s="214" t="s">
        <v>683</v>
      </c>
      <c r="D2506" s="215">
        <v>45044</v>
      </c>
      <c r="E2506" s="192" t="s">
        <v>4757</v>
      </c>
      <c r="F2506" s="192" t="s">
        <v>600</v>
      </c>
      <c r="G2506" s="192">
        <v>5070923</v>
      </c>
      <c r="H2506" s="68"/>
      <c r="I2506" s="198" t="s">
        <v>5927</v>
      </c>
      <c r="J2506" s="68"/>
      <c r="K2506" s="68"/>
      <c r="L2506" s="68"/>
      <c r="M2506" s="68"/>
      <c r="N2506" s="363"/>
      <c r="O2506" s="363"/>
      <c r="P2506" s="216">
        <v>0</v>
      </c>
      <c r="Q2506" s="216">
        <v>7781.92</v>
      </c>
      <c r="R2506" s="68" t="s">
        <v>638</v>
      </c>
      <c r="S2506" s="365"/>
      <c r="T2506" s="278"/>
    </row>
    <row r="2507" spans="1:20" ht="102">
      <c r="A2507" s="192" t="s">
        <v>544</v>
      </c>
      <c r="B2507" s="68"/>
      <c r="C2507" s="214" t="s">
        <v>683</v>
      </c>
      <c r="D2507" s="215">
        <v>45044</v>
      </c>
      <c r="E2507" s="192" t="s">
        <v>4757</v>
      </c>
      <c r="F2507" s="192" t="s">
        <v>600</v>
      </c>
      <c r="G2507" s="192">
        <v>5070927</v>
      </c>
      <c r="H2507" s="68"/>
      <c r="I2507" s="198" t="s">
        <v>5918</v>
      </c>
      <c r="J2507" s="68"/>
      <c r="K2507" s="68"/>
      <c r="L2507" s="68"/>
      <c r="M2507" s="68"/>
      <c r="N2507" s="363"/>
      <c r="O2507" s="363"/>
      <c r="P2507" s="216">
        <v>0</v>
      </c>
      <c r="Q2507" s="216">
        <v>270930</v>
      </c>
      <c r="R2507" s="68" t="s">
        <v>638</v>
      </c>
      <c r="S2507" s="365"/>
      <c r="T2507" s="278"/>
    </row>
    <row r="2508" spans="1:20" ht="114.75">
      <c r="A2508" s="192" t="s">
        <v>544</v>
      </c>
      <c r="B2508" s="68"/>
      <c r="C2508" s="214" t="s">
        <v>683</v>
      </c>
      <c r="D2508" s="215">
        <v>45044</v>
      </c>
      <c r="E2508" s="192" t="s">
        <v>4757</v>
      </c>
      <c r="F2508" s="192" t="s">
        <v>600</v>
      </c>
      <c r="G2508" s="192">
        <v>5291244</v>
      </c>
      <c r="H2508" s="68"/>
      <c r="I2508" s="198" t="s">
        <v>5928</v>
      </c>
      <c r="J2508" s="68"/>
      <c r="K2508" s="68"/>
      <c r="L2508" s="68"/>
      <c r="M2508" s="68"/>
      <c r="N2508" s="363"/>
      <c r="O2508" s="363"/>
      <c r="P2508" s="216">
        <v>0</v>
      </c>
      <c r="Q2508" s="216">
        <v>650000</v>
      </c>
      <c r="R2508" s="68" t="s">
        <v>638</v>
      </c>
      <c r="S2508" s="365"/>
      <c r="T2508" s="278"/>
    </row>
    <row r="2509" spans="1:20" ht="102">
      <c r="A2509" s="192" t="s">
        <v>544</v>
      </c>
      <c r="B2509" s="68"/>
      <c r="C2509" s="214" t="s">
        <v>683</v>
      </c>
      <c r="D2509" s="215">
        <v>45044</v>
      </c>
      <c r="E2509" s="192" t="s">
        <v>4757</v>
      </c>
      <c r="F2509" s="192" t="s">
        <v>600</v>
      </c>
      <c r="G2509" s="192">
        <v>5070908</v>
      </c>
      <c r="H2509" s="68"/>
      <c r="I2509" s="198" t="s">
        <v>5929</v>
      </c>
      <c r="J2509" s="68"/>
      <c r="K2509" s="68"/>
      <c r="L2509" s="68"/>
      <c r="M2509" s="68"/>
      <c r="N2509" s="363"/>
      <c r="O2509" s="363"/>
      <c r="P2509" s="216">
        <v>0</v>
      </c>
      <c r="Q2509" s="216">
        <v>36306</v>
      </c>
      <c r="R2509" s="68" t="s">
        <v>638</v>
      </c>
      <c r="S2509" s="365"/>
      <c r="T2509" s="278"/>
    </row>
    <row r="2510" spans="1:20" ht="102">
      <c r="A2510" s="192" t="s">
        <v>544</v>
      </c>
      <c r="B2510" s="68"/>
      <c r="C2510" s="214" t="s">
        <v>683</v>
      </c>
      <c r="D2510" s="215">
        <v>45044</v>
      </c>
      <c r="E2510" s="192" t="s">
        <v>4757</v>
      </c>
      <c r="F2510" s="192" t="s">
        <v>600</v>
      </c>
      <c r="G2510" s="192">
        <v>5070906</v>
      </c>
      <c r="H2510" s="68"/>
      <c r="I2510" s="198" t="s">
        <v>5930</v>
      </c>
      <c r="J2510" s="68"/>
      <c r="K2510" s="68"/>
      <c r="L2510" s="68"/>
      <c r="M2510" s="68"/>
      <c r="N2510" s="363"/>
      <c r="O2510" s="363"/>
      <c r="P2510" s="216">
        <v>0</v>
      </c>
      <c r="Q2510" s="216">
        <v>64296</v>
      </c>
      <c r="R2510" s="68" t="s">
        <v>638</v>
      </c>
      <c r="S2510" s="365"/>
      <c r="T2510" s="278"/>
    </row>
    <row r="2511" spans="1:20" ht="102">
      <c r="A2511" s="192" t="s">
        <v>544</v>
      </c>
      <c r="B2511" s="68"/>
      <c r="C2511" s="214" t="s">
        <v>683</v>
      </c>
      <c r="D2511" s="215">
        <v>45044</v>
      </c>
      <c r="E2511" s="192" t="s">
        <v>4757</v>
      </c>
      <c r="F2511" s="192" t="s">
        <v>600</v>
      </c>
      <c r="G2511" s="192">
        <v>5070907</v>
      </c>
      <c r="H2511" s="68"/>
      <c r="I2511" s="198" t="s">
        <v>5931</v>
      </c>
      <c r="J2511" s="68"/>
      <c r="K2511" s="68"/>
      <c r="L2511" s="68"/>
      <c r="M2511" s="68"/>
      <c r="N2511" s="363"/>
      <c r="O2511" s="363"/>
      <c r="P2511" s="216">
        <v>0</v>
      </c>
      <c r="Q2511" s="216">
        <v>740.5</v>
      </c>
      <c r="R2511" s="68" t="s">
        <v>638</v>
      </c>
      <c r="S2511" s="365"/>
      <c r="T2511" s="278"/>
    </row>
    <row r="2512" spans="1:20" ht="102">
      <c r="A2512" s="192" t="s">
        <v>544</v>
      </c>
      <c r="B2512" s="68"/>
      <c r="C2512" s="214" t="s">
        <v>683</v>
      </c>
      <c r="D2512" s="215">
        <v>45044</v>
      </c>
      <c r="E2512" s="192" t="s">
        <v>4757</v>
      </c>
      <c r="F2512" s="192" t="s">
        <v>600</v>
      </c>
      <c r="G2512" s="192">
        <v>5070903</v>
      </c>
      <c r="H2512" s="68"/>
      <c r="I2512" s="198" t="s">
        <v>5932</v>
      </c>
      <c r="J2512" s="68"/>
      <c r="K2512" s="68"/>
      <c r="L2512" s="68"/>
      <c r="M2512" s="68"/>
      <c r="N2512" s="363"/>
      <c r="O2512" s="363"/>
      <c r="P2512" s="216">
        <v>0</v>
      </c>
      <c r="Q2512" s="216">
        <v>466003.7</v>
      </c>
      <c r="R2512" s="68" t="s">
        <v>638</v>
      </c>
      <c r="S2512" s="365"/>
      <c r="T2512" s="278"/>
    </row>
    <row r="2513" spans="1:20" ht="114.75">
      <c r="A2513" s="192" t="s">
        <v>544</v>
      </c>
      <c r="B2513" s="68"/>
      <c r="C2513" s="214" t="s">
        <v>683</v>
      </c>
      <c r="D2513" s="215">
        <v>45044</v>
      </c>
      <c r="E2513" s="192" t="s">
        <v>4757</v>
      </c>
      <c r="F2513" s="192" t="s">
        <v>600</v>
      </c>
      <c r="G2513" s="192">
        <v>5070909</v>
      </c>
      <c r="H2513" s="68"/>
      <c r="I2513" s="198" t="s">
        <v>5933</v>
      </c>
      <c r="J2513" s="68"/>
      <c r="K2513" s="68"/>
      <c r="L2513" s="68"/>
      <c r="M2513" s="68"/>
      <c r="N2513" s="363"/>
      <c r="O2513" s="363"/>
      <c r="P2513" s="216">
        <v>0</v>
      </c>
      <c r="Q2513" s="216">
        <v>66300</v>
      </c>
      <c r="R2513" s="68" t="s">
        <v>638</v>
      </c>
      <c r="S2513" s="365"/>
      <c r="T2513" s="278"/>
    </row>
    <row r="2514" spans="1:20" ht="102">
      <c r="A2514" s="192" t="s">
        <v>544</v>
      </c>
      <c r="B2514" s="68"/>
      <c r="C2514" s="214" t="s">
        <v>683</v>
      </c>
      <c r="D2514" s="215">
        <v>45044</v>
      </c>
      <c r="E2514" s="192" t="s">
        <v>4757</v>
      </c>
      <c r="F2514" s="192" t="s">
        <v>600</v>
      </c>
      <c r="G2514" s="192">
        <v>5070900</v>
      </c>
      <c r="H2514" s="68"/>
      <c r="I2514" s="198" t="s">
        <v>5934</v>
      </c>
      <c r="J2514" s="68"/>
      <c r="K2514" s="68"/>
      <c r="L2514" s="68"/>
      <c r="M2514" s="68"/>
      <c r="N2514" s="363"/>
      <c r="O2514" s="363"/>
      <c r="P2514" s="216">
        <v>0</v>
      </c>
      <c r="Q2514" s="216">
        <v>650000</v>
      </c>
      <c r="R2514" s="68" t="s">
        <v>638</v>
      </c>
      <c r="S2514" s="365"/>
      <c r="T2514" s="278"/>
    </row>
    <row r="2515" spans="1:20" ht="102">
      <c r="A2515" s="192" t="s">
        <v>544</v>
      </c>
      <c r="B2515" s="68"/>
      <c r="C2515" s="214" t="s">
        <v>683</v>
      </c>
      <c r="D2515" s="215">
        <v>45044</v>
      </c>
      <c r="E2515" s="192" t="s">
        <v>4757</v>
      </c>
      <c r="F2515" s="192" t="s">
        <v>600</v>
      </c>
      <c r="G2515" s="192">
        <v>5070910</v>
      </c>
      <c r="H2515" s="68"/>
      <c r="I2515" s="198" t="s">
        <v>5935</v>
      </c>
      <c r="J2515" s="68"/>
      <c r="K2515" s="68"/>
      <c r="L2515" s="68"/>
      <c r="M2515" s="68"/>
      <c r="N2515" s="363"/>
      <c r="O2515" s="363"/>
      <c r="P2515" s="216">
        <v>0</v>
      </c>
      <c r="Q2515" s="216">
        <v>177408.1</v>
      </c>
      <c r="R2515" s="68" t="s">
        <v>638</v>
      </c>
      <c r="S2515" s="365"/>
      <c r="T2515" s="278"/>
    </row>
    <row r="2516" spans="1:20" ht="102">
      <c r="A2516" s="192" t="s">
        <v>544</v>
      </c>
      <c r="B2516" s="68"/>
      <c r="C2516" s="214" t="s">
        <v>683</v>
      </c>
      <c r="D2516" s="215">
        <v>45044</v>
      </c>
      <c r="E2516" s="192" t="s">
        <v>4757</v>
      </c>
      <c r="F2516" s="192" t="s">
        <v>600</v>
      </c>
      <c r="G2516" s="192">
        <v>5070902</v>
      </c>
      <c r="H2516" s="68"/>
      <c r="I2516" s="198" t="s">
        <v>5936</v>
      </c>
      <c r="J2516" s="68"/>
      <c r="K2516" s="68"/>
      <c r="L2516" s="68"/>
      <c r="M2516" s="68"/>
      <c r="N2516" s="363"/>
      <c r="O2516" s="363"/>
      <c r="P2516" s="216">
        <v>0</v>
      </c>
      <c r="Q2516" s="216">
        <v>151573.18</v>
      </c>
      <c r="R2516" s="68" t="s">
        <v>638</v>
      </c>
      <c r="S2516" s="365"/>
      <c r="T2516" s="278"/>
    </row>
    <row r="2517" spans="1:20" ht="102">
      <c r="A2517" s="192" t="s">
        <v>544</v>
      </c>
      <c r="B2517" s="68"/>
      <c r="C2517" s="214" t="s">
        <v>683</v>
      </c>
      <c r="D2517" s="215">
        <v>45044</v>
      </c>
      <c r="E2517" s="192" t="s">
        <v>4757</v>
      </c>
      <c r="F2517" s="192" t="s">
        <v>600</v>
      </c>
      <c r="G2517" s="192">
        <v>5070911</v>
      </c>
      <c r="H2517" s="68"/>
      <c r="I2517" s="198" t="s">
        <v>5937</v>
      </c>
      <c r="J2517" s="68"/>
      <c r="K2517" s="68"/>
      <c r="L2517" s="68"/>
      <c r="M2517" s="68"/>
      <c r="N2517" s="363"/>
      <c r="O2517" s="363"/>
      <c r="P2517" s="216">
        <v>0</v>
      </c>
      <c r="Q2517" s="216">
        <v>14150</v>
      </c>
      <c r="R2517" s="68" t="s">
        <v>638</v>
      </c>
      <c r="S2517" s="365"/>
      <c r="T2517" s="278"/>
    </row>
    <row r="2518" spans="1:20" ht="102">
      <c r="A2518" s="192" t="s">
        <v>544</v>
      </c>
      <c r="B2518" s="68"/>
      <c r="C2518" s="214" t="s">
        <v>683</v>
      </c>
      <c r="D2518" s="215">
        <v>45044</v>
      </c>
      <c r="E2518" s="192" t="s">
        <v>4757</v>
      </c>
      <c r="F2518" s="192" t="s">
        <v>600</v>
      </c>
      <c r="G2518" s="192">
        <v>5070899</v>
      </c>
      <c r="H2518" s="68"/>
      <c r="I2518" s="198" t="s">
        <v>5938</v>
      </c>
      <c r="J2518" s="68"/>
      <c r="K2518" s="68"/>
      <c r="L2518" s="68"/>
      <c r="M2518" s="68"/>
      <c r="N2518" s="363"/>
      <c r="O2518" s="363"/>
      <c r="P2518" s="216">
        <v>0</v>
      </c>
      <c r="Q2518" s="216">
        <v>650000</v>
      </c>
      <c r="R2518" s="68" t="s">
        <v>638</v>
      </c>
      <c r="S2518" s="365"/>
      <c r="T2518" s="278"/>
    </row>
    <row r="2519" spans="1:20" ht="102">
      <c r="A2519" s="192" t="s">
        <v>544</v>
      </c>
      <c r="B2519" s="68"/>
      <c r="C2519" s="214" t="s">
        <v>683</v>
      </c>
      <c r="D2519" s="215">
        <v>45044</v>
      </c>
      <c r="E2519" s="192" t="s">
        <v>4757</v>
      </c>
      <c r="F2519" s="192" t="s">
        <v>600</v>
      </c>
      <c r="G2519" s="192">
        <v>5070913</v>
      </c>
      <c r="H2519" s="68"/>
      <c r="I2519" s="198" t="s">
        <v>5939</v>
      </c>
      <c r="J2519" s="68"/>
      <c r="K2519" s="68"/>
      <c r="L2519" s="68"/>
      <c r="M2519" s="68"/>
      <c r="N2519" s="363"/>
      <c r="O2519" s="363"/>
      <c r="P2519" s="216">
        <v>0</v>
      </c>
      <c r="Q2519" s="216">
        <v>8189.6</v>
      </c>
      <c r="R2519" s="68" t="s">
        <v>638</v>
      </c>
      <c r="S2519" s="365"/>
      <c r="T2519" s="278"/>
    </row>
    <row r="2520" spans="1:20" ht="102">
      <c r="A2520" s="192" t="s">
        <v>544</v>
      </c>
      <c r="B2520" s="68"/>
      <c r="C2520" s="214" t="s">
        <v>683</v>
      </c>
      <c r="D2520" s="215">
        <v>45044</v>
      </c>
      <c r="E2520" s="192" t="s">
        <v>4757</v>
      </c>
      <c r="F2520" s="192" t="s">
        <v>600</v>
      </c>
      <c r="G2520" s="192">
        <v>5070905</v>
      </c>
      <c r="H2520" s="68"/>
      <c r="I2520" s="198" t="s">
        <v>5940</v>
      </c>
      <c r="J2520" s="68"/>
      <c r="K2520" s="68"/>
      <c r="L2520" s="68"/>
      <c r="M2520" s="68"/>
      <c r="N2520" s="363"/>
      <c r="O2520" s="363"/>
      <c r="P2520" s="216">
        <v>0</v>
      </c>
      <c r="Q2520" s="216">
        <v>23155</v>
      </c>
      <c r="R2520" s="68" t="s">
        <v>638</v>
      </c>
      <c r="S2520" s="365"/>
      <c r="T2520" s="278"/>
    </row>
    <row r="2521" spans="1:20" ht="102">
      <c r="A2521" s="192" t="s">
        <v>544</v>
      </c>
      <c r="B2521" s="68"/>
      <c r="C2521" s="214" t="s">
        <v>683</v>
      </c>
      <c r="D2521" s="215">
        <v>45044</v>
      </c>
      <c r="E2521" s="192" t="s">
        <v>4757</v>
      </c>
      <c r="F2521" s="192" t="s">
        <v>600</v>
      </c>
      <c r="G2521" s="192">
        <v>5070914</v>
      </c>
      <c r="H2521" s="68"/>
      <c r="I2521" s="198" t="s">
        <v>5941</v>
      </c>
      <c r="J2521" s="68"/>
      <c r="K2521" s="68"/>
      <c r="L2521" s="68"/>
      <c r="M2521" s="68"/>
      <c r="N2521" s="363"/>
      <c r="O2521" s="363"/>
      <c r="P2521" s="216">
        <v>0</v>
      </c>
      <c r="Q2521" s="216">
        <v>127.96</v>
      </c>
      <c r="R2521" s="68" t="s">
        <v>638</v>
      </c>
      <c r="S2521" s="365"/>
      <c r="T2521" s="278"/>
    </row>
    <row r="2522" spans="1:20" ht="102">
      <c r="A2522" s="192" t="s">
        <v>544</v>
      </c>
      <c r="B2522" s="68"/>
      <c r="C2522" s="214" t="s">
        <v>683</v>
      </c>
      <c r="D2522" s="215">
        <v>45044</v>
      </c>
      <c r="E2522" s="192" t="s">
        <v>4757</v>
      </c>
      <c r="F2522" s="192" t="s">
        <v>600</v>
      </c>
      <c r="G2522" s="192">
        <v>5070901</v>
      </c>
      <c r="H2522" s="68"/>
      <c r="I2522" s="198" t="s">
        <v>5942</v>
      </c>
      <c r="J2522" s="68"/>
      <c r="K2522" s="68"/>
      <c r="L2522" s="68"/>
      <c r="M2522" s="68"/>
      <c r="N2522" s="363"/>
      <c r="O2522" s="363"/>
      <c r="P2522" s="216">
        <v>0</v>
      </c>
      <c r="Q2522" s="216">
        <v>332092.77</v>
      </c>
      <c r="R2522" s="68" t="s">
        <v>638</v>
      </c>
      <c r="S2522" s="365"/>
      <c r="T2522" s="278"/>
    </row>
    <row r="2523" spans="1:20" ht="102">
      <c r="A2523" s="192" t="s">
        <v>544</v>
      </c>
      <c r="B2523" s="68"/>
      <c r="C2523" s="214" t="s">
        <v>683</v>
      </c>
      <c r="D2523" s="215">
        <v>45044</v>
      </c>
      <c r="E2523" s="192" t="s">
        <v>4757</v>
      </c>
      <c r="F2523" s="192" t="s">
        <v>600</v>
      </c>
      <c r="G2523" s="192">
        <v>5070915</v>
      </c>
      <c r="H2523" s="68"/>
      <c r="I2523" s="198" t="s">
        <v>5943</v>
      </c>
      <c r="J2523" s="68"/>
      <c r="K2523" s="68"/>
      <c r="L2523" s="68"/>
      <c r="M2523" s="68"/>
      <c r="N2523" s="363"/>
      <c r="O2523" s="363"/>
      <c r="P2523" s="216">
        <v>0</v>
      </c>
      <c r="Q2523" s="216">
        <v>291760.14</v>
      </c>
      <c r="R2523" s="68" t="s">
        <v>638</v>
      </c>
      <c r="S2523" s="365"/>
      <c r="T2523" s="278"/>
    </row>
    <row r="2524" spans="1:20" ht="76.5">
      <c r="A2524" s="192">
        <v>117</v>
      </c>
      <c r="B2524" s="68"/>
      <c r="C2524" s="214" t="s">
        <v>54</v>
      </c>
      <c r="D2524" s="215">
        <v>45044</v>
      </c>
      <c r="E2524" s="192" t="s">
        <v>4758</v>
      </c>
      <c r="F2524" s="192" t="s">
        <v>10</v>
      </c>
      <c r="G2524" s="192">
        <v>1059491</v>
      </c>
      <c r="H2524" s="68"/>
      <c r="I2524" s="198" t="s">
        <v>5944</v>
      </c>
      <c r="J2524" s="68"/>
      <c r="K2524" s="68"/>
      <c r="L2524" s="68"/>
      <c r="M2524" s="68"/>
      <c r="N2524" s="363"/>
      <c r="O2524" s="363"/>
      <c r="P2524" s="216">
        <v>50</v>
      </c>
      <c r="Q2524" s="216">
        <v>0</v>
      </c>
      <c r="R2524" s="68" t="s">
        <v>638</v>
      </c>
      <c r="S2524" s="365"/>
      <c r="T2524" s="278"/>
    </row>
    <row r="2525" spans="1:20" ht="89.25">
      <c r="A2525" s="192" t="s">
        <v>542</v>
      </c>
      <c r="B2525" s="68"/>
      <c r="C2525" s="214" t="s">
        <v>691</v>
      </c>
      <c r="D2525" s="215">
        <v>45044</v>
      </c>
      <c r="E2525" s="192" t="s">
        <v>4759</v>
      </c>
      <c r="F2525" s="192" t="s">
        <v>12</v>
      </c>
      <c r="G2525" s="192">
        <v>1059567</v>
      </c>
      <c r="H2525" s="68"/>
      <c r="I2525" s="198" t="s">
        <v>5945</v>
      </c>
      <c r="J2525" s="68"/>
      <c r="K2525" s="68"/>
      <c r="L2525" s="68"/>
      <c r="M2525" s="68"/>
      <c r="N2525" s="363"/>
      <c r="O2525" s="363"/>
      <c r="P2525" s="216">
        <v>26812679</v>
      </c>
      <c r="Q2525" s="216">
        <v>0</v>
      </c>
      <c r="R2525" s="68" t="s">
        <v>638</v>
      </c>
      <c r="S2525" s="365"/>
      <c r="T2525" s="278"/>
    </row>
    <row r="2526" spans="1:20" ht="102">
      <c r="A2526" s="192">
        <v>595</v>
      </c>
      <c r="B2526" s="68"/>
      <c r="C2526" s="214" t="s">
        <v>611</v>
      </c>
      <c r="D2526" s="215">
        <v>45044</v>
      </c>
      <c r="E2526" s="192" t="s">
        <v>4760</v>
      </c>
      <c r="F2526" s="192" t="s">
        <v>10</v>
      </c>
      <c r="G2526" s="192">
        <v>1059567</v>
      </c>
      <c r="H2526" s="68"/>
      <c r="I2526" s="198" t="s">
        <v>5946</v>
      </c>
      <c r="J2526" s="68"/>
      <c r="K2526" s="68"/>
      <c r="L2526" s="68"/>
      <c r="M2526" s="68"/>
      <c r="N2526" s="363"/>
      <c r="O2526" s="363"/>
      <c r="P2526" s="216">
        <v>50</v>
      </c>
      <c r="Q2526" s="216">
        <v>0</v>
      </c>
      <c r="R2526" s="68" t="s">
        <v>638</v>
      </c>
      <c r="S2526" s="365"/>
      <c r="T2526" s="278"/>
    </row>
    <row r="2527" spans="1:20" ht="102">
      <c r="A2527" s="192" t="s">
        <v>544</v>
      </c>
      <c r="B2527" s="68"/>
      <c r="C2527" s="214" t="s">
        <v>683</v>
      </c>
      <c r="D2527" s="215">
        <v>45044</v>
      </c>
      <c r="E2527" s="192" t="s">
        <v>4756</v>
      </c>
      <c r="F2527" s="192" t="s">
        <v>600</v>
      </c>
      <c r="G2527" s="192">
        <v>5070933</v>
      </c>
      <c r="H2527" s="68"/>
      <c r="I2527" s="198" t="s">
        <v>5947</v>
      </c>
      <c r="J2527" s="68"/>
      <c r="K2527" s="68"/>
      <c r="L2527" s="68"/>
      <c r="M2527" s="68"/>
      <c r="N2527" s="363"/>
      <c r="O2527" s="363"/>
      <c r="P2527" s="216">
        <v>0</v>
      </c>
      <c r="Q2527" s="216">
        <v>3918</v>
      </c>
      <c r="R2527" s="68" t="s">
        <v>638</v>
      </c>
      <c r="S2527" s="365"/>
      <c r="T2527" s="278"/>
    </row>
    <row r="2528" spans="1:20" ht="102">
      <c r="A2528" s="192" t="s">
        <v>544</v>
      </c>
      <c r="B2528" s="68"/>
      <c r="C2528" s="214" t="s">
        <v>683</v>
      </c>
      <c r="D2528" s="215">
        <v>45044</v>
      </c>
      <c r="E2528" s="192" t="s">
        <v>4756</v>
      </c>
      <c r="F2528" s="192" t="s">
        <v>600</v>
      </c>
      <c r="G2528" s="192">
        <v>5070932</v>
      </c>
      <c r="H2528" s="68"/>
      <c r="I2528" s="198" t="s">
        <v>5948</v>
      </c>
      <c r="J2528" s="68"/>
      <c r="K2528" s="68"/>
      <c r="L2528" s="68"/>
      <c r="M2528" s="68"/>
      <c r="N2528" s="363"/>
      <c r="O2528" s="363"/>
      <c r="P2528" s="216">
        <v>0</v>
      </c>
      <c r="Q2528" s="216">
        <v>125427.55</v>
      </c>
      <c r="R2528" s="68" t="s">
        <v>638</v>
      </c>
      <c r="S2528" s="365"/>
      <c r="T2528" s="278"/>
    </row>
    <row r="2529" spans="1:20" ht="102">
      <c r="A2529" s="192" t="s">
        <v>544</v>
      </c>
      <c r="B2529" s="68"/>
      <c r="C2529" s="214" t="s">
        <v>683</v>
      </c>
      <c r="D2529" s="215">
        <v>45044</v>
      </c>
      <c r="E2529" s="192" t="s">
        <v>4756</v>
      </c>
      <c r="F2529" s="192" t="s">
        <v>600</v>
      </c>
      <c r="G2529" s="192">
        <v>5070934</v>
      </c>
      <c r="H2529" s="68"/>
      <c r="I2529" s="198" t="s">
        <v>5949</v>
      </c>
      <c r="J2529" s="68"/>
      <c r="K2529" s="68"/>
      <c r="L2529" s="68"/>
      <c r="M2529" s="68"/>
      <c r="N2529" s="363"/>
      <c r="O2529" s="363"/>
      <c r="P2529" s="216">
        <v>0</v>
      </c>
      <c r="Q2529" s="216">
        <v>195461.25</v>
      </c>
      <c r="R2529" s="68" t="s">
        <v>638</v>
      </c>
      <c r="S2529" s="365"/>
      <c r="T2529" s="278"/>
    </row>
    <row r="2530" spans="1:20" ht="102">
      <c r="A2530" s="192" t="s">
        <v>544</v>
      </c>
      <c r="B2530" s="68"/>
      <c r="C2530" s="214" t="s">
        <v>683</v>
      </c>
      <c r="D2530" s="215">
        <v>45044</v>
      </c>
      <c r="E2530" s="192" t="s">
        <v>4756</v>
      </c>
      <c r="F2530" s="192" t="s">
        <v>600</v>
      </c>
      <c r="G2530" s="192">
        <v>5070935</v>
      </c>
      <c r="H2530" s="68"/>
      <c r="I2530" s="198" t="s">
        <v>5950</v>
      </c>
      <c r="J2530" s="68"/>
      <c r="K2530" s="68"/>
      <c r="L2530" s="68"/>
      <c r="M2530" s="68"/>
      <c r="N2530" s="363"/>
      <c r="O2530" s="363"/>
      <c r="P2530" s="216">
        <v>0</v>
      </c>
      <c r="Q2530" s="216">
        <v>650000</v>
      </c>
      <c r="R2530" s="68" t="s">
        <v>638</v>
      </c>
      <c r="S2530" s="365"/>
      <c r="T2530" s="278"/>
    </row>
    <row r="2531" spans="1:20" ht="102">
      <c r="A2531" s="192" t="s">
        <v>544</v>
      </c>
      <c r="B2531" s="68"/>
      <c r="C2531" s="214" t="s">
        <v>683</v>
      </c>
      <c r="D2531" s="215">
        <v>45044</v>
      </c>
      <c r="E2531" s="192" t="s">
        <v>4756</v>
      </c>
      <c r="F2531" s="192" t="s">
        <v>600</v>
      </c>
      <c r="G2531" s="192">
        <v>5291253</v>
      </c>
      <c r="H2531" s="68"/>
      <c r="I2531" s="198" t="s">
        <v>5951</v>
      </c>
      <c r="J2531" s="68"/>
      <c r="K2531" s="68"/>
      <c r="L2531" s="68"/>
      <c r="M2531" s="68"/>
      <c r="N2531" s="363"/>
      <c r="O2531" s="363"/>
      <c r="P2531" s="216">
        <v>0</v>
      </c>
      <c r="Q2531" s="216">
        <v>400000</v>
      </c>
      <c r="R2531" s="68" t="s">
        <v>638</v>
      </c>
      <c r="S2531" s="365"/>
      <c r="T2531" s="278"/>
    </row>
    <row r="2532" spans="1:20" ht="102">
      <c r="A2532" s="192" t="s">
        <v>544</v>
      </c>
      <c r="B2532" s="68"/>
      <c r="C2532" s="214" t="s">
        <v>683</v>
      </c>
      <c r="D2532" s="215">
        <v>45044</v>
      </c>
      <c r="E2532" s="192" t="s">
        <v>4756</v>
      </c>
      <c r="F2532" s="192" t="s">
        <v>600</v>
      </c>
      <c r="G2532" s="192">
        <v>5070940</v>
      </c>
      <c r="H2532" s="68"/>
      <c r="I2532" s="198" t="s">
        <v>5952</v>
      </c>
      <c r="J2532" s="68"/>
      <c r="K2532" s="68"/>
      <c r="L2532" s="68"/>
      <c r="M2532" s="68"/>
      <c r="N2532" s="363"/>
      <c r="O2532" s="363"/>
      <c r="P2532" s="216">
        <v>0</v>
      </c>
      <c r="Q2532" s="216">
        <v>750771</v>
      </c>
      <c r="R2532" s="68" t="s">
        <v>638</v>
      </c>
      <c r="S2532" s="365"/>
      <c r="T2532" s="278"/>
    </row>
    <row r="2533" spans="1:20" ht="102">
      <c r="A2533" s="192" t="s">
        <v>544</v>
      </c>
      <c r="B2533" s="68"/>
      <c r="C2533" s="214" t="s">
        <v>683</v>
      </c>
      <c r="D2533" s="215">
        <v>45044</v>
      </c>
      <c r="E2533" s="192" t="s">
        <v>4756</v>
      </c>
      <c r="F2533" s="192" t="s">
        <v>600</v>
      </c>
      <c r="G2533" s="192">
        <v>5070943</v>
      </c>
      <c r="H2533" s="68"/>
      <c r="I2533" s="198" t="s">
        <v>5953</v>
      </c>
      <c r="J2533" s="68"/>
      <c r="K2533" s="68"/>
      <c r="L2533" s="68"/>
      <c r="M2533" s="68"/>
      <c r="N2533" s="363"/>
      <c r="O2533" s="363"/>
      <c r="P2533" s="216">
        <v>0</v>
      </c>
      <c r="Q2533" s="216">
        <v>20613.46</v>
      </c>
      <c r="R2533" s="68" t="s">
        <v>638</v>
      </c>
      <c r="S2533" s="365"/>
      <c r="T2533" s="278"/>
    </row>
    <row r="2534" spans="1:20" ht="102">
      <c r="A2534" s="192" t="s">
        <v>544</v>
      </c>
      <c r="B2534" s="68"/>
      <c r="C2534" s="214" t="s">
        <v>683</v>
      </c>
      <c r="D2534" s="215">
        <v>45044</v>
      </c>
      <c r="E2534" s="192" t="s">
        <v>4756</v>
      </c>
      <c r="F2534" s="192" t="s">
        <v>600</v>
      </c>
      <c r="G2534" s="192">
        <v>5070948</v>
      </c>
      <c r="H2534" s="68"/>
      <c r="I2534" s="198" t="s">
        <v>5954</v>
      </c>
      <c r="J2534" s="68"/>
      <c r="K2534" s="68"/>
      <c r="L2534" s="68"/>
      <c r="M2534" s="68"/>
      <c r="N2534" s="363"/>
      <c r="O2534" s="363"/>
      <c r="P2534" s="216">
        <v>0</v>
      </c>
      <c r="Q2534" s="216">
        <v>51586</v>
      </c>
      <c r="R2534" s="68" t="s">
        <v>638</v>
      </c>
      <c r="S2534" s="365"/>
      <c r="T2534" s="278"/>
    </row>
    <row r="2535" spans="1:20" ht="102">
      <c r="A2535" s="192" t="s">
        <v>544</v>
      </c>
      <c r="B2535" s="68"/>
      <c r="C2535" s="214" t="s">
        <v>683</v>
      </c>
      <c r="D2535" s="215">
        <v>45044</v>
      </c>
      <c r="E2535" s="192" t="s">
        <v>4756</v>
      </c>
      <c r="F2535" s="192" t="s">
        <v>600</v>
      </c>
      <c r="G2535" s="192">
        <v>5070949</v>
      </c>
      <c r="H2535" s="68"/>
      <c r="I2535" s="198" t="s">
        <v>5926</v>
      </c>
      <c r="J2535" s="68"/>
      <c r="K2535" s="68"/>
      <c r="L2535" s="68"/>
      <c r="M2535" s="68"/>
      <c r="N2535" s="363"/>
      <c r="O2535" s="363"/>
      <c r="P2535" s="216">
        <v>0</v>
      </c>
      <c r="Q2535" s="216">
        <v>400000</v>
      </c>
      <c r="R2535" s="68" t="s">
        <v>638</v>
      </c>
      <c r="S2535" s="365"/>
      <c r="T2535" s="278"/>
    </row>
    <row r="2536" spans="1:20" ht="102">
      <c r="A2536" s="192" t="s">
        <v>544</v>
      </c>
      <c r="B2536" s="68"/>
      <c r="C2536" s="214" t="s">
        <v>683</v>
      </c>
      <c r="D2536" s="215">
        <v>45044</v>
      </c>
      <c r="E2536" s="192" t="s">
        <v>4756</v>
      </c>
      <c r="F2536" s="192" t="s">
        <v>600</v>
      </c>
      <c r="G2536" s="192">
        <v>5070952</v>
      </c>
      <c r="H2536" s="68"/>
      <c r="I2536" s="198" t="s">
        <v>5955</v>
      </c>
      <c r="J2536" s="68"/>
      <c r="K2536" s="68"/>
      <c r="L2536" s="68"/>
      <c r="M2536" s="68"/>
      <c r="N2536" s="363"/>
      <c r="O2536" s="363"/>
      <c r="P2536" s="216">
        <v>0</v>
      </c>
      <c r="Q2536" s="216">
        <v>202602.8</v>
      </c>
      <c r="R2536" s="68" t="s">
        <v>638</v>
      </c>
      <c r="S2536" s="365"/>
      <c r="T2536" s="278"/>
    </row>
    <row r="2537" spans="1:20" ht="114.75">
      <c r="A2537" s="192" t="s">
        <v>544</v>
      </c>
      <c r="B2537" s="68"/>
      <c r="C2537" s="214" t="s">
        <v>683</v>
      </c>
      <c r="D2537" s="215">
        <v>45044</v>
      </c>
      <c r="E2537" s="192" t="s">
        <v>4756</v>
      </c>
      <c r="F2537" s="192" t="s">
        <v>600</v>
      </c>
      <c r="G2537" s="192">
        <v>5070953</v>
      </c>
      <c r="H2537" s="68"/>
      <c r="I2537" s="198" t="s">
        <v>5956</v>
      </c>
      <c r="J2537" s="68"/>
      <c r="K2537" s="68"/>
      <c r="L2537" s="68"/>
      <c r="M2537" s="68"/>
      <c r="N2537" s="363"/>
      <c r="O2537" s="363"/>
      <c r="P2537" s="216">
        <v>0</v>
      </c>
      <c r="Q2537" s="216">
        <v>29730.37</v>
      </c>
      <c r="R2537" s="68" t="s">
        <v>638</v>
      </c>
      <c r="S2537" s="365"/>
      <c r="T2537" s="278"/>
    </row>
    <row r="2538" spans="1:20" ht="102">
      <c r="A2538" s="192" t="s">
        <v>544</v>
      </c>
      <c r="B2538" s="68"/>
      <c r="C2538" s="214" t="s">
        <v>683</v>
      </c>
      <c r="D2538" s="215">
        <v>45044</v>
      </c>
      <c r="E2538" s="192" t="s">
        <v>4756</v>
      </c>
      <c r="F2538" s="192" t="s">
        <v>600</v>
      </c>
      <c r="G2538" s="192">
        <v>5070951</v>
      </c>
      <c r="H2538" s="68"/>
      <c r="I2538" s="198" t="s">
        <v>5957</v>
      </c>
      <c r="J2538" s="68"/>
      <c r="K2538" s="68"/>
      <c r="L2538" s="68"/>
      <c r="M2538" s="68"/>
      <c r="N2538" s="363"/>
      <c r="O2538" s="363"/>
      <c r="P2538" s="216">
        <v>0</v>
      </c>
      <c r="Q2538" s="216">
        <v>650000</v>
      </c>
      <c r="R2538" s="68" t="s">
        <v>638</v>
      </c>
      <c r="S2538" s="365"/>
      <c r="T2538" s="278"/>
    </row>
    <row r="2539" spans="1:20" ht="102">
      <c r="A2539" s="192" t="s">
        <v>544</v>
      </c>
      <c r="B2539" s="68"/>
      <c r="C2539" s="214" t="s">
        <v>683</v>
      </c>
      <c r="D2539" s="215">
        <v>45044</v>
      </c>
      <c r="E2539" s="192" t="s">
        <v>4756</v>
      </c>
      <c r="F2539" s="192" t="s">
        <v>600</v>
      </c>
      <c r="G2539" s="192">
        <v>5070930</v>
      </c>
      <c r="H2539" s="68"/>
      <c r="I2539" s="198" t="s">
        <v>5958</v>
      </c>
      <c r="J2539" s="68"/>
      <c r="K2539" s="68"/>
      <c r="L2539" s="68"/>
      <c r="M2539" s="68"/>
      <c r="N2539" s="363"/>
      <c r="O2539" s="363"/>
      <c r="P2539" s="216">
        <v>0</v>
      </c>
      <c r="Q2539" s="216">
        <v>1000000</v>
      </c>
      <c r="R2539" s="68" t="s">
        <v>638</v>
      </c>
      <c r="S2539" s="365"/>
      <c r="T2539" s="278"/>
    </row>
    <row r="2540" spans="1:20" ht="102">
      <c r="A2540" s="192" t="s">
        <v>544</v>
      </c>
      <c r="B2540" s="68"/>
      <c r="C2540" s="214" t="s">
        <v>683</v>
      </c>
      <c r="D2540" s="215">
        <v>45044</v>
      </c>
      <c r="E2540" s="192" t="s">
        <v>4756</v>
      </c>
      <c r="F2540" s="192" t="s">
        <v>600</v>
      </c>
      <c r="G2540" s="192">
        <v>5070954</v>
      </c>
      <c r="H2540" s="68"/>
      <c r="I2540" s="198" t="s">
        <v>5959</v>
      </c>
      <c r="J2540" s="68"/>
      <c r="K2540" s="68"/>
      <c r="L2540" s="68"/>
      <c r="M2540" s="68"/>
      <c r="N2540" s="363"/>
      <c r="O2540" s="363"/>
      <c r="P2540" s="216">
        <v>0</v>
      </c>
      <c r="Q2540" s="216">
        <v>3453</v>
      </c>
      <c r="R2540" s="68" t="s">
        <v>638</v>
      </c>
      <c r="S2540" s="365"/>
      <c r="T2540" s="278"/>
    </row>
    <row r="2541" spans="1:20" ht="102">
      <c r="A2541" s="192" t="s">
        <v>544</v>
      </c>
      <c r="B2541" s="68"/>
      <c r="C2541" s="214" t="s">
        <v>683</v>
      </c>
      <c r="D2541" s="215">
        <v>45044</v>
      </c>
      <c r="E2541" s="192" t="s">
        <v>4756</v>
      </c>
      <c r="F2541" s="192" t="s">
        <v>600</v>
      </c>
      <c r="G2541" s="192">
        <v>5070931</v>
      </c>
      <c r="H2541" s="68"/>
      <c r="I2541" s="198" t="s">
        <v>5960</v>
      </c>
      <c r="J2541" s="68"/>
      <c r="K2541" s="68"/>
      <c r="L2541" s="68"/>
      <c r="M2541" s="68"/>
      <c r="N2541" s="363"/>
      <c r="O2541" s="363"/>
      <c r="P2541" s="216">
        <v>0</v>
      </c>
      <c r="Q2541" s="216">
        <v>37515</v>
      </c>
      <c r="R2541" s="68" t="s">
        <v>638</v>
      </c>
      <c r="S2541" s="365"/>
      <c r="T2541" s="278"/>
    </row>
    <row r="2542" spans="1:20" ht="102">
      <c r="A2542" s="192" t="s">
        <v>544</v>
      </c>
      <c r="B2542" s="68"/>
      <c r="C2542" s="214" t="s">
        <v>683</v>
      </c>
      <c r="D2542" s="215">
        <v>45044</v>
      </c>
      <c r="E2542" s="192" t="s">
        <v>4756</v>
      </c>
      <c r="F2542" s="192" t="s">
        <v>600</v>
      </c>
      <c r="G2542" s="192">
        <v>5070950</v>
      </c>
      <c r="H2542" s="68"/>
      <c r="I2542" s="198" t="s">
        <v>5961</v>
      </c>
      <c r="J2542" s="68"/>
      <c r="K2542" s="68"/>
      <c r="L2542" s="68"/>
      <c r="M2542" s="68"/>
      <c r="N2542" s="363"/>
      <c r="O2542" s="363"/>
      <c r="P2542" s="216">
        <v>0</v>
      </c>
      <c r="Q2542" s="216">
        <v>0.04</v>
      </c>
      <c r="R2542" s="68" t="s">
        <v>638</v>
      </c>
      <c r="S2542" s="365"/>
      <c r="T2542" s="278"/>
    </row>
    <row r="2543" spans="1:20" ht="102">
      <c r="A2543" s="192" t="s">
        <v>544</v>
      </c>
      <c r="B2543" s="68"/>
      <c r="C2543" s="214" t="s">
        <v>683</v>
      </c>
      <c r="D2543" s="215">
        <v>45044</v>
      </c>
      <c r="E2543" s="192" t="s">
        <v>4756</v>
      </c>
      <c r="F2543" s="192" t="s">
        <v>600</v>
      </c>
      <c r="G2543" s="192">
        <v>5070844</v>
      </c>
      <c r="H2543" s="68"/>
      <c r="I2543" s="198" t="s">
        <v>5962</v>
      </c>
      <c r="J2543" s="68"/>
      <c r="K2543" s="68"/>
      <c r="L2543" s="68"/>
      <c r="M2543" s="68"/>
      <c r="N2543" s="363"/>
      <c r="O2543" s="363"/>
      <c r="P2543" s="216">
        <v>0</v>
      </c>
      <c r="Q2543" s="216">
        <v>267050</v>
      </c>
      <c r="R2543" s="68" t="s">
        <v>638</v>
      </c>
      <c r="S2543" s="365"/>
      <c r="T2543" s="278"/>
    </row>
    <row r="2544" spans="1:20" ht="76.5">
      <c r="A2544" s="192">
        <v>513</v>
      </c>
      <c r="B2544" s="68"/>
      <c r="C2544" s="214" t="s">
        <v>160</v>
      </c>
      <c r="D2544" s="215">
        <v>45044</v>
      </c>
      <c r="E2544" s="192" t="s">
        <v>4761</v>
      </c>
      <c r="F2544" s="192" t="s">
        <v>10</v>
      </c>
      <c r="G2544" s="192">
        <v>1059504</v>
      </c>
      <c r="H2544" s="68"/>
      <c r="I2544" s="198" t="s">
        <v>5963</v>
      </c>
      <c r="J2544" s="68"/>
      <c r="K2544" s="68"/>
      <c r="L2544" s="68"/>
      <c r="M2544" s="68"/>
      <c r="N2544" s="363"/>
      <c r="O2544" s="363"/>
      <c r="P2544" s="216">
        <v>50</v>
      </c>
      <c r="Q2544" s="216">
        <v>0</v>
      </c>
      <c r="R2544" s="68" t="s">
        <v>638</v>
      </c>
      <c r="S2544" s="365"/>
      <c r="T2544" s="278"/>
    </row>
    <row r="2545" spans="1:20" ht="76.5">
      <c r="A2545" s="192">
        <v>513</v>
      </c>
      <c r="B2545" s="68"/>
      <c r="C2545" s="214" t="s">
        <v>160</v>
      </c>
      <c r="D2545" s="215">
        <v>45044</v>
      </c>
      <c r="E2545" s="192" t="s">
        <v>4762</v>
      </c>
      <c r="F2545" s="192" t="s">
        <v>10</v>
      </c>
      <c r="G2545" s="192">
        <v>1059508</v>
      </c>
      <c r="H2545" s="68"/>
      <c r="I2545" s="198" t="s">
        <v>5964</v>
      </c>
      <c r="J2545" s="68"/>
      <c r="K2545" s="68"/>
      <c r="L2545" s="68"/>
      <c r="M2545" s="68"/>
      <c r="N2545" s="363"/>
      <c r="O2545" s="363"/>
      <c r="P2545" s="216">
        <v>50</v>
      </c>
      <c r="Q2545" s="216">
        <v>0</v>
      </c>
      <c r="R2545" s="68" t="s">
        <v>638</v>
      </c>
      <c r="S2545" s="365"/>
      <c r="T2545" s="278"/>
    </row>
    <row r="2546" spans="1:20" ht="76.5">
      <c r="A2546" s="192">
        <v>513</v>
      </c>
      <c r="B2546" s="68"/>
      <c r="C2546" s="214" t="s">
        <v>160</v>
      </c>
      <c r="D2546" s="215">
        <v>45044</v>
      </c>
      <c r="E2546" s="192" t="s">
        <v>4763</v>
      </c>
      <c r="F2546" s="192" t="s">
        <v>10</v>
      </c>
      <c r="G2546" s="192">
        <v>1059511</v>
      </c>
      <c r="H2546" s="68"/>
      <c r="I2546" s="198" t="s">
        <v>5965</v>
      </c>
      <c r="J2546" s="68"/>
      <c r="K2546" s="68"/>
      <c r="L2546" s="68"/>
      <c r="M2546" s="68"/>
      <c r="N2546" s="363"/>
      <c r="O2546" s="363"/>
      <c r="P2546" s="216">
        <v>50</v>
      </c>
      <c r="Q2546" s="216">
        <v>0</v>
      </c>
      <c r="R2546" s="68" t="s">
        <v>638</v>
      </c>
      <c r="S2546" s="365"/>
      <c r="T2546" s="278"/>
    </row>
    <row r="2547" spans="1:20" ht="63.75">
      <c r="A2547" s="192">
        <v>117</v>
      </c>
      <c r="B2547" s="68"/>
      <c r="C2547" s="214" t="s">
        <v>54</v>
      </c>
      <c r="D2547" s="215">
        <v>45044</v>
      </c>
      <c r="E2547" s="192" t="s">
        <v>4764</v>
      </c>
      <c r="F2547" s="192" t="s">
        <v>10</v>
      </c>
      <c r="G2547" s="192">
        <v>1059555</v>
      </c>
      <c r="H2547" s="68"/>
      <c r="I2547" s="198" t="s">
        <v>5966</v>
      </c>
      <c r="J2547" s="68"/>
      <c r="K2547" s="68"/>
      <c r="L2547" s="68"/>
      <c r="M2547" s="68"/>
      <c r="N2547" s="363"/>
      <c r="O2547" s="363"/>
      <c r="P2547" s="216">
        <v>50</v>
      </c>
      <c r="Q2547" s="216">
        <v>0</v>
      </c>
      <c r="R2547" s="68" t="s">
        <v>638</v>
      </c>
      <c r="S2547" s="365"/>
      <c r="T2547" s="278"/>
    </row>
    <row r="2548" spans="1:20" ht="76.5">
      <c r="A2548" s="192">
        <v>117</v>
      </c>
      <c r="B2548" s="68"/>
      <c r="C2548" s="214" t="s">
        <v>54</v>
      </c>
      <c r="D2548" s="215">
        <v>45044</v>
      </c>
      <c r="E2548" s="192" t="s">
        <v>4765</v>
      </c>
      <c r="F2548" s="192" t="s">
        <v>10</v>
      </c>
      <c r="G2548" s="192">
        <v>1059569</v>
      </c>
      <c r="H2548" s="68"/>
      <c r="I2548" s="198" t="s">
        <v>5967</v>
      </c>
      <c r="J2548" s="68"/>
      <c r="K2548" s="68"/>
      <c r="L2548" s="68"/>
      <c r="M2548" s="68"/>
      <c r="N2548" s="363"/>
      <c r="O2548" s="363"/>
      <c r="P2548" s="216">
        <v>50</v>
      </c>
      <c r="Q2548" s="216">
        <v>0</v>
      </c>
      <c r="R2548" s="68" t="s">
        <v>638</v>
      </c>
      <c r="S2548" s="365"/>
      <c r="T2548" s="278"/>
    </row>
    <row r="2549" spans="1:20" ht="76.5">
      <c r="A2549" s="192">
        <v>293</v>
      </c>
      <c r="B2549" s="68"/>
      <c r="C2549" s="214" t="s">
        <v>121</v>
      </c>
      <c r="D2549" s="215">
        <v>45044</v>
      </c>
      <c r="E2549" s="192" t="s">
        <v>4766</v>
      </c>
      <c r="F2549" s="192" t="s">
        <v>6</v>
      </c>
      <c r="G2549" s="192">
        <v>1059628</v>
      </c>
      <c r="H2549" s="68"/>
      <c r="I2549" s="198" t="s">
        <v>5968</v>
      </c>
      <c r="J2549" s="68"/>
      <c r="K2549" s="68"/>
      <c r="L2549" s="68"/>
      <c r="M2549" s="68"/>
      <c r="N2549" s="363"/>
      <c r="O2549" s="363"/>
      <c r="P2549" s="216">
        <v>0</v>
      </c>
      <c r="Q2549" s="216">
        <v>9520972.7400000002</v>
      </c>
      <c r="R2549" s="68" t="s">
        <v>638</v>
      </c>
      <c r="S2549" s="365"/>
      <c r="T2549" s="278"/>
    </row>
    <row r="2550" spans="1:20">
      <c r="A2550" s="469"/>
      <c r="B2550" s="470"/>
      <c r="C2550" s="471"/>
      <c r="D2550" s="472"/>
      <c r="E2550" s="469"/>
      <c r="F2550" s="469"/>
      <c r="G2550" s="469"/>
      <c r="H2550" s="470"/>
      <c r="I2550" s="473"/>
      <c r="J2550" s="470"/>
      <c r="K2550" s="470"/>
      <c r="L2550" s="470"/>
      <c r="M2550" s="470"/>
      <c r="N2550" s="379"/>
      <c r="O2550" s="379"/>
      <c r="P2550" s="235"/>
      <c r="Q2550" s="235"/>
      <c r="R2550" s="470"/>
      <c r="S2550" s="474"/>
      <c r="T2550" s="475"/>
    </row>
    <row r="2551" spans="1:20" ht="18.75">
      <c r="A2551" s="179"/>
      <c r="B2551" s="180"/>
      <c r="I2551" s="456" t="s">
        <v>554</v>
      </c>
      <c r="J2551" s="456"/>
      <c r="K2551" s="456"/>
      <c r="L2551" s="456"/>
      <c r="M2551" s="456"/>
      <c r="N2551" s="177">
        <f>+SUBTOTAL(9,N8:N1169)</f>
        <v>0</v>
      </c>
      <c r="O2551" s="177">
        <f>+SUBTOTAL(9,O8:O1169)</f>
        <v>0</v>
      </c>
      <c r="P2551" s="177">
        <f>+SUBTOTAL(9,P8:P2549)</f>
        <v>3510270707.7800031</v>
      </c>
      <c r="Q2551" s="177">
        <f>+SUBTOTAL(9,Q8:Q2549)</f>
        <v>1436373674.0300004</v>
      </c>
    </row>
    <row r="2552" spans="1:20">
      <c r="N2552" s="158"/>
      <c r="O2552" s="158"/>
      <c r="P2552" s="158"/>
      <c r="Q2552" s="158"/>
    </row>
    <row r="2553" spans="1:20">
      <c r="N2553" s="158"/>
      <c r="O2553" s="158"/>
      <c r="P2553" s="158"/>
      <c r="Q2553" s="158"/>
    </row>
    <row r="2554" spans="1:20">
      <c r="N2554" s="158"/>
      <c r="O2554" s="158"/>
      <c r="P2554" s="158"/>
      <c r="Q2554" s="158"/>
    </row>
    <row r="2555" spans="1:20">
      <c r="N2555" s="158"/>
      <c r="O2555" s="158"/>
      <c r="P2555" s="158"/>
      <c r="Q2555" s="158"/>
    </row>
    <row r="2556" spans="1:20">
      <c r="N2556" s="158"/>
      <c r="O2556" s="158"/>
      <c r="P2556" s="158"/>
      <c r="Q2556" s="158"/>
    </row>
    <row r="2557" spans="1:20">
      <c r="N2557" s="158"/>
      <c r="O2557" s="158"/>
      <c r="P2557" s="158"/>
      <c r="Q2557" s="158"/>
    </row>
    <row r="2558" spans="1:20">
      <c r="N2558" s="158"/>
      <c r="O2558" s="158"/>
      <c r="P2558" s="158"/>
      <c r="Q2558" s="158"/>
    </row>
    <row r="2559" spans="1:20">
      <c r="N2559" s="158"/>
      <c r="O2559" s="158"/>
      <c r="P2559" s="158"/>
      <c r="Q2559" s="158"/>
    </row>
    <row r="2560" spans="1:20">
      <c r="N2560" s="158"/>
      <c r="O2560" s="158"/>
      <c r="P2560" s="158"/>
      <c r="Q2560" s="158"/>
    </row>
    <row r="2561" spans="1:17">
      <c r="N2561" s="158"/>
      <c r="O2561" s="158"/>
      <c r="P2561" s="158"/>
      <c r="Q2561" s="158"/>
    </row>
    <row r="2562" spans="1:17">
      <c r="N2562" s="158"/>
      <c r="O2562" s="158"/>
      <c r="P2562" s="158"/>
      <c r="Q2562" s="158"/>
    </row>
    <row r="2563" spans="1:17">
      <c r="N2563" s="158"/>
      <c r="O2563" s="158"/>
      <c r="P2563" s="158"/>
      <c r="Q2563" s="158"/>
    </row>
    <row r="2564" spans="1:17">
      <c r="A2564" s="368" t="s">
        <v>1569</v>
      </c>
    </row>
    <row r="2565" spans="1:17">
      <c r="A2565" s="367" t="s">
        <v>1570</v>
      </c>
    </row>
    <row r="2566" spans="1:17">
      <c r="A2566" s="367" t="s">
        <v>1571</v>
      </c>
    </row>
    <row r="2567" spans="1:17">
      <c r="A2567" s="367"/>
    </row>
    <row r="2568" spans="1:17">
      <c r="A2568" s="367" t="s">
        <v>1572</v>
      </c>
    </row>
    <row r="2569" spans="1:17">
      <c r="A2569" s="367" t="s">
        <v>1573</v>
      </c>
    </row>
  </sheetData>
  <sheetProtection formatCells="0" formatColumns="0" formatRows="0" autoFilter="0"/>
  <protectedRanges>
    <protectedRange sqref="B8:B2550" name="Rango2"/>
    <protectedRange sqref="J8:M2550" name="Compr"/>
    <protectedRange sqref="H8:H2550" name="Rango3"/>
    <protectedRange sqref="T8:T2550" name="Rango4"/>
  </protectedRanges>
  <autoFilter ref="A7:T2549" xr:uid="{00000000-0001-0000-0400-000000000000}"/>
  <mergeCells count="6">
    <mergeCell ref="I2551:M2551"/>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394"/>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676</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ABRIL DE 2023</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5 de mayo de 2023 Hrs. 14:10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59" t="s">
        <v>1562</v>
      </c>
      <c r="B6" s="460"/>
      <c r="C6" s="103"/>
      <c r="D6" s="122"/>
      <c r="E6" s="122"/>
      <c r="F6" s="67"/>
      <c r="G6" s="67"/>
      <c r="H6" s="67"/>
      <c r="I6" s="71"/>
      <c r="J6" s="459" t="s">
        <v>1564</v>
      </c>
      <c r="K6" s="460"/>
      <c r="L6" s="459" t="s">
        <v>1565</v>
      </c>
      <c r="M6" s="460"/>
      <c r="N6" s="457" t="s">
        <v>1566</v>
      </c>
      <c r="O6" s="458"/>
      <c r="P6" s="457" t="s">
        <v>1567</v>
      </c>
      <c r="Q6" s="458"/>
      <c r="R6" s="67"/>
      <c r="S6" s="67"/>
    </row>
    <row r="7" spans="1:20" s="66" customFormat="1" ht="44.25" customHeight="1">
      <c r="A7" s="352" t="s">
        <v>657</v>
      </c>
      <c r="B7" s="352" t="s">
        <v>658</v>
      </c>
      <c r="C7" s="353" t="s">
        <v>664</v>
      </c>
      <c r="D7" s="353" t="s">
        <v>1561</v>
      </c>
      <c r="E7" s="372" t="s">
        <v>652</v>
      </c>
      <c r="F7" s="353" t="s">
        <v>653</v>
      </c>
      <c r="G7" s="353" t="s">
        <v>655</v>
      </c>
      <c r="H7" s="355" t="s">
        <v>1563</v>
      </c>
      <c r="I7" s="353" t="s">
        <v>656</v>
      </c>
      <c r="J7" s="352" t="s">
        <v>659</v>
      </c>
      <c r="K7" s="352" t="s">
        <v>662</v>
      </c>
      <c r="L7" s="352" t="s">
        <v>660</v>
      </c>
      <c r="M7" s="352" t="s">
        <v>661</v>
      </c>
      <c r="N7" s="354" t="s">
        <v>1308</v>
      </c>
      <c r="O7" s="354" t="s">
        <v>1309</v>
      </c>
      <c r="P7" s="354" t="s">
        <v>1294</v>
      </c>
      <c r="Q7" s="354" t="s">
        <v>1295</v>
      </c>
      <c r="R7" s="353" t="s">
        <v>666</v>
      </c>
      <c r="S7" s="353" t="s">
        <v>1568</v>
      </c>
      <c r="T7" s="355" t="s">
        <v>1360</v>
      </c>
    </row>
    <row r="8" spans="1:20" ht="51">
      <c r="A8" s="68" t="s">
        <v>541</v>
      </c>
      <c r="B8" s="68"/>
      <c r="C8" s="69" t="s">
        <v>590</v>
      </c>
      <c r="D8" s="108">
        <v>44930</v>
      </c>
      <c r="E8" s="108" t="s">
        <v>1962</v>
      </c>
      <c r="F8" s="192" t="s">
        <v>22</v>
      </c>
      <c r="G8" s="192">
        <v>22850</v>
      </c>
      <c r="H8" s="68"/>
      <c r="I8" s="343" t="s">
        <v>1937</v>
      </c>
      <c r="J8" s="68"/>
      <c r="K8" s="68"/>
      <c r="L8" s="68"/>
      <c r="M8" s="68"/>
      <c r="N8" s="344">
        <v>0</v>
      </c>
      <c r="O8" s="344">
        <v>0</v>
      </c>
      <c r="P8" s="345">
        <v>0.01</v>
      </c>
      <c r="Q8" s="345">
        <v>0</v>
      </c>
      <c r="R8" s="346" t="s">
        <v>638</v>
      </c>
      <c r="S8" s="366"/>
      <c r="T8" s="278"/>
    </row>
    <row r="9" spans="1:20" ht="51">
      <c r="A9" s="68" t="s">
        <v>541</v>
      </c>
      <c r="B9" s="68"/>
      <c r="C9" s="69" t="s">
        <v>590</v>
      </c>
      <c r="D9" s="108">
        <v>44935</v>
      </c>
      <c r="E9" s="108" t="s">
        <v>1963</v>
      </c>
      <c r="F9" s="192" t="s">
        <v>22</v>
      </c>
      <c r="G9" s="192">
        <v>22866</v>
      </c>
      <c r="H9" s="68"/>
      <c r="I9" s="343" t="s">
        <v>1938</v>
      </c>
      <c r="J9" s="68"/>
      <c r="K9" s="68"/>
      <c r="L9" s="68"/>
      <c r="M9" s="68"/>
      <c r="N9" s="344">
        <v>0</v>
      </c>
      <c r="O9" s="344">
        <v>0</v>
      </c>
      <c r="P9" s="345">
        <v>0.01</v>
      </c>
      <c r="Q9" s="345">
        <v>0</v>
      </c>
      <c r="R9" s="346" t="s">
        <v>638</v>
      </c>
      <c r="S9" s="366"/>
      <c r="T9" s="278"/>
    </row>
    <row r="10" spans="1:20" ht="51">
      <c r="A10" s="68" t="s">
        <v>541</v>
      </c>
      <c r="B10" s="68"/>
      <c r="C10" s="69" t="s">
        <v>590</v>
      </c>
      <c r="D10" s="108">
        <v>44936</v>
      </c>
      <c r="E10" s="108" t="s">
        <v>1964</v>
      </c>
      <c r="F10" s="192" t="s">
        <v>22</v>
      </c>
      <c r="G10" s="192">
        <v>22870</v>
      </c>
      <c r="H10" s="68"/>
      <c r="I10" s="343" t="s">
        <v>1939</v>
      </c>
      <c r="J10" s="68"/>
      <c r="K10" s="68"/>
      <c r="L10" s="68"/>
      <c r="M10" s="68"/>
      <c r="N10" s="344">
        <v>0</v>
      </c>
      <c r="O10" s="344">
        <v>0</v>
      </c>
      <c r="P10" s="345">
        <v>0.01</v>
      </c>
      <c r="Q10" s="345">
        <v>0</v>
      </c>
      <c r="R10" s="346" t="s">
        <v>638</v>
      </c>
      <c r="S10" s="366"/>
      <c r="T10" s="278"/>
    </row>
    <row r="11" spans="1:20" ht="76.5">
      <c r="A11" s="68">
        <v>681</v>
      </c>
      <c r="B11" s="68"/>
      <c r="C11" s="69" t="s">
        <v>180</v>
      </c>
      <c r="D11" s="108">
        <v>44938</v>
      </c>
      <c r="E11" s="108" t="s">
        <v>1965</v>
      </c>
      <c r="F11" s="192" t="s">
        <v>6</v>
      </c>
      <c r="G11" s="192">
        <v>1051940</v>
      </c>
      <c r="H11" s="68"/>
      <c r="I11" s="343" t="s">
        <v>1940</v>
      </c>
      <c r="J11" s="68"/>
      <c r="K11" s="68"/>
      <c r="L11" s="68"/>
      <c r="M11" s="68"/>
      <c r="N11" s="344">
        <v>0</v>
      </c>
      <c r="O11" s="344">
        <v>943.11</v>
      </c>
      <c r="P11" s="345">
        <v>0</v>
      </c>
      <c r="Q11" s="345">
        <v>6469.73</v>
      </c>
      <c r="R11" s="346" t="s">
        <v>638</v>
      </c>
      <c r="S11" s="366"/>
      <c r="T11" s="278"/>
    </row>
    <row r="12" spans="1:20" ht="51">
      <c r="A12" s="68" t="s">
        <v>541</v>
      </c>
      <c r="B12" s="68"/>
      <c r="C12" s="69" t="s">
        <v>590</v>
      </c>
      <c r="D12" s="108">
        <v>44939</v>
      </c>
      <c r="E12" s="108" t="s">
        <v>1966</v>
      </c>
      <c r="F12" s="192" t="s">
        <v>22</v>
      </c>
      <c r="G12" s="192">
        <v>22883</v>
      </c>
      <c r="H12" s="68"/>
      <c r="I12" s="343" t="s">
        <v>1941</v>
      </c>
      <c r="J12" s="68"/>
      <c r="K12" s="68"/>
      <c r="L12" s="68"/>
      <c r="M12" s="68"/>
      <c r="N12" s="344">
        <v>0</v>
      </c>
      <c r="O12" s="344">
        <v>0</v>
      </c>
      <c r="P12" s="345">
        <v>0.01</v>
      </c>
      <c r="Q12" s="345">
        <v>0</v>
      </c>
      <c r="R12" s="346" t="s">
        <v>638</v>
      </c>
      <c r="S12" s="366"/>
      <c r="T12" s="278"/>
    </row>
    <row r="13" spans="1:20" ht="89.25">
      <c r="A13" s="68" t="s">
        <v>542</v>
      </c>
      <c r="B13" s="68"/>
      <c r="C13" s="69" t="s">
        <v>691</v>
      </c>
      <c r="D13" s="108">
        <v>44942</v>
      </c>
      <c r="E13" s="108" t="s">
        <v>1967</v>
      </c>
      <c r="F13" s="192" t="s">
        <v>6</v>
      </c>
      <c r="G13" s="192">
        <v>1052369</v>
      </c>
      <c r="H13" s="68"/>
      <c r="I13" s="343" t="s">
        <v>1942</v>
      </c>
      <c r="J13" s="68"/>
      <c r="K13" s="68"/>
      <c r="L13" s="68"/>
      <c r="M13" s="68"/>
      <c r="N13" s="344">
        <v>0</v>
      </c>
      <c r="O13" s="344">
        <v>13767.24</v>
      </c>
      <c r="P13" s="345">
        <v>0</v>
      </c>
      <c r="Q13" s="345">
        <v>94443.27</v>
      </c>
      <c r="R13" s="346" t="s">
        <v>638</v>
      </c>
      <c r="S13" s="366"/>
      <c r="T13" s="278"/>
    </row>
    <row r="14" spans="1:20" ht="89.25">
      <c r="A14" s="68" t="s">
        <v>542</v>
      </c>
      <c r="B14" s="68"/>
      <c r="C14" s="69" t="s">
        <v>691</v>
      </c>
      <c r="D14" s="108">
        <v>44942</v>
      </c>
      <c r="E14" s="108" t="s">
        <v>1968</v>
      </c>
      <c r="F14" s="192" t="s">
        <v>6</v>
      </c>
      <c r="G14" s="192">
        <v>1052368</v>
      </c>
      <c r="H14" s="68"/>
      <c r="I14" s="343" t="s">
        <v>1942</v>
      </c>
      <c r="J14" s="68"/>
      <c r="K14" s="68"/>
      <c r="L14" s="68"/>
      <c r="M14" s="68"/>
      <c r="N14" s="344">
        <v>0</v>
      </c>
      <c r="O14" s="344">
        <v>36399.870000000003</v>
      </c>
      <c r="P14" s="345">
        <v>0</v>
      </c>
      <c r="Q14" s="345">
        <v>249703.11</v>
      </c>
      <c r="R14" s="346" t="s">
        <v>638</v>
      </c>
      <c r="S14" s="366"/>
      <c r="T14" s="278"/>
    </row>
    <row r="15" spans="1:20" ht="51">
      <c r="A15" s="68" t="s">
        <v>541</v>
      </c>
      <c r="B15" s="68"/>
      <c r="C15" s="69" t="s">
        <v>590</v>
      </c>
      <c r="D15" s="108">
        <v>44942</v>
      </c>
      <c r="E15" s="108" t="s">
        <v>1969</v>
      </c>
      <c r="F15" s="192" t="s">
        <v>22</v>
      </c>
      <c r="G15" s="192">
        <v>22887</v>
      </c>
      <c r="H15" s="68"/>
      <c r="I15" s="343" t="s">
        <v>1943</v>
      </c>
      <c r="J15" s="68"/>
      <c r="K15" s="68"/>
      <c r="L15" s="68"/>
      <c r="M15" s="68"/>
      <c r="N15" s="344">
        <v>0</v>
      </c>
      <c r="O15" s="344">
        <v>0</v>
      </c>
      <c r="P15" s="345">
        <v>0</v>
      </c>
      <c r="Q15" s="345">
        <v>0.01</v>
      </c>
      <c r="R15" s="346" t="s">
        <v>638</v>
      </c>
      <c r="S15" s="366"/>
      <c r="T15" s="278"/>
    </row>
    <row r="16" spans="1:20" ht="51">
      <c r="A16" s="68" t="s">
        <v>542</v>
      </c>
      <c r="B16" s="68"/>
      <c r="C16" s="69" t="s">
        <v>691</v>
      </c>
      <c r="D16" s="108">
        <v>44943</v>
      </c>
      <c r="E16" s="108" t="s">
        <v>1970</v>
      </c>
      <c r="F16" s="192" t="s">
        <v>19</v>
      </c>
      <c r="G16" s="192">
        <v>16920</v>
      </c>
      <c r="H16" s="68"/>
      <c r="I16" s="343" t="s">
        <v>1944</v>
      </c>
      <c r="J16" s="68"/>
      <c r="K16" s="68"/>
      <c r="L16" s="68"/>
      <c r="M16" s="68"/>
      <c r="N16" s="344">
        <v>1125.6500000000001</v>
      </c>
      <c r="O16" s="344">
        <v>0</v>
      </c>
      <c r="P16" s="345">
        <v>7721.96</v>
      </c>
      <c r="Q16" s="345">
        <v>0</v>
      </c>
      <c r="R16" s="346" t="s">
        <v>638</v>
      </c>
      <c r="S16" s="366"/>
      <c r="T16" s="278"/>
    </row>
    <row r="17" spans="1:20" ht="51">
      <c r="A17" s="68" t="s">
        <v>542</v>
      </c>
      <c r="B17" s="68"/>
      <c r="C17" s="69" t="s">
        <v>691</v>
      </c>
      <c r="D17" s="108">
        <v>44943</v>
      </c>
      <c r="E17" s="108" t="s">
        <v>1971</v>
      </c>
      <c r="F17" s="192" t="s">
        <v>19</v>
      </c>
      <c r="G17" s="192">
        <v>16954</v>
      </c>
      <c r="H17" s="68"/>
      <c r="I17" s="343" t="s">
        <v>1945</v>
      </c>
      <c r="J17" s="68"/>
      <c r="K17" s="68"/>
      <c r="L17" s="68"/>
      <c r="M17" s="68"/>
      <c r="N17" s="344">
        <v>37574.33</v>
      </c>
      <c r="O17" s="344">
        <v>0</v>
      </c>
      <c r="P17" s="345">
        <v>257759.9</v>
      </c>
      <c r="Q17" s="345">
        <v>0</v>
      </c>
      <c r="R17" s="346" t="s">
        <v>638</v>
      </c>
      <c r="S17" s="366"/>
      <c r="T17" s="278"/>
    </row>
    <row r="18" spans="1:20" ht="51">
      <c r="A18" s="68" t="s">
        <v>541</v>
      </c>
      <c r="B18" s="68"/>
      <c r="C18" s="69" t="s">
        <v>590</v>
      </c>
      <c r="D18" s="108">
        <v>44944</v>
      </c>
      <c r="E18" s="108" t="s">
        <v>1972</v>
      </c>
      <c r="F18" s="192" t="s">
        <v>22</v>
      </c>
      <c r="G18" s="192">
        <v>22895</v>
      </c>
      <c r="H18" s="68"/>
      <c r="I18" s="343" t="s">
        <v>1946</v>
      </c>
      <c r="J18" s="68"/>
      <c r="K18" s="68"/>
      <c r="L18" s="68"/>
      <c r="M18" s="68"/>
      <c r="N18" s="344">
        <v>0</v>
      </c>
      <c r="O18" s="344">
        <v>0</v>
      </c>
      <c r="P18" s="345">
        <v>0</v>
      </c>
      <c r="Q18" s="345">
        <v>0.01</v>
      </c>
      <c r="R18" s="346" t="s">
        <v>638</v>
      </c>
      <c r="S18" s="366"/>
      <c r="T18" s="278"/>
    </row>
    <row r="19" spans="1:20" ht="51">
      <c r="A19" s="68" t="s">
        <v>541</v>
      </c>
      <c r="B19" s="68"/>
      <c r="C19" s="69" t="s">
        <v>590</v>
      </c>
      <c r="D19" s="108">
        <v>44945</v>
      </c>
      <c r="E19" s="108" t="s">
        <v>1973</v>
      </c>
      <c r="F19" s="192" t="s">
        <v>22</v>
      </c>
      <c r="G19" s="192">
        <v>22899</v>
      </c>
      <c r="H19" s="68"/>
      <c r="I19" s="343" t="s">
        <v>1947</v>
      </c>
      <c r="J19" s="68"/>
      <c r="K19" s="68"/>
      <c r="L19" s="68"/>
      <c r="M19" s="68"/>
      <c r="N19" s="344">
        <v>0</v>
      </c>
      <c r="O19" s="344">
        <v>0</v>
      </c>
      <c r="P19" s="345">
        <v>0.01</v>
      </c>
      <c r="Q19" s="345">
        <v>0</v>
      </c>
      <c r="R19" s="346" t="s">
        <v>638</v>
      </c>
      <c r="S19" s="366"/>
      <c r="T19" s="278"/>
    </row>
    <row r="20" spans="1:20" ht="76.5">
      <c r="A20" s="68" t="s">
        <v>542</v>
      </c>
      <c r="B20" s="68"/>
      <c r="C20" s="69" t="s">
        <v>691</v>
      </c>
      <c r="D20" s="108">
        <v>44946</v>
      </c>
      <c r="E20" s="108" t="s">
        <v>1974</v>
      </c>
      <c r="F20" s="192" t="s">
        <v>12</v>
      </c>
      <c r="G20" s="192">
        <v>16976</v>
      </c>
      <c r="H20" s="68"/>
      <c r="I20" s="343" t="s">
        <v>1948</v>
      </c>
      <c r="J20" s="68"/>
      <c r="K20" s="68"/>
      <c r="L20" s="68"/>
      <c r="M20" s="68"/>
      <c r="N20" s="344">
        <v>10</v>
      </c>
      <c r="O20" s="344">
        <v>0</v>
      </c>
      <c r="P20" s="345">
        <v>68.599999999999994</v>
      </c>
      <c r="Q20" s="345">
        <v>0</v>
      </c>
      <c r="R20" s="346" t="s">
        <v>638</v>
      </c>
      <c r="S20" s="366"/>
      <c r="T20" s="278"/>
    </row>
    <row r="21" spans="1:20" ht="63.75">
      <c r="A21" s="68" t="s">
        <v>542</v>
      </c>
      <c r="B21" s="68"/>
      <c r="C21" s="69" t="s">
        <v>691</v>
      </c>
      <c r="D21" s="108">
        <v>44946</v>
      </c>
      <c r="E21" s="108" t="s">
        <v>1975</v>
      </c>
      <c r="F21" s="192" t="s">
        <v>19</v>
      </c>
      <c r="G21" s="192">
        <v>16976</v>
      </c>
      <c r="H21" s="68"/>
      <c r="I21" s="343" t="s">
        <v>1949</v>
      </c>
      <c r="J21" s="68"/>
      <c r="K21" s="68"/>
      <c r="L21" s="68"/>
      <c r="M21" s="68"/>
      <c r="N21" s="344">
        <v>5199004.6500000004</v>
      </c>
      <c r="O21" s="344">
        <v>0</v>
      </c>
      <c r="P21" s="345">
        <v>35665171.899999999</v>
      </c>
      <c r="Q21" s="345">
        <v>0</v>
      </c>
      <c r="R21" s="346" t="s">
        <v>638</v>
      </c>
      <c r="S21" s="366"/>
      <c r="T21" s="278"/>
    </row>
    <row r="22" spans="1:20" ht="76.5">
      <c r="A22" s="68" t="s">
        <v>542</v>
      </c>
      <c r="B22" s="68"/>
      <c r="C22" s="69" t="s">
        <v>691</v>
      </c>
      <c r="D22" s="108">
        <v>44946</v>
      </c>
      <c r="E22" s="108" t="s">
        <v>1976</v>
      </c>
      <c r="F22" s="192" t="s">
        <v>12</v>
      </c>
      <c r="G22" s="192">
        <v>16960</v>
      </c>
      <c r="H22" s="68"/>
      <c r="I22" s="343" t="s">
        <v>1950</v>
      </c>
      <c r="J22" s="68"/>
      <c r="K22" s="68"/>
      <c r="L22" s="68"/>
      <c r="M22" s="68"/>
      <c r="N22" s="344">
        <v>10</v>
      </c>
      <c r="O22" s="344">
        <v>0</v>
      </c>
      <c r="P22" s="345">
        <v>68.599999999999994</v>
      </c>
      <c r="Q22" s="345">
        <v>0</v>
      </c>
      <c r="R22" s="346" t="s">
        <v>638</v>
      </c>
      <c r="S22" s="366"/>
      <c r="T22" s="278"/>
    </row>
    <row r="23" spans="1:20" ht="63.75">
      <c r="A23" s="68" t="s">
        <v>542</v>
      </c>
      <c r="B23" s="68"/>
      <c r="C23" s="69" t="s">
        <v>691</v>
      </c>
      <c r="D23" s="108">
        <v>44946</v>
      </c>
      <c r="E23" s="108" t="s">
        <v>1977</v>
      </c>
      <c r="F23" s="192" t="s">
        <v>12</v>
      </c>
      <c r="G23" s="192">
        <v>16977</v>
      </c>
      <c r="H23" s="68"/>
      <c r="I23" s="343" t="s">
        <v>1951</v>
      </c>
      <c r="J23" s="68"/>
      <c r="K23" s="68"/>
      <c r="L23" s="68"/>
      <c r="M23" s="68"/>
      <c r="N23" s="344">
        <v>10</v>
      </c>
      <c r="O23" s="344">
        <v>0</v>
      </c>
      <c r="P23" s="345">
        <v>68.599999999999994</v>
      </c>
      <c r="Q23" s="345">
        <v>0</v>
      </c>
      <c r="R23" s="346" t="s">
        <v>638</v>
      </c>
      <c r="S23" s="366"/>
      <c r="T23" s="278"/>
    </row>
    <row r="24" spans="1:20" ht="51">
      <c r="A24" s="68" t="s">
        <v>541</v>
      </c>
      <c r="B24" s="68"/>
      <c r="C24" s="69" t="s">
        <v>590</v>
      </c>
      <c r="D24" s="108">
        <v>44946</v>
      </c>
      <c r="E24" s="108" t="s">
        <v>1978</v>
      </c>
      <c r="F24" s="192" t="s">
        <v>22</v>
      </c>
      <c r="G24" s="192">
        <v>22903</v>
      </c>
      <c r="H24" s="68"/>
      <c r="I24" s="343" t="s">
        <v>1952</v>
      </c>
      <c r="J24" s="68"/>
      <c r="K24" s="68"/>
      <c r="L24" s="68"/>
      <c r="M24" s="68"/>
      <c r="N24" s="344">
        <v>0</v>
      </c>
      <c r="O24" s="344">
        <v>0</v>
      </c>
      <c r="P24" s="345">
        <v>0</v>
      </c>
      <c r="Q24" s="345">
        <v>0.01</v>
      </c>
      <c r="R24" s="346" t="s">
        <v>638</v>
      </c>
      <c r="S24" s="366"/>
      <c r="T24" s="278"/>
    </row>
    <row r="25" spans="1:20" ht="63.75">
      <c r="A25" s="68">
        <v>514</v>
      </c>
      <c r="B25" s="68"/>
      <c r="C25" s="69" t="s">
        <v>161</v>
      </c>
      <c r="D25" s="108">
        <v>44950</v>
      </c>
      <c r="E25" s="108" t="s">
        <v>1979</v>
      </c>
      <c r="F25" s="192" t="s">
        <v>10</v>
      </c>
      <c r="G25" s="192">
        <v>1052791</v>
      </c>
      <c r="H25" s="68"/>
      <c r="I25" s="343" t="s">
        <v>1953</v>
      </c>
      <c r="J25" s="68"/>
      <c r="K25" s="68"/>
      <c r="L25" s="68"/>
      <c r="M25" s="68"/>
      <c r="N25" s="344">
        <v>7.29</v>
      </c>
      <c r="O25" s="344">
        <v>0</v>
      </c>
      <c r="P25" s="345">
        <v>50.01</v>
      </c>
      <c r="Q25" s="345">
        <v>0</v>
      </c>
      <c r="R25" s="346" t="s">
        <v>638</v>
      </c>
      <c r="S25" s="366"/>
      <c r="T25" s="278"/>
    </row>
    <row r="26" spans="1:20" ht="51">
      <c r="A26" s="68" t="s">
        <v>541</v>
      </c>
      <c r="B26" s="68"/>
      <c r="C26" s="69" t="s">
        <v>590</v>
      </c>
      <c r="D26" s="108">
        <v>44950</v>
      </c>
      <c r="E26" s="108" t="s">
        <v>1980</v>
      </c>
      <c r="F26" s="192" t="s">
        <v>22</v>
      </c>
      <c r="G26" s="192">
        <v>22907</v>
      </c>
      <c r="H26" s="68"/>
      <c r="I26" s="343" t="s">
        <v>1954</v>
      </c>
      <c r="J26" s="68"/>
      <c r="K26" s="68"/>
      <c r="L26" s="68"/>
      <c r="M26" s="68"/>
      <c r="N26" s="344">
        <v>0</v>
      </c>
      <c r="O26" s="344">
        <v>0</v>
      </c>
      <c r="P26" s="345">
        <v>0.01</v>
      </c>
      <c r="Q26" s="345">
        <v>0</v>
      </c>
      <c r="R26" s="346" t="s">
        <v>638</v>
      </c>
      <c r="S26" s="366"/>
      <c r="T26" s="278"/>
    </row>
    <row r="27" spans="1:20" ht="51">
      <c r="A27" s="68" t="s">
        <v>541</v>
      </c>
      <c r="B27" s="68"/>
      <c r="C27" s="69" t="s">
        <v>590</v>
      </c>
      <c r="D27" s="108">
        <v>44951</v>
      </c>
      <c r="E27" s="108" t="s">
        <v>1981</v>
      </c>
      <c r="F27" s="192" t="s">
        <v>22</v>
      </c>
      <c r="G27" s="192">
        <v>22911</v>
      </c>
      <c r="H27" s="68"/>
      <c r="I27" s="343" t="s">
        <v>1955</v>
      </c>
      <c r="J27" s="68"/>
      <c r="K27" s="68"/>
      <c r="L27" s="68"/>
      <c r="M27" s="68"/>
      <c r="N27" s="344">
        <v>0</v>
      </c>
      <c r="O27" s="344">
        <v>0</v>
      </c>
      <c r="P27" s="345">
        <v>0</v>
      </c>
      <c r="Q27" s="345">
        <v>0.01</v>
      </c>
      <c r="R27" s="346" t="s">
        <v>638</v>
      </c>
      <c r="S27" s="366"/>
      <c r="T27" s="278"/>
    </row>
    <row r="28" spans="1:20" ht="51">
      <c r="A28" s="68" t="s">
        <v>541</v>
      </c>
      <c r="B28" s="68"/>
      <c r="C28" s="69" t="s">
        <v>590</v>
      </c>
      <c r="D28" s="108">
        <v>44952</v>
      </c>
      <c r="E28" s="108" t="s">
        <v>1982</v>
      </c>
      <c r="F28" s="192" t="s">
        <v>22</v>
      </c>
      <c r="G28" s="192">
        <v>22916</v>
      </c>
      <c r="H28" s="68"/>
      <c r="I28" s="343" t="s">
        <v>1956</v>
      </c>
      <c r="J28" s="68"/>
      <c r="K28" s="68"/>
      <c r="L28" s="68"/>
      <c r="M28" s="68"/>
      <c r="N28" s="344">
        <v>0</v>
      </c>
      <c r="O28" s="344">
        <v>0</v>
      </c>
      <c r="P28" s="345">
        <v>0</v>
      </c>
      <c r="Q28" s="345">
        <v>0.01</v>
      </c>
      <c r="R28" s="346" t="s">
        <v>638</v>
      </c>
      <c r="S28" s="366"/>
      <c r="T28" s="278"/>
    </row>
    <row r="29" spans="1:20" ht="51">
      <c r="A29" s="68" t="s">
        <v>542</v>
      </c>
      <c r="B29" s="68"/>
      <c r="C29" s="69" t="s">
        <v>691</v>
      </c>
      <c r="D29" s="108">
        <v>44953</v>
      </c>
      <c r="E29" s="108" t="s">
        <v>1983</v>
      </c>
      <c r="F29" s="192" t="s">
        <v>19</v>
      </c>
      <c r="G29" s="192">
        <v>1053092</v>
      </c>
      <c r="H29" s="68"/>
      <c r="I29" s="343" t="s">
        <v>1957</v>
      </c>
      <c r="J29" s="68"/>
      <c r="K29" s="68"/>
      <c r="L29" s="68"/>
      <c r="M29" s="68"/>
      <c r="N29" s="344">
        <v>23918770.199999999</v>
      </c>
      <c r="O29" s="344">
        <v>0</v>
      </c>
      <c r="P29" s="345">
        <v>164082763.56999999</v>
      </c>
      <c r="Q29" s="345">
        <v>0</v>
      </c>
      <c r="R29" s="346" t="s">
        <v>638</v>
      </c>
      <c r="S29" s="366"/>
      <c r="T29" s="278"/>
    </row>
    <row r="30" spans="1:20" ht="63.75">
      <c r="A30" s="68" t="s">
        <v>542</v>
      </c>
      <c r="B30" s="68"/>
      <c r="C30" s="69" t="s">
        <v>691</v>
      </c>
      <c r="D30" s="108">
        <v>44953</v>
      </c>
      <c r="E30" s="108" t="s">
        <v>1984</v>
      </c>
      <c r="F30" s="192" t="s">
        <v>12</v>
      </c>
      <c r="G30" s="192">
        <v>1053092</v>
      </c>
      <c r="H30" s="68"/>
      <c r="I30" s="343" t="s">
        <v>1958</v>
      </c>
      <c r="J30" s="68"/>
      <c r="K30" s="68"/>
      <c r="L30" s="68"/>
      <c r="M30" s="68"/>
      <c r="N30" s="344">
        <v>10</v>
      </c>
      <c r="O30" s="344">
        <v>0</v>
      </c>
      <c r="P30" s="345">
        <v>68.599999999999994</v>
      </c>
      <c r="Q30" s="345">
        <v>0</v>
      </c>
      <c r="R30" s="346" t="s">
        <v>638</v>
      </c>
      <c r="S30" s="366"/>
      <c r="T30" s="278"/>
    </row>
    <row r="31" spans="1:20" ht="51">
      <c r="A31" s="68" t="s">
        <v>541</v>
      </c>
      <c r="B31" s="68"/>
      <c r="C31" s="69" t="s">
        <v>590</v>
      </c>
      <c r="D31" s="108">
        <v>44953</v>
      </c>
      <c r="E31" s="108" t="s">
        <v>1985</v>
      </c>
      <c r="F31" s="192" t="s">
        <v>22</v>
      </c>
      <c r="G31" s="192">
        <v>22921</v>
      </c>
      <c r="H31" s="68"/>
      <c r="I31" s="343" t="s">
        <v>1959</v>
      </c>
      <c r="J31" s="68"/>
      <c r="K31" s="68"/>
      <c r="L31" s="68"/>
      <c r="M31" s="68"/>
      <c r="N31" s="344">
        <v>0</v>
      </c>
      <c r="O31" s="344">
        <v>0</v>
      </c>
      <c r="P31" s="345">
        <v>0.01</v>
      </c>
      <c r="Q31" s="345">
        <v>0</v>
      </c>
      <c r="R31" s="346" t="s">
        <v>638</v>
      </c>
      <c r="S31" s="366"/>
      <c r="T31" s="278"/>
    </row>
    <row r="32" spans="1:20" ht="63.75">
      <c r="A32" s="68" t="s">
        <v>542</v>
      </c>
      <c r="B32" s="68"/>
      <c r="C32" s="69" t="s">
        <v>691</v>
      </c>
      <c r="D32" s="108">
        <v>44957</v>
      </c>
      <c r="E32" s="108" t="s">
        <v>1986</v>
      </c>
      <c r="F32" s="192" t="s">
        <v>19</v>
      </c>
      <c r="G32" s="192">
        <v>17060</v>
      </c>
      <c r="H32" s="68"/>
      <c r="I32" s="343" t="s">
        <v>1960</v>
      </c>
      <c r="J32" s="68"/>
      <c r="K32" s="68"/>
      <c r="L32" s="68"/>
      <c r="M32" s="68"/>
      <c r="N32" s="344">
        <v>329166.96999999997</v>
      </c>
      <c r="O32" s="344">
        <v>0</v>
      </c>
      <c r="P32" s="345">
        <v>2258085.41</v>
      </c>
      <c r="Q32" s="345">
        <v>0</v>
      </c>
      <c r="R32" s="346" t="s">
        <v>638</v>
      </c>
      <c r="S32" s="366"/>
      <c r="T32" s="278"/>
    </row>
    <row r="33" spans="1:20" ht="51">
      <c r="A33" s="68" t="s">
        <v>541</v>
      </c>
      <c r="B33" s="68"/>
      <c r="C33" s="69" t="s">
        <v>590</v>
      </c>
      <c r="D33" s="108">
        <v>44957</v>
      </c>
      <c r="E33" s="108" t="s">
        <v>1987</v>
      </c>
      <c r="F33" s="192" t="s">
        <v>22</v>
      </c>
      <c r="G33" s="192">
        <v>22929</v>
      </c>
      <c r="H33" s="68"/>
      <c r="I33" s="343" t="s">
        <v>1961</v>
      </c>
      <c r="J33" s="68"/>
      <c r="K33" s="68"/>
      <c r="L33" s="68"/>
      <c r="M33" s="68"/>
      <c r="N33" s="344">
        <v>0</v>
      </c>
      <c r="O33" s="344">
        <v>0</v>
      </c>
      <c r="P33" s="345">
        <v>0.02</v>
      </c>
      <c r="Q33" s="345">
        <v>0</v>
      </c>
      <c r="R33" s="346" t="s">
        <v>638</v>
      </c>
      <c r="S33" s="366"/>
      <c r="T33" s="278"/>
    </row>
    <row r="34" spans="1:20" ht="63.75">
      <c r="A34" s="68">
        <v>249</v>
      </c>
      <c r="B34" s="68"/>
      <c r="C34" s="69" t="s">
        <v>102</v>
      </c>
      <c r="D34" s="108">
        <v>44960</v>
      </c>
      <c r="E34" s="108" t="s">
        <v>1988</v>
      </c>
      <c r="F34" s="192" t="s">
        <v>6</v>
      </c>
      <c r="G34" s="192">
        <v>1053708</v>
      </c>
      <c r="H34" s="68"/>
      <c r="I34" s="343" t="s">
        <v>2547</v>
      </c>
      <c r="J34" s="68"/>
      <c r="K34" s="68"/>
      <c r="L34" s="68"/>
      <c r="M34" s="68"/>
      <c r="N34" s="344">
        <v>0</v>
      </c>
      <c r="O34" s="344">
        <v>108189</v>
      </c>
      <c r="P34" s="345">
        <v>0</v>
      </c>
      <c r="Q34" s="345">
        <v>742176.54</v>
      </c>
      <c r="R34" s="346" t="s">
        <v>638</v>
      </c>
      <c r="S34" s="366"/>
      <c r="T34" s="278"/>
    </row>
    <row r="35" spans="1:20" ht="51">
      <c r="A35" s="68" t="s">
        <v>541</v>
      </c>
      <c r="B35" s="68"/>
      <c r="C35" s="69" t="s">
        <v>590</v>
      </c>
      <c r="D35" s="108">
        <v>44960</v>
      </c>
      <c r="E35" s="108" t="s">
        <v>1989</v>
      </c>
      <c r="F35" s="192" t="s">
        <v>22</v>
      </c>
      <c r="G35" s="192">
        <v>22942</v>
      </c>
      <c r="H35" s="68"/>
      <c r="I35" s="343" t="s">
        <v>3469</v>
      </c>
      <c r="J35" s="68"/>
      <c r="K35" s="68"/>
      <c r="L35" s="68"/>
      <c r="M35" s="68"/>
      <c r="N35" s="344">
        <v>0</v>
      </c>
      <c r="O35" s="344">
        <v>0</v>
      </c>
      <c r="P35" s="345">
        <v>0</v>
      </c>
      <c r="Q35" s="345">
        <v>0.01</v>
      </c>
      <c r="R35" s="346" t="s">
        <v>638</v>
      </c>
      <c r="S35" s="366"/>
      <c r="T35" s="278"/>
    </row>
    <row r="36" spans="1:20" ht="76.5">
      <c r="A36" s="68" t="s">
        <v>542</v>
      </c>
      <c r="B36" s="68"/>
      <c r="C36" s="69" t="s">
        <v>691</v>
      </c>
      <c r="D36" s="108">
        <v>44963</v>
      </c>
      <c r="E36" s="108" t="s">
        <v>1990</v>
      </c>
      <c r="F36" s="192" t="s">
        <v>19</v>
      </c>
      <c r="G36" s="192">
        <v>1053789</v>
      </c>
      <c r="H36" s="68"/>
      <c r="I36" s="343" t="s">
        <v>2548</v>
      </c>
      <c r="J36" s="68"/>
      <c r="K36" s="68"/>
      <c r="L36" s="68"/>
      <c r="M36" s="68"/>
      <c r="N36" s="344">
        <v>32895.22</v>
      </c>
      <c r="O36" s="344">
        <v>0</v>
      </c>
      <c r="P36" s="345">
        <v>225661.21</v>
      </c>
      <c r="Q36" s="345">
        <v>0</v>
      </c>
      <c r="R36" s="346" t="s">
        <v>638</v>
      </c>
      <c r="S36" s="366"/>
      <c r="T36" s="278"/>
    </row>
    <row r="37" spans="1:20" ht="76.5">
      <c r="A37" s="68" t="s">
        <v>542</v>
      </c>
      <c r="B37" s="68"/>
      <c r="C37" s="69" t="s">
        <v>691</v>
      </c>
      <c r="D37" s="108">
        <v>44963</v>
      </c>
      <c r="E37" s="108" t="s">
        <v>3588</v>
      </c>
      <c r="F37" s="192" t="s">
        <v>19</v>
      </c>
      <c r="G37" s="192">
        <v>1053797</v>
      </c>
      <c r="H37" s="68"/>
      <c r="I37" s="343" t="s">
        <v>2549</v>
      </c>
      <c r="J37" s="68"/>
      <c r="K37" s="68"/>
      <c r="L37" s="68"/>
      <c r="M37" s="68"/>
      <c r="N37" s="344">
        <v>33993.699999999997</v>
      </c>
      <c r="O37" s="344">
        <v>0</v>
      </c>
      <c r="P37" s="345">
        <v>233196.78</v>
      </c>
      <c r="Q37" s="345">
        <v>0</v>
      </c>
      <c r="R37" s="346" t="s">
        <v>638</v>
      </c>
      <c r="S37" s="366"/>
      <c r="T37" s="278"/>
    </row>
    <row r="38" spans="1:20" ht="51">
      <c r="A38" s="68" t="s">
        <v>541</v>
      </c>
      <c r="B38" s="68"/>
      <c r="C38" s="69" t="s">
        <v>590</v>
      </c>
      <c r="D38" s="108">
        <v>44963</v>
      </c>
      <c r="E38" s="108" t="s">
        <v>3589</v>
      </c>
      <c r="F38" s="192" t="s">
        <v>22</v>
      </c>
      <c r="G38" s="192">
        <v>22946</v>
      </c>
      <c r="H38" s="68"/>
      <c r="I38" s="343" t="s">
        <v>3470</v>
      </c>
      <c r="J38" s="68"/>
      <c r="K38" s="68"/>
      <c r="L38" s="68"/>
      <c r="M38" s="68"/>
      <c r="N38" s="344">
        <v>0</v>
      </c>
      <c r="O38" s="344">
        <v>0</v>
      </c>
      <c r="P38" s="345">
        <v>0.02</v>
      </c>
      <c r="Q38" s="345">
        <v>0</v>
      </c>
      <c r="R38" s="346" t="s">
        <v>638</v>
      </c>
      <c r="S38" s="366"/>
      <c r="T38" s="278"/>
    </row>
    <row r="39" spans="1:20" ht="51">
      <c r="A39" s="68" t="s">
        <v>541</v>
      </c>
      <c r="B39" s="68"/>
      <c r="C39" s="69" t="s">
        <v>590</v>
      </c>
      <c r="D39" s="108">
        <v>44964</v>
      </c>
      <c r="E39" s="108" t="s">
        <v>3590</v>
      </c>
      <c r="F39" s="192" t="s">
        <v>22</v>
      </c>
      <c r="G39" s="192">
        <v>22950</v>
      </c>
      <c r="H39" s="68"/>
      <c r="I39" s="343" t="s">
        <v>3471</v>
      </c>
      <c r="J39" s="68"/>
      <c r="K39" s="68"/>
      <c r="L39" s="68"/>
      <c r="M39" s="68"/>
      <c r="N39" s="344">
        <v>0</v>
      </c>
      <c r="O39" s="344">
        <v>0</v>
      </c>
      <c r="P39" s="345">
        <v>0.01</v>
      </c>
      <c r="Q39" s="345">
        <v>0</v>
      </c>
      <c r="R39" s="346" t="s">
        <v>638</v>
      </c>
      <c r="S39" s="366"/>
      <c r="T39" s="278"/>
    </row>
    <row r="40" spans="1:20" ht="51">
      <c r="A40" s="68" t="s">
        <v>541</v>
      </c>
      <c r="B40" s="68"/>
      <c r="C40" s="69" t="s">
        <v>590</v>
      </c>
      <c r="D40" s="108">
        <v>44965</v>
      </c>
      <c r="E40" s="108" t="s">
        <v>3591</v>
      </c>
      <c r="F40" s="192" t="s">
        <v>22</v>
      </c>
      <c r="G40" s="192">
        <v>22955</v>
      </c>
      <c r="H40" s="68"/>
      <c r="I40" s="343" t="s">
        <v>3472</v>
      </c>
      <c r="J40" s="68"/>
      <c r="K40" s="68"/>
      <c r="L40" s="68"/>
      <c r="M40" s="68"/>
      <c r="N40" s="344">
        <v>0</v>
      </c>
      <c r="O40" s="344">
        <v>0</v>
      </c>
      <c r="P40" s="345">
        <v>0.01</v>
      </c>
      <c r="Q40" s="345">
        <v>0</v>
      </c>
      <c r="R40" s="346" t="s">
        <v>638</v>
      </c>
      <c r="S40" s="366"/>
      <c r="T40" s="278"/>
    </row>
    <row r="41" spans="1:20" ht="51">
      <c r="A41" s="68" t="s">
        <v>541</v>
      </c>
      <c r="B41" s="68"/>
      <c r="C41" s="69" t="s">
        <v>590</v>
      </c>
      <c r="D41" s="108">
        <v>44966</v>
      </c>
      <c r="E41" s="108" t="s">
        <v>3592</v>
      </c>
      <c r="F41" s="192" t="s">
        <v>22</v>
      </c>
      <c r="G41" s="192">
        <v>22959</v>
      </c>
      <c r="H41" s="68"/>
      <c r="I41" s="343" t="s">
        <v>3473</v>
      </c>
      <c r="J41" s="68"/>
      <c r="K41" s="68"/>
      <c r="L41" s="68"/>
      <c r="M41" s="68"/>
      <c r="N41" s="344">
        <v>0</v>
      </c>
      <c r="O41" s="344">
        <v>0</v>
      </c>
      <c r="P41" s="345">
        <v>0.02</v>
      </c>
      <c r="Q41" s="345">
        <v>0</v>
      </c>
      <c r="R41" s="346" t="s">
        <v>638</v>
      </c>
      <c r="S41" s="366"/>
      <c r="T41" s="278"/>
    </row>
    <row r="42" spans="1:20" ht="51">
      <c r="A42" s="68" t="s">
        <v>541</v>
      </c>
      <c r="B42" s="68"/>
      <c r="C42" s="69" t="s">
        <v>590</v>
      </c>
      <c r="D42" s="108">
        <v>44967</v>
      </c>
      <c r="E42" s="108" t="s">
        <v>3593</v>
      </c>
      <c r="F42" s="192" t="s">
        <v>22</v>
      </c>
      <c r="G42" s="192">
        <v>22963</v>
      </c>
      <c r="H42" s="68"/>
      <c r="I42" s="343" t="s">
        <v>3474</v>
      </c>
      <c r="J42" s="68"/>
      <c r="K42" s="68"/>
      <c r="L42" s="68"/>
      <c r="M42" s="68"/>
      <c r="N42" s="344">
        <v>0</v>
      </c>
      <c r="O42" s="344">
        <v>0</v>
      </c>
      <c r="P42" s="345">
        <v>0</v>
      </c>
      <c r="Q42" s="345">
        <v>0.01</v>
      </c>
      <c r="R42" s="346" t="s">
        <v>638</v>
      </c>
      <c r="S42" s="366"/>
      <c r="T42" s="278"/>
    </row>
    <row r="43" spans="1:20" ht="51">
      <c r="A43" s="68" t="s">
        <v>541</v>
      </c>
      <c r="B43" s="68"/>
      <c r="C43" s="69" t="s">
        <v>590</v>
      </c>
      <c r="D43" s="108">
        <v>44970</v>
      </c>
      <c r="E43" s="108" t="s">
        <v>3594</v>
      </c>
      <c r="F43" s="192" t="s">
        <v>22</v>
      </c>
      <c r="G43" s="192">
        <v>22967</v>
      </c>
      <c r="H43" s="68"/>
      <c r="I43" s="343" t="s">
        <v>3475</v>
      </c>
      <c r="J43" s="68"/>
      <c r="K43" s="68"/>
      <c r="L43" s="68"/>
      <c r="M43" s="68"/>
      <c r="N43" s="344">
        <v>0</v>
      </c>
      <c r="O43" s="344">
        <v>0</v>
      </c>
      <c r="P43" s="345">
        <v>0.01</v>
      </c>
      <c r="Q43" s="345">
        <v>0</v>
      </c>
      <c r="R43" s="346" t="s">
        <v>638</v>
      </c>
      <c r="S43" s="366"/>
      <c r="T43" s="278"/>
    </row>
    <row r="44" spans="1:20" ht="51">
      <c r="A44" s="68" t="s">
        <v>541</v>
      </c>
      <c r="B44" s="68"/>
      <c r="C44" s="69" t="s">
        <v>590</v>
      </c>
      <c r="D44" s="108">
        <v>44971</v>
      </c>
      <c r="E44" s="108" t="s">
        <v>3595</v>
      </c>
      <c r="F44" s="192" t="s">
        <v>22</v>
      </c>
      <c r="G44" s="192">
        <v>22972</v>
      </c>
      <c r="H44" s="68"/>
      <c r="I44" s="343" t="s">
        <v>3476</v>
      </c>
      <c r="J44" s="68"/>
      <c r="K44" s="68"/>
      <c r="L44" s="68"/>
      <c r="M44" s="68"/>
      <c r="N44" s="344">
        <v>0</v>
      </c>
      <c r="O44" s="344">
        <v>0</v>
      </c>
      <c r="P44" s="345">
        <v>0</v>
      </c>
      <c r="Q44" s="345">
        <v>0.01</v>
      </c>
      <c r="R44" s="346" t="s">
        <v>638</v>
      </c>
      <c r="S44" s="366"/>
      <c r="T44" s="278"/>
    </row>
    <row r="45" spans="1:20" ht="51">
      <c r="A45" s="68" t="s">
        <v>542</v>
      </c>
      <c r="B45" s="68"/>
      <c r="C45" s="69" t="s">
        <v>691</v>
      </c>
      <c r="D45" s="108">
        <v>44972</v>
      </c>
      <c r="E45" s="108" t="s">
        <v>3596</v>
      </c>
      <c r="F45" s="192" t="s">
        <v>19</v>
      </c>
      <c r="G45" s="192">
        <v>16984</v>
      </c>
      <c r="H45" s="68"/>
      <c r="I45" s="343" t="s">
        <v>2550</v>
      </c>
      <c r="J45" s="68"/>
      <c r="K45" s="68"/>
      <c r="L45" s="68"/>
      <c r="M45" s="68"/>
      <c r="N45" s="344">
        <v>1147364.2</v>
      </c>
      <c r="O45" s="344">
        <v>0</v>
      </c>
      <c r="P45" s="345">
        <v>7870918.4100000001</v>
      </c>
      <c r="Q45" s="345">
        <v>0</v>
      </c>
      <c r="R45" s="346" t="s">
        <v>638</v>
      </c>
      <c r="S45" s="366"/>
      <c r="T45" s="278"/>
    </row>
    <row r="46" spans="1:20" ht="51">
      <c r="A46" s="68" t="s">
        <v>542</v>
      </c>
      <c r="B46" s="68"/>
      <c r="C46" s="69" t="s">
        <v>691</v>
      </c>
      <c r="D46" s="108">
        <v>44972</v>
      </c>
      <c r="E46" s="108" t="s">
        <v>3597</v>
      </c>
      <c r="F46" s="192" t="s">
        <v>19</v>
      </c>
      <c r="G46" s="192">
        <v>16981</v>
      </c>
      <c r="H46" s="68"/>
      <c r="I46" s="343" t="s">
        <v>2551</v>
      </c>
      <c r="J46" s="68"/>
      <c r="K46" s="68"/>
      <c r="L46" s="68"/>
      <c r="M46" s="68"/>
      <c r="N46" s="344">
        <v>894585.71</v>
      </c>
      <c r="O46" s="344">
        <v>0</v>
      </c>
      <c r="P46" s="345">
        <v>6136857.9699999997</v>
      </c>
      <c r="Q46" s="345">
        <v>0</v>
      </c>
      <c r="R46" s="346" t="s">
        <v>638</v>
      </c>
      <c r="S46" s="366"/>
      <c r="T46" s="278"/>
    </row>
    <row r="47" spans="1:20" ht="51">
      <c r="A47" s="68" t="s">
        <v>542</v>
      </c>
      <c r="B47" s="68"/>
      <c r="C47" s="69" t="s">
        <v>691</v>
      </c>
      <c r="D47" s="108">
        <v>44972</v>
      </c>
      <c r="E47" s="108" t="s">
        <v>3598</v>
      </c>
      <c r="F47" s="192" t="s">
        <v>19</v>
      </c>
      <c r="G47" s="192">
        <v>16982</v>
      </c>
      <c r="H47" s="68"/>
      <c r="I47" s="343" t="s">
        <v>2552</v>
      </c>
      <c r="J47" s="68"/>
      <c r="K47" s="68"/>
      <c r="L47" s="68"/>
      <c r="M47" s="68"/>
      <c r="N47" s="344">
        <v>74642.22</v>
      </c>
      <c r="O47" s="344">
        <v>0</v>
      </c>
      <c r="P47" s="345">
        <v>512045.63</v>
      </c>
      <c r="Q47" s="345">
        <v>0</v>
      </c>
      <c r="R47" s="346" t="s">
        <v>638</v>
      </c>
      <c r="S47" s="366"/>
      <c r="T47" s="278"/>
    </row>
    <row r="48" spans="1:20" ht="51">
      <c r="A48" s="68" t="s">
        <v>542</v>
      </c>
      <c r="B48" s="68"/>
      <c r="C48" s="69" t="s">
        <v>691</v>
      </c>
      <c r="D48" s="108">
        <v>44972</v>
      </c>
      <c r="E48" s="108" t="s">
        <v>3599</v>
      </c>
      <c r="F48" s="192" t="s">
        <v>19</v>
      </c>
      <c r="G48" s="192">
        <v>16983</v>
      </c>
      <c r="H48" s="68"/>
      <c r="I48" s="343" t="s">
        <v>2553</v>
      </c>
      <c r="J48" s="68"/>
      <c r="K48" s="68"/>
      <c r="L48" s="68"/>
      <c r="M48" s="68"/>
      <c r="N48" s="344">
        <v>432109.99</v>
      </c>
      <c r="O48" s="344">
        <v>0</v>
      </c>
      <c r="P48" s="345">
        <v>2964274.53</v>
      </c>
      <c r="Q48" s="345">
        <v>0</v>
      </c>
      <c r="R48" s="346" t="s">
        <v>638</v>
      </c>
      <c r="S48" s="366"/>
      <c r="T48" s="278"/>
    </row>
    <row r="49" spans="1:20" ht="51">
      <c r="A49" s="68" t="s">
        <v>542</v>
      </c>
      <c r="B49" s="68"/>
      <c r="C49" s="69" t="s">
        <v>691</v>
      </c>
      <c r="D49" s="108">
        <v>44972</v>
      </c>
      <c r="E49" s="108" t="s">
        <v>3600</v>
      </c>
      <c r="F49" s="192" t="s">
        <v>19</v>
      </c>
      <c r="G49" s="192">
        <v>17098</v>
      </c>
      <c r="H49" s="68"/>
      <c r="I49" s="343" t="s">
        <v>2554</v>
      </c>
      <c r="J49" s="68"/>
      <c r="K49" s="68"/>
      <c r="L49" s="68"/>
      <c r="M49" s="68"/>
      <c r="N49" s="344">
        <v>80632.479999999996</v>
      </c>
      <c r="O49" s="344">
        <v>0</v>
      </c>
      <c r="P49" s="345">
        <v>553138.81000000006</v>
      </c>
      <c r="Q49" s="345">
        <v>0</v>
      </c>
      <c r="R49" s="346" t="s">
        <v>638</v>
      </c>
      <c r="S49" s="366"/>
      <c r="T49" s="278"/>
    </row>
    <row r="50" spans="1:20" ht="51">
      <c r="A50" s="68" t="s">
        <v>541</v>
      </c>
      <c r="B50" s="68"/>
      <c r="C50" s="69" t="s">
        <v>590</v>
      </c>
      <c r="D50" s="108">
        <v>44972</v>
      </c>
      <c r="E50" s="108" t="s">
        <v>3601</v>
      </c>
      <c r="F50" s="192" t="s">
        <v>22</v>
      </c>
      <c r="G50" s="192">
        <v>22976</v>
      </c>
      <c r="H50" s="68"/>
      <c r="I50" s="343" t="s">
        <v>3477</v>
      </c>
      <c r="J50" s="68"/>
      <c r="K50" s="68"/>
      <c r="L50" s="68"/>
      <c r="M50" s="68"/>
      <c r="N50" s="344">
        <v>0</v>
      </c>
      <c r="O50" s="344">
        <v>0</v>
      </c>
      <c r="P50" s="345">
        <v>0.01</v>
      </c>
      <c r="Q50" s="345">
        <v>0</v>
      </c>
      <c r="R50" s="346" t="s">
        <v>638</v>
      </c>
      <c r="S50" s="366"/>
      <c r="T50" s="278"/>
    </row>
    <row r="51" spans="1:20" ht="51">
      <c r="A51" s="68" t="s">
        <v>541</v>
      </c>
      <c r="B51" s="68"/>
      <c r="C51" s="69" t="s">
        <v>590</v>
      </c>
      <c r="D51" s="108">
        <v>44973</v>
      </c>
      <c r="E51" s="108" t="s">
        <v>3602</v>
      </c>
      <c r="F51" s="192" t="s">
        <v>22</v>
      </c>
      <c r="G51" s="192">
        <v>22980</v>
      </c>
      <c r="H51" s="68"/>
      <c r="I51" s="343" t="s">
        <v>3478</v>
      </c>
      <c r="J51" s="68"/>
      <c r="K51" s="68"/>
      <c r="L51" s="68"/>
      <c r="M51" s="68"/>
      <c r="N51" s="344">
        <v>0</v>
      </c>
      <c r="O51" s="344">
        <v>0</v>
      </c>
      <c r="P51" s="345">
        <v>0</v>
      </c>
      <c r="Q51" s="345">
        <v>0.01</v>
      </c>
      <c r="R51" s="346" t="s">
        <v>638</v>
      </c>
      <c r="S51" s="366"/>
      <c r="T51" s="278"/>
    </row>
    <row r="52" spans="1:20" ht="51">
      <c r="A52" s="68" t="s">
        <v>541</v>
      </c>
      <c r="B52" s="68"/>
      <c r="C52" s="69" t="s">
        <v>590</v>
      </c>
      <c r="D52" s="108">
        <v>44974</v>
      </c>
      <c r="E52" s="108" t="s">
        <v>3603</v>
      </c>
      <c r="F52" s="192" t="s">
        <v>22</v>
      </c>
      <c r="G52" s="192">
        <v>22984</v>
      </c>
      <c r="H52" s="68"/>
      <c r="I52" s="343" t="s">
        <v>3479</v>
      </c>
      <c r="J52" s="68"/>
      <c r="K52" s="68"/>
      <c r="L52" s="68"/>
      <c r="M52" s="68"/>
      <c r="N52" s="344">
        <v>0</v>
      </c>
      <c r="O52" s="344">
        <v>0</v>
      </c>
      <c r="P52" s="345">
        <v>0</v>
      </c>
      <c r="Q52" s="345">
        <v>0.01</v>
      </c>
      <c r="R52" s="346" t="s">
        <v>638</v>
      </c>
      <c r="S52" s="366"/>
      <c r="T52" s="278"/>
    </row>
    <row r="53" spans="1:20" ht="51">
      <c r="A53" s="68" t="s">
        <v>541</v>
      </c>
      <c r="B53" s="68"/>
      <c r="C53" s="69" t="s">
        <v>590</v>
      </c>
      <c r="D53" s="108">
        <v>44979</v>
      </c>
      <c r="E53" s="108" t="s">
        <v>3604</v>
      </c>
      <c r="F53" s="192" t="s">
        <v>22</v>
      </c>
      <c r="G53" s="192">
        <v>22988</v>
      </c>
      <c r="H53" s="68"/>
      <c r="I53" s="343" t="s">
        <v>3480</v>
      </c>
      <c r="J53" s="68"/>
      <c r="K53" s="68"/>
      <c r="L53" s="68"/>
      <c r="M53" s="68"/>
      <c r="N53" s="344">
        <v>0</v>
      </c>
      <c r="O53" s="344">
        <v>0</v>
      </c>
      <c r="P53" s="345">
        <v>0.01</v>
      </c>
      <c r="Q53" s="345">
        <v>0</v>
      </c>
      <c r="R53" s="346" t="s">
        <v>638</v>
      </c>
      <c r="S53" s="366"/>
      <c r="T53" s="278"/>
    </row>
    <row r="54" spans="1:20" ht="51">
      <c r="A54" s="68" t="s">
        <v>541</v>
      </c>
      <c r="B54" s="68"/>
      <c r="C54" s="69" t="s">
        <v>590</v>
      </c>
      <c r="D54" s="108">
        <v>44980</v>
      </c>
      <c r="E54" s="108" t="s">
        <v>3605</v>
      </c>
      <c r="F54" s="192" t="s">
        <v>22</v>
      </c>
      <c r="G54" s="192">
        <v>22992</v>
      </c>
      <c r="H54" s="68"/>
      <c r="I54" s="343" t="s">
        <v>3481</v>
      </c>
      <c r="J54" s="68"/>
      <c r="K54" s="68"/>
      <c r="L54" s="68"/>
      <c r="M54" s="68"/>
      <c r="N54" s="344">
        <v>0</v>
      </c>
      <c r="O54" s="344">
        <v>0</v>
      </c>
      <c r="P54" s="345">
        <v>0</v>
      </c>
      <c r="Q54" s="345">
        <v>0.02</v>
      </c>
      <c r="R54" s="346" t="s">
        <v>638</v>
      </c>
      <c r="S54" s="366"/>
      <c r="T54" s="278"/>
    </row>
    <row r="55" spans="1:20" ht="76.5">
      <c r="A55" s="68" t="s">
        <v>542</v>
      </c>
      <c r="B55" s="68"/>
      <c r="C55" s="69" t="s">
        <v>691</v>
      </c>
      <c r="D55" s="108">
        <v>44984</v>
      </c>
      <c r="E55" s="108" t="s">
        <v>3606</v>
      </c>
      <c r="F55" s="192" t="s">
        <v>12</v>
      </c>
      <c r="G55" s="192">
        <v>1055208</v>
      </c>
      <c r="H55" s="68"/>
      <c r="I55" s="343" t="s">
        <v>2555</v>
      </c>
      <c r="J55" s="68"/>
      <c r="K55" s="68"/>
      <c r="L55" s="68"/>
      <c r="M55" s="68"/>
      <c r="N55" s="344">
        <v>2500</v>
      </c>
      <c r="O55" s="344">
        <v>0</v>
      </c>
      <c r="P55" s="345">
        <v>17150</v>
      </c>
      <c r="Q55" s="345">
        <v>0</v>
      </c>
      <c r="R55" s="346" t="s">
        <v>638</v>
      </c>
      <c r="S55" s="366"/>
      <c r="T55" s="278"/>
    </row>
    <row r="56" spans="1:20" ht="76.5">
      <c r="A56" s="68" t="s">
        <v>542</v>
      </c>
      <c r="B56" s="68"/>
      <c r="C56" s="69" t="s">
        <v>691</v>
      </c>
      <c r="D56" s="108">
        <v>44984</v>
      </c>
      <c r="E56" s="108" t="s">
        <v>3607</v>
      </c>
      <c r="F56" s="192" t="s">
        <v>19</v>
      </c>
      <c r="G56" s="192">
        <v>17103</v>
      </c>
      <c r="H56" s="68"/>
      <c r="I56" s="343" t="s">
        <v>2556</v>
      </c>
      <c r="J56" s="68"/>
      <c r="K56" s="68"/>
      <c r="L56" s="68"/>
      <c r="M56" s="68"/>
      <c r="N56" s="344">
        <v>196199.64</v>
      </c>
      <c r="O56" s="344">
        <v>0</v>
      </c>
      <c r="P56" s="345">
        <v>1345929.53</v>
      </c>
      <c r="Q56" s="345">
        <v>0</v>
      </c>
      <c r="R56" s="346" t="s">
        <v>638</v>
      </c>
      <c r="S56" s="366"/>
      <c r="T56" s="278"/>
    </row>
    <row r="57" spans="1:20" ht="51">
      <c r="A57" s="68" t="s">
        <v>541</v>
      </c>
      <c r="B57" s="68"/>
      <c r="C57" s="69" t="s">
        <v>590</v>
      </c>
      <c r="D57" s="108">
        <v>44984</v>
      </c>
      <c r="E57" s="108" t="s">
        <v>3608</v>
      </c>
      <c r="F57" s="192" t="s">
        <v>22</v>
      </c>
      <c r="G57" s="192">
        <v>23001</v>
      </c>
      <c r="H57" s="68"/>
      <c r="I57" s="343" t="s">
        <v>3482</v>
      </c>
      <c r="J57" s="68"/>
      <c r="K57" s="68"/>
      <c r="L57" s="68"/>
      <c r="M57" s="68"/>
      <c r="N57" s="344">
        <v>0</v>
      </c>
      <c r="O57" s="344">
        <v>0</v>
      </c>
      <c r="P57" s="345">
        <v>0.01</v>
      </c>
      <c r="Q57" s="345">
        <v>0</v>
      </c>
      <c r="R57" s="346" t="s">
        <v>638</v>
      </c>
      <c r="S57" s="366"/>
      <c r="T57" s="278"/>
    </row>
    <row r="58" spans="1:20" ht="51">
      <c r="A58" s="68" t="s">
        <v>541</v>
      </c>
      <c r="B58" s="68"/>
      <c r="C58" s="69" t="s">
        <v>590</v>
      </c>
      <c r="D58" s="108">
        <v>44986</v>
      </c>
      <c r="E58" s="108" t="s">
        <v>3609</v>
      </c>
      <c r="F58" s="192" t="s">
        <v>22</v>
      </c>
      <c r="G58" s="192">
        <v>23010</v>
      </c>
      <c r="H58" s="68"/>
      <c r="I58" s="343" t="s">
        <v>3483</v>
      </c>
      <c r="J58" s="68"/>
      <c r="K58" s="68"/>
      <c r="L58" s="68"/>
      <c r="M58" s="68"/>
      <c r="N58" s="344">
        <v>0</v>
      </c>
      <c r="O58" s="344">
        <v>0</v>
      </c>
      <c r="P58" s="345">
        <v>0.01</v>
      </c>
      <c r="Q58" s="345">
        <v>0</v>
      </c>
      <c r="R58" s="346" t="s">
        <v>638</v>
      </c>
      <c r="S58" s="366"/>
      <c r="T58" s="278"/>
    </row>
    <row r="59" spans="1:20" ht="51">
      <c r="A59" s="68" t="s">
        <v>541</v>
      </c>
      <c r="B59" s="68"/>
      <c r="C59" s="69" t="s">
        <v>590</v>
      </c>
      <c r="D59" s="108">
        <v>44988</v>
      </c>
      <c r="E59" s="108" t="s">
        <v>3610</v>
      </c>
      <c r="F59" s="192" t="s">
        <v>22</v>
      </c>
      <c r="G59" s="192">
        <v>23018</v>
      </c>
      <c r="H59" s="68"/>
      <c r="I59" s="343" t="s">
        <v>3484</v>
      </c>
      <c r="J59" s="68"/>
      <c r="K59" s="68"/>
      <c r="L59" s="68"/>
      <c r="M59" s="68"/>
      <c r="N59" s="344">
        <v>0</v>
      </c>
      <c r="O59" s="344">
        <v>0</v>
      </c>
      <c r="P59" s="345">
        <v>0.01</v>
      </c>
      <c r="Q59" s="345">
        <v>0</v>
      </c>
      <c r="R59" s="346" t="s">
        <v>638</v>
      </c>
      <c r="S59" s="366"/>
      <c r="T59" s="278"/>
    </row>
    <row r="60" spans="1:20" ht="51">
      <c r="A60" s="68" t="s">
        <v>541</v>
      </c>
      <c r="B60" s="68"/>
      <c r="C60" s="69" t="s">
        <v>590</v>
      </c>
      <c r="D60" s="108">
        <v>44991</v>
      </c>
      <c r="E60" s="108" t="s">
        <v>3611</v>
      </c>
      <c r="F60" s="192" t="s">
        <v>22</v>
      </c>
      <c r="G60" s="192">
        <v>23026</v>
      </c>
      <c r="H60" s="68"/>
      <c r="I60" s="343" t="s">
        <v>3485</v>
      </c>
      <c r="J60" s="68"/>
      <c r="K60" s="68"/>
      <c r="L60" s="68"/>
      <c r="M60" s="68"/>
      <c r="N60" s="344">
        <v>0</v>
      </c>
      <c r="O60" s="344">
        <v>0</v>
      </c>
      <c r="P60" s="345">
        <v>0</v>
      </c>
      <c r="Q60" s="345">
        <v>0.02</v>
      </c>
      <c r="R60" s="346" t="s">
        <v>638</v>
      </c>
      <c r="S60" s="366"/>
      <c r="T60" s="278"/>
    </row>
    <row r="61" spans="1:20" ht="51">
      <c r="A61" s="68" t="s">
        <v>541</v>
      </c>
      <c r="B61" s="68"/>
      <c r="C61" s="69" t="s">
        <v>590</v>
      </c>
      <c r="D61" s="108">
        <v>44992</v>
      </c>
      <c r="E61" s="108" t="s">
        <v>3612</v>
      </c>
      <c r="F61" s="192" t="s">
        <v>22</v>
      </c>
      <c r="G61" s="192">
        <v>23031</v>
      </c>
      <c r="H61" s="68"/>
      <c r="I61" s="343" t="s">
        <v>3486</v>
      </c>
      <c r="J61" s="68"/>
      <c r="K61" s="68"/>
      <c r="L61" s="68"/>
      <c r="M61" s="68"/>
      <c r="N61" s="344">
        <v>0</v>
      </c>
      <c r="O61" s="344">
        <v>0</v>
      </c>
      <c r="P61" s="345">
        <v>0.01</v>
      </c>
      <c r="Q61" s="345">
        <v>0</v>
      </c>
      <c r="R61" s="346" t="s">
        <v>638</v>
      </c>
      <c r="S61" s="366"/>
      <c r="T61" s="278"/>
    </row>
    <row r="62" spans="1:20" ht="51">
      <c r="A62" s="68" t="s">
        <v>541</v>
      </c>
      <c r="B62" s="68"/>
      <c r="C62" s="69" t="s">
        <v>590</v>
      </c>
      <c r="D62" s="108">
        <v>44993</v>
      </c>
      <c r="E62" s="108" t="s">
        <v>3613</v>
      </c>
      <c r="F62" s="192" t="s">
        <v>22</v>
      </c>
      <c r="G62" s="192">
        <v>23035</v>
      </c>
      <c r="H62" s="68"/>
      <c r="I62" s="343" t="s">
        <v>3487</v>
      </c>
      <c r="J62" s="68"/>
      <c r="K62" s="68"/>
      <c r="L62" s="68"/>
      <c r="M62" s="68"/>
      <c r="N62" s="344">
        <v>0</v>
      </c>
      <c r="O62" s="344">
        <v>0</v>
      </c>
      <c r="P62" s="345">
        <v>0</v>
      </c>
      <c r="Q62" s="345">
        <v>0.01</v>
      </c>
      <c r="R62" s="346" t="s">
        <v>638</v>
      </c>
      <c r="S62" s="366"/>
      <c r="T62" s="278"/>
    </row>
    <row r="63" spans="1:20" ht="51">
      <c r="A63" s="68" t="s">
        <v>541</v>
      </c>
      <c r="B63" s="68"/>
      <c r="C63" s="69" t="s">
        <v>590</v>
      </c>
      <c r="D63" s="108">
        <v>44995</v>
      </c>
      <c r="E63" s="108" t="s">
        <v>3614</v>
      </c>
      <c r="F63" s="192" t="s">
        <v>22</v>
      </c>
      <c r="G63" s="192">
        <v>23045</v>
      </c>
      <c r="H63" s="68"/>
      <c r="I63" s="343" t="s">
        <v>3488</v>
      </c>
      <c r="J63" s="68"/>
      <c r="K63" s="68"/>
      <c r="L63" s="68"/>
      <c r="M63" s="68"/>
      <c r="N63" s="344">
        <v>0</v>
      </c>
      <c r="O63" s="344">
        <v>0</v>
      </c>
      <c r="P63" s="345">
        <v>0</v>
      </c>
      <c r="Q63" s="345">
        <v>0.01</v>
      </c>
      <c r="R63" s="346" t="s">
        <v>638</v>
      </c>
      <c r="S63" s="366"/>
      <c r="T63" s="278"/>
    </row>
    <row r="64" spans="1:20" ht="63.75">
      <c r="A64" s="68" t="s">
        <v>542</v>
      </c>
      <c r="B64" s="68"/>
      <c r="C64" s="69" t="s">
        <v>691</v>
      </c>
      <c r="D64" s="108">
        <v>44999</v>
      </c>
      <c r="E64" s="108" t="s">
        <v>3615</v>
      </c>
      <c r="F64" s="192" t="s">
        <v>19</v>
      </c>
      <c r="G64" s="192">
        <v>17068</v>
      </c>
      <c r="H64" s="68"/>
      <c r="I64" s="343" t="s">
        <v>3489</v>
      </c>
      <c r="J64" s="68"/>
      <c r="K64" s="68"/>
      <c r="L64" s="68"/>
      <c r="M64" s="68"/>
      <c r="N64" s="344">
        <v>199200.64000000001</v>
      </c>
      <c r="O64" s="344">
        <v>0</v>
      </c>
      <c r="P64" s="345">
        <v>1366516.39</v>
      </c>
      <c r="Q64" s="345">
        <v>0</v>
      </c>
      <c r="R64" s="346" t="s">
        <v>638</v>
      </c>
      <c r="S64" s="366"/>
      <c r="T64" s="278"/>
    </row>
    <row r="65" spans="1:20" ht="63.75">
      <c r="A65" s="68" t="s">
        <v>542</v>
      </c>
      <c r="B65" s="68"/>
      <c r="C65" s="69" t="s">
        <v>691</v>
      </c>
      <c r="D65" s="108">
        <v>45000</v>
      </c>
      <c r="E65" s="108" t="s">
        <v>3616</v>
      </c>
      <c r="F65" s="192" t="s">
        <v>19</v>
      </c>
      <c r="G65" s="192">
        <v>17192</v>
      </c>
      <c r="H65" s="68"/>
      <c r="I65" s="343" t="s">
        <v>3490</v>
      </c>
      <c r="J65" s="68"/>
      <c r="K65" s="68"/>
      <c r="L65" s="68"/>
      <c r="M65" s="68"/>
      <c r="N65" s="344">
        <v>920907.49</v>
      </c>
      <c r="O65" s="344">
        <v>0</v>
      </c>
      <c r="P65" s="345">
        <v>6317425.3799999999</v>
      </c>
      <c r="Q65" s="345">
        <v>0</v>
      </c>
      <c r="R65" s="346" t="s">
        <v>638</v>
      </c>
      <c r="S65" s="366"/>
      <c r="T65" s="278"/>
    </row>
    <row r="66" spans="1:20" ht="63.75">
      <c r="A66" s="68" t="s">
        <v>542</v>
      </c>
      <c r="B66" s="68"/>
      <c r="C66" s="69" t="s">
        <v>691</v>
      </c>
      <c r="D66" s="108">
        <v>45000</v>
      </c>
      <c r="E66" s="108" t="s">
        <v>3617</v>
      </c>
      <c r="F66" s="192" t="s">
        <v>19</v>
      </c>
      <c r="G66" s="192">
        <v>17143</v>
      </c>
      <c r="H66" s="68"/>
      <c r="I66" s="343" t="s">
        <v>3491</v>
      </c>
      <c r="J66" s="68"/>
      <c r="K66" s="68"/>
      <c r="L66" s="68"/>
      <c r="M66" s="68"/>
      <c r="N66" s="344">
        <v>1090848.02</v>
      </c>
      <c r="O66" s="344">
        <v>0</v>
      </c>
      <c r="P66" s="345">
        <v>7483217.4199999999</v>
      </c>
      <c r="Q66" s="345">
        <v>0</v>
      </c>
      <c r="R66" s="346" t="s">
        <v>638</v>
      </c>
      <c r="S66" s="366"/>
      <c r="T66" s="278"/>
    </row>
    <row r="67" spans="1:20" ht="51">
      <c r="A67" s="68" t="s">
        <v>541</v>
      </c>
      <c r="B67" s="68"/>
      <c r="C67" s="69" t="s">
        <v>590</v>
      </c>
      <c r="D67" s="108">
        <v>45000</v>
      </c>
      <c r="E67" s="108" t="s">
        <v>3618</v>
      </c>
      <c r="F67" s="192" t="s">
        <v>22</v>
      </c>
      <c r="G67" s="192">
        <v>23061</v>
      </c>
      <c r="H67" s="68"/>
      <c r="I67" s="343" t="s">
        <v>3492</v>
      </c>
      <c r="J67" s="68"/>
      <c r="K67" s="68"/>
      <c r="L67" s="68"/>
      <c r="M67" s="68"/>
      <c r="N67" s="344">
        <v>0</v>
      </c>
      <c r="O67" s="344">
        <v>0</v>
      </c>
      <c r="P67" s="345">
        <v>0.04</v>
      </c>
      <c r="Q67" s="345">
        <v>0</v>
      </c>
      <c r="R67" s="346" t="s">
        <v>638</v>
      </c>
      <c r="S67" s="366"/>
      <c r="T67" s="278"/>
    </row>
    <row r="68" spans="1:20" ht="51">
      <c r="A68" s="68" t="s">
        <v>541</v>
      </c>
      <c r="B68" s="68"/>
      <c r="C68" s="69" t="s">
        <v>590</v>
      </c>
      <c r="D68" s="108">
        <v>45001</v>
      </c>
      <c r="E68" s="108" t="s">
        <v>3619</v>
      </c>
      <c r="F68" s="192" t="s">
        <v>22</v>
      </c>
      <c r="G68" s="192">
        <v>23065</v>
      </c>
      <c r="H68" s="68"/>
      <c r="I68" s="343" t="s">
        <v>3493</v>
      </c>
      <c r="J68" s="68"/>
      <c r="K68" s="68"/>
      <c r="L68" s="68"/>
      <c r="M68" s="68"/>
      <c r="N68" s="344">
        <v>0</v>
      </c>
      <c r="O68" s="344">
        <v>0</v>
      </c>
      <c r="P68" s="345">
        <v>0.01</v>
      </c>
      <c r="Q68" s="345">
        <v>0</v>
      </c>
      <c r="R68" s="346" t="s">
        <v>638</v>
      </c>
      <c r="S68" s="366"/>
      <c r="T68" s="278"/>
    </row>
    <row r="69" spans="1:20" ht="51">
      <c r="A69" s="68" t="s">
        <v>542</v>
      </c>
      <c r="B69" s="68"/>
      <c r="C69" s="69" t="s">
        <v>691</v>
      </c>
      <c r="D69" s="108">
        <v>45002</v>
      </c>
      <c r="E69" s="108" t="s">
        <v>3620</v>
      </c>
      <c r="F69" s="192" t="s">
        <v>19</v>
      </c>
      <c r="G69" s="192">
        <v>17084</v>
      </c>
      <c r="H69" s="68"/>
      <c r="I69" s="343" t="s">
        <v>3494</v>
      </c>
      <c r="J69" s="68"/>
      <c r="K69" s="68"/>
      <c r="L69" s="68"/>
      <c r="M69" s="68"/>
      <c r="N69" s="344">
        <v>76963.78</v>
      </c>
      <c r="O69" s="344">
        <v>0</v>
      </c>
      <c r="P69" s="345">
        <v>527971.53</v>
      </c>
      <c r="Q69" s="345">
        <v>0</v>
      </c>
      <c r="R69" s="346" t="s">
        <v>638</v>
      </c>
      <c r="S69" s="366"/>
      <c r="T69" s="278"/>
    </row>
    <row r="70" spans="1:20" ht="63.75">
      <c r="A70" s="68" t="s">
        <v>542</v>
      </c>
      <c r="B70" s="68"/>
      <c r="C70" s="69" t="s">
        <v>691</v>
      </c>
      <c r="D70" s="108">
        <v>45002</v>
      </c>
      <c r="E70" s="108" t="s">
        <v>3621</v>
      </c>
      <c r="F70" s="192" t="s">
        <v>19</v>
      </c>
      <c r="G70" s="192">
        <v>1056712</v>
      </c>
      <c r="H70" s="68"/>
      <c r="I70" s="343" t="s">
        <v>3495</v>
      </c>
      <c r="J70" s="68"/>
      <c r="K70" s="68"/>
      <c r="L70" s="68"/>
      <c r="M70" s="68"/>
      <c r="N70" s="344">
        <v>1061402.33</v>
      </c>
      <c r="O70" s="344">
        <v>0</v>
      </c>
      <c r="P70" s="345">
        <v>7281219.9800000004</v>
      </c>
      <c r="Q70" s="345">
        <v>0</v>
      </c>
      <c r="R70" s="346" t="s">
        <v>638</v>
      </c>
      <c r="S70" s="366"/>
      <c r="T70" s="278"/>
    </row>
    <row r="71" spans="1:20" ht="51">
      <c r="A71" s="68" t="s">
        <v>541</v>
      </c>
      <c r="B71" s="68"/>
      <c r="C71" s="69" t="s">
        <v>590</v>
      </c>
      <c r="D71" s="108">
        <v>45002</v>
      </c>
      <c r="E71" s="108" t="s">
        <v>3622</v>
      </c>
      <c r="F71" s="192" t="s">
        <v>22</v>
      </c>
      <c r="G71" s="192">
        <v>23069</v>
      </c>
      <c r="H71" s="68"/>
      <c r="I71" s="343" t="s">
        <v>3496</v>
      </c>
      <c r="J71" s="68"/>
      <c r="K71" s="68"/>
      <c r="L71" s="68"/>
      <c r="M71" s="68"/>
      <c r="N71" s="344">
        <v>0</v>
      </c>
      <c r="O71" s="344">
        <v>0</v>
      </c>
      <c r="P71" s="345">
        <v>0.01</v>
      </c>
      <c r="Q71" s="345">
        <v>0</v>
      </c>
      <c r="R71" s="346" t="s">
        <v>638</v>
      </c>
      <c r="S71" s="366"/>
      <c r="T71" s="278"/>
    </row>
    <row r="72" spans="1:20" ht="51">
      <c r="A72" s="68" t="s">
        <v>542</v>
      </c>
      <c r="B72" s="68"/>
      <c r="C72" s="69" t="s">
        <v>691</v>
      </c>
      <c r="D72" s="108">
        <v>45009</v>
      </c>
      <c r="E72" s="108" t="s">
        <v>3623</v>
      </c>
      <c r="F72" s="192" t="s">
        <v>6</v>
      </c>
      <c r="G72" s="192">
        <v>1057102</v>
      </c>
      <c r="H72" s="68"/>
      <c r="I72" s="343" t="s">
        <v>3497</v>
      </c>
      <c r="J72" s="68"/>
      <c r="K72" s="68"/>
      <c r="L72" s="68"/>
      <c r="M72" s="68"/>
      <c r="N72" s="344">
        <v>0</v>
      </c>
      <c r="O72" s="344">
        <v>108479883.38</v>
      </c>
      <c r="P72" s="345">
        <v>0</v>
      </c>
      <c r="Q72" s="345">
        <v>744171999.99000001</v>
      </c>
      <c r="R72" s="346" t="s">
        <v>638</v>
      </c>
      <c r="S72" s="366"/>
      <c r="T72" s="278"/>
    </row>
    <row r="73" spans="1:20" ht="51">
      <c r="A73" s="68" t="s">
        <v>541</v>
      </c>
      <c r="B73" s="68"/>
      <c r="C73" s="69" t="s">
        <v>590</v>
      </c>
      <c r="D73" s="108">
        <v>45009</v>
      </c>
      <c r="E73" s="108" t="s">
        <v>3624</v>
      </c>
      <c r="F73" s="192" t="s">
        <v>22</v>
      </c>
      <c r="G73" s="192">
        <v>23097</v>
      </c>
      <c r="H73" s="68"/>
      <c r="I73" s="343" t="s">
        <v>3498</v>
      </c>
      <c r="J73" s="68"/>
      <c r="K73" s="68"/>
      <c r="L73" s="68"/>
      <c r="M73" s="68"/>
      <c r="N73" s="344">
        <v>0</v>
      </c>
      <c r="O73" s="344">
        <v>0</v>
      </c>
      <c r="P73" s="345">
        <v>0</v>
      </c>
      <c r="Q73" s="345">
        <v>0.01</v>
      </c>
      <c r="R73" s="346" t="s">
        <v>638</v>
      </c>
      <c r="S73" s="366"/>
      <c r="T73" s="278"/>
    </row>
    <row r="74" spans="1:20" ht="51">
      <c r="A74" s="68" t="s">
        <v>541</v>
      </c>
      <c r="B74" s="68"/>
      <c r="C74" s="69" t="s">
        <v>590</v>
      </c>
      <c r="D74" s="108">
        <v>45012</v>
      </c>
      <c r="E74" s="108" t="s">
        <v>3625</v>
      </c>
      <c r="F74" s="192" t="s">
        <v>22</v>
      </c>
      <c r="G74" s="192">
        <v>23104</v>
      </c>
      <c r="H74" s="68"/>
      <c r="I74" s="343" t="s">
        <v>3499</v>
      </c>
      <c r="J74" s="68"/>
      <c r="K74" s="68"/>
      <c r="L74" s="68"/>
      <c r="M74" s="68"/>
      <c r="N74" s="344">
        <v>0</v>
      </c>
      <c r="O74" s="344">
        <v>0</v>
      </c>
      <c r="P74" s="345">
        <v>0</v>
      </c>
      <c r="Q74" s="345">
        <v>0.01</v>
      </c>
      <c r="R74" s="346" t="s">
        <v>638</v>
      </c>
      <c r="S74" s="366"/>
      <c r="T74" s="278"/>
    </row>
    <row r="75" spans="1:20" ht="51">
      <c r="A75" s="68" t="s">
        <v>541</v>
      </c>
      <c r="B75" s="68"/>
      <c r="C75" s="69" t="s">
        <v>590</v>
      </c>
      <c r="D75" s="108">
        <v>45013</v>
      </c>
      <c r="E75" s="108" t="s">
        <v>3626</v>
      </c>
      <c r="F75" s="192" t="s">
        <v>22</v>
      </c>
      <c r="G75" s="192">
        <v>23108</v>
      </c>
      <c r="H75" s="68"/>
      <c r="I75" s="343" t="s">
        <v>3500</v>
      </c>
      <c r="J75" s="68"/>
      <c r="K75" s="68"/>
      <c r="L75" s="68"/>
      <c r="M75" s="68"/>
      <c r="N75" s="344">
        <v>0</v>
      </c>
      <c r="O75" s="344">
        <v>0</v>
      </c>
      <c r="P75" s="345">
        <v>0.01</v>
      </c>
      <c r="Q75" s="345">
        <v>0</v>
      </c>
      <c r="R75" s="346" t="s">
        <v>638</v>
      </c>
      <c r="S75" s="366"/>
      <c r="T75" s="278"/>
    </row>
    <row r="76" spans="1:20" ht="51">
      <c r="A76" s="68" t="s">
        <v>541</v>
      </c>
      <c r="B76" s="68"/>
      <c r="C76" s="69" t="s">
        <v>590</v>
      </c>
      <c r="D76" s="108">
        <v>45015</v>
      </c>
      <c r="E76" s="108" t="s">
        <v>3627</v>
      </c>
      <c r="F76" s="192" t="s">
        <v>22</v>
      </c>
      <c r="G76" s="192">
        <v>23117</v>
      </c>
      <c r="H76" s="68"/>
      <c r="I76" s="343" t="s">
        <v>3501</v>
      </c>
      <c r="J76" s="68"/>
      <c r="K76" s="68"/>
      <c r="L76" s="68"/>
      <c r="M76" s="68"/>
      <c r="N76" s="344">
        <v>0</v>
      </c>
      <c r="O76" s="344">
        <v>0</v>
      </c>
      <c r="P76" s="345">
        <v>0.01</v>
      </c>
      <c r="Q76" s="345">
        <v>0</v>
      </c>
      <c r="R76" s="346" t="s">
        <v>638</v>
      </c>
      <c r="S76" s="366"/>
      <c r="T76" s="278"/>
    </row>
    <row r="77" spans="1:20" ht="51">
      <c r="A77" s="68" t="s">
        <v>542</v>
      </c>
      <c r="B77" s="68"/>
      <c r="C77" s="69" t="s">
        <v>691</v>
      </c>
      <c r="D77" s="108">
        <v>45016</v>
      </c>
      <c r="E77" s="108" t="s">
        <v>3628</v>
      </c>
      <c r="F77" s="192" t="s">
        <v>19</v>
      </c>
      <c r="G77" s="192">
        <v>17181</v>
      </c>
      <c r="H77" s="68"/>
      <c r="I77" s="343" t="s">
        <v>3502</v>
      </c>
      <c r="J77" s="68"/>
      <c r="K77" s="68"/>
      <c r="L77" s="68"/>
      <c r="M77" s="68"/>
      <c r="N77" s="344">
        <v>805013.82</v>
      </c>
      <c r="O77" s="344">
        <v>0</v>
      </c>
      <c r="P77" s="345">
        <v>5522394.8099999996</v>
      </c>
      <c r="Q77" s="345">
        <v>0</v>
      </c>
      <c r="R77" s="346" t="s">
        <v>638</v>
      </c>
      <c r="S77" s="366"/>
      <c r="T77" s="278"/>
    </row>
    <row r="78" spans="1:20" ht="63.75">
      <c r="A78" s="68" t="s">
        <v>542</v>
      </c>
      <c r="B78" s="68"/>
      <c r="C78" s="69" t="s">
        <v>691</v>
      </c>
      <c r="D78" s="108">
        <v>45016</v>
      </c>
      <c r="E78" s="108" t="s">
        <v>3629</v>
      </c>
      <c r="F78" s="192" t="s">
        <v>19</v>
      </c>
      <c r="G78" s="192">
        <v>17169</v>
      </c>
      <c r="H78" s="68"/>
      <c r="I78" s="343" t="s">
        <v>3503</v>
      </c>
      <c r="J78" s="68"/>
      <c r="K78" s="68"/>
      <c r="L78" s="68"/>
      <c r="M78" s="68"/>
      <c r="N78" s="344">
        <v>6551792.0199999996</v>
      </c>
      <c r="O78" s="344">
        <v>0</v>
      </c>
      <c r="P78" s="345">
        <v>44945293.259999998</v>
      </c>
      <c r="Q78" s="345">
        <v>0</v>
      </c>
      <c r="R78" s="346" t="s">
        <v>638</v>
      </c>
      <c r="S78" s="366"/>
      <c r="T78" s="278"/>
    </row>
    <row r="79" spans="1:20" ht="76.5">
      <c r="A79" s="68">
        <v>376</v>
      </c>
      <c r="B79" s="68"/>
      <c r="C79" s="69" t="s">
        <v>609</v>
      </c>
      <c r="D79" s="108">
        <v>45016</v>
      </c>
      <c r="E79" s="108" t="s">
        <v>3630</v>
      </c>
      <c r="F79" s="192" t="s">
        <v>6</v>
      </c>
      <c r="G79" s="192">
        <v>1057667</v>
      </c>
      <c r="H79" s="68"/>
      <c r="I79" s="343" t="s">
        <v>3504</v>
      </c>
      <c r="J79" s="68"/>
      <c r="K79" s="68"/>
      <c r="L79" s="68"/>
      <c r="M79" s="68"/>
      <c r="N79" s="344">
        <v>0</v>
      </c>
      <c r="O79" s="344">
        <v>45873.95</v>
      </c>
      <c r="P79" s="345">
        <v>0</v>
      </c>
      <c r="Q79" s="345">
        <v>314695.3</v>
      </c>
      <c r="R79" s="346" t="s">
        <v>638</v>
      </c>
      <c r="S79" s="366"/>
      <c r="T79" s="278"/>
    </row>
    <row r="80" spans="1:20" ht="76.5">
      <c r="A80" s="68">
        <v>20</v>
      </c>
      <c r="B80" s="68"/>
      <c r="C80" s="69" t="s">
        <v>41</v>
      </c>
      <c r="D80" s="108">
        <v>45020</v>
      </c>
      <c r="E80" s="108" t="s">
        <v>3631</v>
      </c>
      <c r="F80" s="192" t="s">
        <v>10</v>
      </c>
      <c r="G80" s="192">
        <v>1057803</v>
      </c>
      <c r="H80" s="68"/>
      <c r="I80" s="343" t="s">
        <v>5969</v>
      </c>
      <c r="J80" s="68"/>
      <c r="K80" s="68"/>
      <c r="L80" s="68"/>
      <c r="M80" s="68"/>
      <c r="N80" s="344">
        <v>7.29</v>
      </c>
      <c r="O80" s="344">
        <v>0</v>
      </c>
      <c r="P80" s="345">
        <v>50.01</v>
      </c>
      <c r="Q80" s="345">
        <v>0</v>
      </c>
      <c r="R80" s="346" t="s">
        <v>638</v>
      </c>
      <c r="S80" s="366"/>
      <c r="T80" s="278"/>
    </row>
    <row r="81" spans="1:20" ht="51">
      <c r="A81" s="68" t="s">
        <v>542</v>
      </c>
      <c r="B81" s="68"/>
      <c r="C81" s="69" t="s">
        <v>691</v>
      </c>
      <c r="D81" s="108">
        <v>45020</v>
      </c>
      <c r="E81" s="108" t="s">
        <v>3632</v>
      </c>
      <c r="F81" s="192" t="s">
        <v>19</v>
      </c>
      <c r="G81" s="192">
        <v>17199</v>
      </c>
      <c r="H81" s="68"/>
      <c r="I81" s="343" t="s">
        <v>5970</v>
      </c>
      <c r="J81" s="68"/>
      <c r="K81" s="68"/>
      <c r="L81" s="68"/>
      <c r="M81" s="68"/>
      <c r="N81" s="344">
        <v>326051.61</v>
      </c>
      <c r="O81" s="344">
        <v>0</v>
      </c>
      <c r="P81" s="345">
        <v>2236714.04</v>
      </c>
      <c r="Q81" s="345">
        <v>0</v>
      </c>
      <c r="R81" s="346" t="s">
        <v>638</v>
      </c>
      <c r="S81" s="366"/>
      <c r="T81" s="278"/>
    </row>
    <row r="82" spans="1:20" ht="51">
      <c r="A82" s="68" t="s">
        <v>541</v>
      </c>
      <c r="B82" s="68"/>
      <c r="C82" s="69" t="s">
        <v>590</v>
      </c>
      <c r="D82" s="108">
        <v>45020</v>
      </c>
      <c r="E82" s="108" t="s">
        <v>3633</v>
      </c>
      <c r="F82" s="192" t="s">
        <v>22</v>
      </c>
      <c r="G82" s="192">
        <v>23135</v>
      </c>
      <c r="H82" s="68"/>
      <c r="I82" s="343" t="s">
        <v>5971</v>
      </c>
      <c r="J82" s="68"/>
      <c r="K82" s="68"/>
      <c r="L82" s="68"/>
      <c r="M82" s="68"/>
      <c r="N82" s="344">
        <v>0</v>
      </c>
      <c r="O82" s="344">
        <v>0</v>
      </c>
      <c r="P82" s="345">
        <v>0.01</v>
      </c>
      <c r="Q82" s="345">
        <v>0</v>
      </c>
      <c r="R82" s="346" t="s">
        <v>638</v>
      </c>
      <c r="S82" s="366"/>
      <c r="T82" s="278"/>
    </row>
    <row r="83" spans="1:20" ht="102">
      <c r="A83" s="68">
        <v>132</v>
      </c>
      <c r="B83" s="68"/>
      <c r="C83" s="69" t="s">
        <v>59</v>
      </c>
      <c r="D83" s="108">
        <v>45021</v>
      </c>
      <c r="E83" s="108" t="s">
        <v>3634</v>
      </c>
      <c r="F83" s="192" t="s">
        <v>601</v>
      </c>
      <c r="G83" s="192">
        <v>18002</v>
      </c>
      <c r="H83" s="68"/>
      <c r="I83" s="343" t="s">
        <v>5972</v>
      </c>
      <c r="J83" s="68"/>
      <c r="K83" s="68"/>
      <c r="L83" s="68"/>
      <c r="M83" s="68"/>
      <c r="N83" s="344">
        <v>22.29</v>
      </c>
      <c r="O83" s="344">
        <v>0</v>
      </c>
      <c r="P83" s="345">
        <v>152.91</v>
      </c>
      <c r="Q83" s="345">
        <v>0</v>
      </c>
      <c r="R83" s="346" t="s">
        <v>638</v>
      </c>
      <c r="S83" s="366"/>
      <c r="T83" s="278"/>
    </row>
    <row r="84" spans="1:20" ht="102">
      <c r="A84" s="68">
        <v>203</v>
      </c>
      <c r="B84" s="68"/>
      <c r="C84" s="69" t="s">
        <v>86</v>
      </c>
      <c r="D84" s="108">
        <v>45021</v>
      </c>
      <c r="E84" s="108" t="s">
        <v>3635</v>
      </c>
      <c r="F84" s="192" t="s">
        <v>601</v>
      </c>
      <c r="G84" s="192">
        <v>18010</v>
      </c>
      <c r="H84" s="68"/>
      <c r="I84" s="343" t="s">
        <v>5973</v>
      </c>
      <c r="J84" s="68"/>
      <c r="K84" s="68"/>
      <c r="L84" s="68"/>
      <c r="M84" s="68"/>
      <c r="N84" s="344">
        <v>219.14</v>
      </c>
      <c r="O84" s="344">
        <v>0</v>
      </c>
      <c r="P84" s="345">
        <v>1503.3</v>
      </c>
      <c r="Q84" s="345">
        <v>0</v>
      </c>
      <c r="R84" s="346" t="s">
        <v>638</v>
      </c>
      <c r="S84" s="366"/>
      <c r="T84" s="278"/>
    </row>
    <row r="85" spans="1:20" ht="76.5">
      <c r="A85" s="68">
        <v>10</v>
      </c>
      <c r="B85" s="68"/>
      <c r="C85" s="69" t="s">
        <v>38</v>
      </c>
      <c r="D85" s="108">
        <v>45021</v>
      </c>
      <c r="E85" s="108" t="s">
        <v>3636</v>
      </c>
      <c r="F85" s="192" t="s">
        <v>6</v>
      </c>
      <c r="G85" s="192">
        <v>2227459</v>
      </c>
      <c r="H85" s="68"/>
      <c r="I85" s="343" t="s">
        <v>5974</v>
      </c>
      <c r="J85" s="68"/>
      <c r="K85" s="68"/>
      <c r="L85" s="68"/>
      <c r="M85" s="68"/>
      <c r="N85" s="344">
        <v>0</v>
      </c>
      <c r="O85" s="344">
        <v>1795.48</v>
      </c>
      <c r="P85" s="345">
        <v>0</v>
      </c>
      <c r="Q85" s="345">
        <v>12316.99</v>
      </c>
      <c r="R85" s="346" t="s">
        <v>638</v>
      </c>
      <c r="S85" s="366"/>
      <c r="T85" s="278"/>
    </row>
    <row r="86" spans="1:20" ht="76.5">
      <c r="A86" s="68">
        <v>47</v>
      </c>
      <c r="B86" s="68"/>
      <c r="C86" s="69" t="s">
        <v>45</v>
      </c>
      <c r="D86" s="108">
        <v>45021</v>
      </c>
      <c r="E86" s="108" t="s">
        <v>3637</v>
      </c>
      <c r="F86" s="192" t="s">
        <v>6</v>
      </c>
      <c r="G86" s="192">
        <v>2228229</v>
      </c>
      <c r="H86" s="68"/>
      <c r="I86" s="343" t="s">
        <v>5975</v>
      </c>
      <c r="J86" s="68"/>
      <c r="K86" s="68"/>
      <c r="L86" s="68"/>
      <c r="M86" s="68"/>
      <c r="N86" s="344">
        <v>0</v>
      </c>
      <c r="O86" s="344">
        <v>155001.01</v>
      </c>
      <c r="P86" s="345">
        <v>0</v>
      </c>
      <c r="Q86" s="345">
        <v>1063306.93</v>
      </c>
      <c r="R86" s="346" t="s">
        <v>638</v>
      </c>
      <c r="S86" s="366"/>
      <c r="T86" s="278"/>
    </row>
    <row r="87" spans="1:20" ht="76.5">
      <c r="A87" s="68">
        <v>47</v>
      </c>
      <c r="B87" s="68"/>
      <c r="C87" s="69" t="s">
        <v>45</v>
      </c>
      <c r="D87" s="108">
        <v>45021</v>
      </c>
      <c r="E87" s="108" t="s">
        <v>3638</v>
      </c>
      <c r="F87" s="192" t="s">
        <v>10</v>
      </c>
      <c r="G87" s="192">
        <v>2228229</v>
      </c>
      <c r="H87" s="68"/>
      <c r="I87" s="343" t="s">
        <v>5976</v>
      </c>
      <c r="J87" s="68"/>
      <c r="K87" s="68"/>
      <c r="L87" s="68"/>
      <c r="M87" s="68"/>
      <c r="N87" s="344">
        <v>7.29</v>
      </c>
      <c r="O87" s="344">
        <v>0</v>
      </c>
      <c r="P87" s="345">
        <v>50.01</v>
      </c>
      <c r="Q87" s="345">
        <v>0</v>
      </c>
      <c r="R87" s="346" t="s">
        <v>638</v>
      </c>
      <c r="S87" s="366"/>
      <c r="T87" s="278"/>
    </row>
    <row r="88" spans="1:20" ht="102">
      <c r="A88" s="68">
        <v>16</v>
      </c>
      <c r="B88" s="68"/>
      <c r="C88" s="69" t="s">
        <v>40</v>
      </c>
      <c r="D88" s="108">
        <v>45022</v>
      </c>
      <c r="E88" s="108" t="s">
        <v>3639</v>
      </c>
      <c r="F88" s="192" t="s">
        <v>601</v>
      </c>
      <c r="G88" s="192">
        <v>18008</v>
      </c>
      <c r="H88" s="68"/>
      <c r="I88" s="343" t="s">
        <v>5977</v>
      </c>
      <c r="J88" s="68"/>
      <c r="K88" s="68"/>
      <c r="L88" s="68"/>
      <c r="M88" s="68"/>
      <c r="N88" s="344">
        <v>257.79000000000002</v>
      </c>
      <c r="O88" s="344">
        <v>0</v>
      </c>
      <c r="P88" s="345">
        <v>1768.44</v>
      </c>
      <c r="Q88" s="345">
        <v>0</v>
      </c>
      <c r="R88" s="346" t="s">
        <v>638</v>
      </c>
      <c r="S88" s="366"/>
      <c r="T88" s="278"/>
    </row>
    <row r="89" spans="1:20" ht="63.75">
      <c r="A89" s="68">
        <v>514</v>
      </c>
      <c r="B89" s="68"/>
      <c r="C89" s="69" t="s">
        <v>161</v>
      </c>
      <c r="D89" s="108">
        <v>45022</v>
      </c>
      <c r="E89" s="108" t="s">
        <v>3640</v>
      </c>
      <c r="F89" s="192" t="s">
        <v>6</v>
      </c>
      <c r="G89" s="192">
        <v>2229596</v>
      </c>
      <c r="H89" s="68"/>
      <c r="I89" s="343" t="s">
        <v>5978</v>
      </c>
      <c r="J89" s="68"/>
      <c r="K89" s="68"/>
      <c r="L89" s="68"/>
      <c r="M89" s="68"/>
      <c r="N89" s="344">
        <v>0</v>
      </c>
      <c r="O89" s="344">
        <v>400000</v>
      </c>
      <c r="P89" s="345">
        <v>0</v>
      </c>
      <c r="Q89" s="345">
        <v>2744000</v>
      </c>
      <c r="R89" s="346" t="s">
        <v>638</v>
      </c>
      <c r="S89" s="366"/>
      <c r="T89" s="278"/>
    </row>
    <row r="90" spans="1:20" ht="76.5">
      <c r="A90" s="68">
        <v>514</v>
      </c>
      <c r="B90" s="68"/>
      <c r="C90" s="69" t="s">
        <v>161</v>
      </c>
      <c r="D90" s="108">
        <v>45022</v>
      </c>
      <c r="E90" s="108"/>
      <c r="F90" s="192" t="s">
        <v>10</v>
      </c>
      <c r="G90" s="192">
        <v>2229596</v>
      </c>
      <c r="H90" s="68"/>
      <c r="I90" s="343" t="s">
        <v>5979</v>
      </c>
      <c r="J90" s="68"/>
      <c r="K90" s="68"/>
      <c r="L90" s="68"/>
      <c r="M90" s="68"/>
      <c r="N90" s="344">
        <v>7.29</v>
      </c>
      <c r="O90" s="344">
        <v>0</v>
      </c>
      <c r="P90" s="345">
        <v>50.01</v>
      </c>
      <c r="Q90" s="345">
        <v>0</v>
      </c>
      <c r="R90" s="346" t="s">
        <v>638</v>
      </c>
      <c r="S90" s="366"/>
      <c r="T90" s="278"/>
    </row>
    <row r="91" spans="1:20" ht="51">
      <c r="A91" s="68" t="s">
        <v>541</v>
      </c>
      <c r="B91" s="68"/>
      <c r="C91" s="69" t="s">
        <v>590</v>
      </c>
      <c r="D91" s="108">
        <v>45022</v>
      </c>
      <c r="E91" s="108"/>
      <c r="F91" s="192" t="s">
        <v>22</v>
      </c>
      <c r="G91" s="192">
        <v>23143</v>
      </c>
      <c r="H91" s="68"/>
      <c r="I91" s="343" t="s">
        <v>5980</v>
      </c>
      <c r="J91" s="68"/>
      <c r="K91" s="68"/>
      <c r="L91" s="68"/>
      <c r="M91" s="68"/>
      <c r="N91" s="344">
        <v>0</v>
      </c>
      <c r="O91" s="344">
        <v>0</v>
      </c>
      <c r="P91" s="345">
        <v>0.01</v>
      </c>
      <c r="Q91" s="345">
        <v>0</v>
      </c>
      <c r="R91" s="346" t="s">
        <v>638</v>
      </c>
      <c r="S91" s="366"/>
      <c r="T91" s="278"/>
    </row>
    <row r="92" spans="1:20" ht="63.75">
      <c r="A92" s="68">
        <v>86</v>
      </c>
      <c r="B92" s="68"/>
      <c r="C92" s="69" t="s">
        <v>50</v>
      </c>
      <c r="D92" s="108">
        <v>45026</v>
      </c>
      <c r="E92" s="108"/>
      <c r="F92" s="192" t="s">
        <v>6</v>
      </c>
      <c r="G92" s="192">
        <v>2230959</v>
      </c>
      <c r="H92" s="68"/>
      <c r="I92" s="343" t="s">
        <v>5981</v>
      </c>
      <c r="J92" s="68"/>
      <c r="K92" s="68"/>
      <c r="L92" s="68"/>
      <c r="M92" s="68"/>
      <c r="N92" s="344">
        <v>0</v>
      </c>
      <c r="O92" s="344">
        <v>650000</v>
      </c>
      <c r="P92" s="345">
        <v>0</v>
      </c>
      <c r="Q92" s="345">
        <v>4459000</v>
      </c>
      <c r="R92" s="346" t="s">
        <v>638</v>
      </c>
      <c r="S92" s="366"/>
      <c r="T92" s="278"/>
    </row>
    <row r="93" spans="1:20" ht="63.75">
      <c r="A93" s="68">
        <v>86</v>
      </c>
      <c r="B93" s="68"/>
      <c r="C93" s="69" t="s">
        <v>50</v>
      </c>
      <c r="D93" s="108">
        <v>45026</v>
      </c>
      <c r="E93" s="108"/>
      <c r="F93" s="192" t="s">
        <v>10</v>
      </c>
      <c r="G93" s="192">
        <v>2230959</v>
      </c>
      <c r="H93" s="68"/>
      <c r="I93" s="343" t="s">
        <v>5982</v>
      </c>
      <c r="J93" s="68"/>
      <c r="K93" s="68"/>
      <c r="L93" s="68"/>
      <c r="M93" s="68"/>
      <c r="N93" s="344">
        <v>7.29</v>
      </c>
      <c r="O93" s="344">
        <v>0</v>
      </c>
      <c r="P93" s="345">
        <v>50.01</v>
      </c>
      <c r="Q93" s="345">
        <v>0</v>
      </c>
      <c r="R93" s="346" t="s">
        <v>638</v>
      </c>
      <c r="S93" s="366"/>
      <c r="T93" s="278"/>
    </row>
    <row r="94" spans="1:20" ht="76.5">
      <c r="A94" s="68">
        <v>212</v>
      </c>
      <c r="B94" s="68"/>
      <c r="C94" s="69" t="s">
        <v>90</v>
      </c>
      <c r="D94" s="108">
        <v>45026</v>
      </c>
      <c r="E94" s="108"/>
      <c r="F94" s="192" t="s">
        <v>10</v>
      </c>
      <c r="G94" s="192">
        <v>2231658</v>
      </c>
      <c r="H94" s="68"/>
      <c r="I94" s="343" t="s">
        <v>5983</v>
      </c>
      <c r="J94" s="68"/>
      <c r="K94" s="68"/>
      <c r="L94" s="68"/>
      <c r="M94" s="68"/>
      <c r="N94" s="344">
        <v>7.29</v>
      </c>
      <c r="O94" s="344">
        <v>0</v>
      </c>
      <c r="P94" s="345">
        <v>50.01</v>
      </c>
      <c r="Q94" s="345">
        <v>0</v>
      </c>
      <c r="R94" s="346" t="s">
        <v>638</v>
      </c>
      <c r="S94" s="366"/>
      <c r="T94" s="278"/>
    </row>
    <row r="95" spans="1:20" ht="51">
      <c r="A95" s="68" t="s">
        <v>541</v>
      </c>
      <c r="B95" s="68"/>
      <c r="C95" s="69" t="s">
        <v>590</v>
      </c>
      <c r="D95" s="108">
        <v>45026</v>
      </c>
      <c r="E95" s="108"/>
      <c r="F95" s="192" t="s">
        <v>22</v>
      </c>
      <c r="G95" s="192">
        <v>23148</v>
      </c>
      <c r="H95" s="68"/>
      <c r="I95" s="343" t="s">
        <v>5984</v>
      </c>
      <c r="J95" s="68"/>
      <c r="K95" s="68"/>
      <c r="L95" s="68"/>
      <c r="M95" s="68"/>
      <c r="N95" s="344">
        <v>0</v>
      </c>
      <c r="O95" s="344">
        <v>0</v>
      </c>
      <c r="P95" s="345">
        <v>0.01</v>
      </c>
      <c r="Q95" s="345">
        <v>0</v>
      </c>
      <c r="R95" s="346" t="s">
        <v>638</v>
      </c>
      <c r="S95" s="366"/>
      <c r="T95" s="278"/>
    </row>
    <row r="96" spans="1:20" ht="63.75">
      <c r="A96" s="68">
        <v>291</v>
      </c>
      <c r="B96" s="68"/>
      <c r="C96" s="69" t="s">
        <v>119</v>
      </c>
      <c r="D96" s="108">
        <v>45027</v>
      </c>
      <c r="E96" s="108"/>
      <c r="F96" s="192" t="s">
        <v>6</v>
      </c>
      <c r="G96" s="192">
        <v>2232877</v>
      </c>
      <c r="H96" s="68"/>
      <c r="I96" s="343" t="s">
        <v>5985</v>
      </c>
      <c r="J96" s="68"/>
      <c r="K96" s="68"/>
      <c r="L96" s="68"/>
      <c r="M96" s="68"/>
      <c r="N96" s="344">
        <v>0</v>
      </c>
      <c r="O96" s="344">
        <v>2222320</v>
      </c>
      <c r="P96" s="345">
        <v>0</v>
      </c>
      <c r="Q96" s="345">
        <v>15245115.199999999</v>
      </c>
      <c r="R96" s="346" t="s">
        <v>638</v>
      </c>
      <c r="S96" s="366"/>
      <c r="T96" s="278"/>
    </row>
    <row r="97" spans="1:20" ht="89.25">
      <c r="A97" s="68">
        <v>10</v>
      </c>
      <c r="B97" s="68"/>
      <c r="C97" s="69" t="s">
        <v>38</v>
      </c>
      <c r="D97" s="108">
        <v>45027</v>
      </c>
      <c r="E97" s="108"/>
      <c r="F97" s="192" t="s">
        <v>6</v>
      </c>
      <c r="G97" s="192">
        <v>2233177</v>
      </c>
      <c r="H97" s="68"/>
      <c r="I97" s="343" t="s">
        <v>5986</v>
      </c>
      <c r="J97" s="68"/>
      <c r="K97" s="68"/>
      <c r="L97" s="68"/>
      <c r="M97" s="68"/>
      <c r="N97" s="344">
        <v>0</v>
      </c>
      <c r="O97" s="344">
        <v>37296.47</v>
      </c>
      <c r="P97" s="345">
        <v>0</v>
      </c>
      <c r="Q97" s="345">
        <v>255853.78</v>
      </c>
      <c r="R97" s="346" t="s">
        <v>638</v>
      </c>
      <c r="S97" s="366"/>
      <c r="T97" s="278"/>
    </row>
    <row r="98" spans="1:20" ht="51">
      <c r="A98" s="68" t="s">
        <v>541</v>
      </c>
      <c r="B98" s="68"/>
      <c r="C98" s="69" t="s">
        <v>590</v>
      </c>
      <c r="D98" s="108">
        <v>45027</v>
      </c>
      <c r="E98" s="108"/>
      <c r="F98" s="192" t="s">
        <v>22</v>
      </c>
      <c r="G98" s="192">
        <v>23153</v>
      </c>
      <c r="H98" s="68"/>
      <c r="I98" s="343" t="s">
        <v>5987</v>
      </c>
      <c r="J98" s="68"/>
      <c r="K98" s="68"/>
      <c r="L98" s="68"/>
      <c r="M98" s="68"/>
      <c r="N98" s="344">
        <v>0</v>
      </c>
      <c r="O98" s="344">
        <v>0</v>
      </c>
      <c r="P98" s="345">
        <v>0</v>
      </c>
      <c r="Q98" s="345">
        <v>0.02</v>
      </c>
      <c r="R98" s="346" t="s">
        <v>638</v>
      </c>
      <c r="S98" s="366"/>
      <c r="T98" s="278"/>
    </row>
    <row r="99" spans="1:20" ht="76.5">
      <c r="A99" s="68">
        <v>10</v>
      </c>
      <c r="B99" s="68"/>
      <c r="C99" s="69" t="s">
        <v>38</v>
      </c>
      <c r="D99" s="108">
        <v>45028</v>
      </c>
      <c r="E99" s="108"/>
      <c r="F99" s="192" t="s">
        <v>6</v>
      </c>
      <c r="G99" s="192">
        <v>2234568</v>
      </c>
      <c r="H99" s="68"/>
      <c r="I99" s="343" t="s">
        <v>5988</v>
      </c>
      <c r="J99" s="68"/>
      <c r="K99" s="68"/>
      <c r="L99" s="68"/>
      <c r="M99" s="68"/>
      <c r="N99" s="344">
        <v>0</v>
      </c>
      <c r="O99" s="344">
        <v>1485</v>
      </c>
      <c r="P99" s="345">
        <v>0</v>
      </c>
      <c r="Q99" s="345">
        <v>10187.1</v>
      </c>
      <c r="R99" s="346" t="s">
        <v>638</v>
      </c>
      <c r="S99" s="366"/>
      <c r="T99" s="278"/>
    </row>
    <row r="100" spans="1:20" ht="76.5">
      <c r="A100" s="68">
        <v>10</v>
      </c>
      <c r="B100" s="68"/>
      <c r="C100" s="69" t="s">
        <v>38</v>
      </c>
      <c r="D100" s="108">
        <v>45028</v>
      </c>
      <c r="E100" s="108"/>
      <c r="F100" s="192" t="s">
        <v>6</v>
      </c>
      <c r="G100" s="192">
        <v>2234570</v>
      </c>
      <c r="H100" s="68"/>
      <c r="I100" s="343" t="s">
        <v>5989</v>
      </c>
      <c r="J100" s="68"/>
      <c r="K100" s="68"/>
      <c r="L100" s="68"/>
      <c r="M100" s="68"/>
      <c r="N100" s="344">
        <v>0</v>
      </c>
      <c r="O100" s="344">
        <v>994</v>
      </c>
      <c r="P100" s="345">
        <v>0</v>
      </c>
      <c r="Q100" s="345">
        <v>6818.84</v>
      </c>
      <c r="R100" s="346" t="s">
        <v>638</v>
      </c>
      <c r="S100" s="366"/>
      <c r="T100" s="278"/>
    </row>
    <row r="101" spans="1:20" ht="76.5">
      <c r="A101" s="68">
        <v>10</v>
      </c>
      <c r="B101" s="68"/>
      <c r="C101" s="69" t="s">
        <v>38</v>
      </c>
      <c r="D101" s="108">
        <v>45028</v>
      </c>
      <c r="E101" s="108"/>
      <c r="F101" s="192" t="s">
        <v>6</v>
      </c>
      <c r="G101" s="192">
        <v>2234582</v>
      </c>
      <c r="H101" s="68"/>
      <c r="I101" s="343" t="s">
        <v>5990</v>
      </c>
      <c r="J101" s="68"/>
      <c r="K101" s="68"/>
      <c r="L101" s="68"/>
      <c r="M101" s="68"/>
      <c r="N101" s="344">
        <v>0</v>
      </c>
      <c r="O101" s="344">
        <v>1977.75</v>
      </c>
      <c r="P101" s="345">
        <v>0</v>
      </c>
      <c r="Q101" s="345">
        <v>13567.37</v>
      </c>
      <c r="R101" s="346" t="s">
        <v>638</v>
      </c>
      <c r="S101" s="366"/>
      <c r="T101" s="278"/>
    </row>
    <row r="102" spans="1:20" ht="76.5">
      <c r="A102" s="68">
        <v>10</v>
      </c>
      <c r="B102" s="68"/>
      <c r="C102" s="69" t="s">
        <v>38</v>
      </c>
      <c r="D102" s="108">
        <v>45028</v>
      </c>
      <c r="E102" s="108"/>
      <c r="F102" s="192" t="s">
        <v>6</v>
      </c>
      <c r="G102" s="192">
        <v>2234580</v>
      </c>
      <c r="H102" s="68"/>
      <c r="I102" s="343" t="s">
        <v>5991</v>
      </c>
      <c r="J102" s="68"/>
      <c r="K102" s="68"/>
      <c r="L102" s="68"/>
      <c r="M102" s="68"/>
      <c r="N102" s="344">
        <v>0</v>
      </c>
      <c r="O102" s="344">
        <v>3563.89</v>
      </c>
      <c r="P102" s="345">
        <v>0</v>
      </c>
      <c r="Q102" s="345">
        <v>24448.29</v>
      </c>
      <c r="R102" s="346" t="s">
        <v>638</v>
      </c>
      <c r="S102" s="366"/>
      <c r="T102" s="278"/>
    </row>
    <row r="103" spans="1:20" ht="76.5">
      <c r="A103" s="68">
        <v>10</v>
      </c>
      <c r="B103" s="68"/>
      <c r="C103" s="69" t="s">
        <v>38</v>
      </c>
      <c r="D103" s="108">
        <v>45028</v>
      </c>
      <c r="E103" s="108"/>
      <c r="F103" s="192" t="s">
        <v>6</v>
      </c>
      <c r="G103" s="192">
        <v>2234578</v>
      </c>
      <c r="H103" s="68"/>
      <c r="I103" s="343" t="s">
        <v>5992</v>
      </c>
      <c r="J103" s="68"/>
      <c r="K103" s="68"/>
      <c r="L103" s="68"/>
      <c r="M103" s="68"/>
      <c r="N103" s="344">
        <v>0</v>
      </c>
      <c r="O103" s="344">
        <v>1242.45</v>
      </c>
      <c r="P103" s="345">
        <v>0</v>
      </c>
      <c r="Q103" s="345">
        <v>8523.2099999999991</v>
      </c>
      <c r="R103" s="346" t="s">
        <v>638</v>
      </c>
      <c r="S103" s="366"/>
      <c r="T103" s="278"/>
    </row>
    <row r="104" spans="1:20" ht="76.5">
      <c r="A104" s="68">
        <v>10</v>
      </c>
      <c r="B104" s="68"/>
      <c r="C104" s="69" t="s">
        <v>38</v>
      </c>
      <c r="D104" s="108">
        <v>45028</v>
      </c>
      <c r="E104" s="108"/>
      <c r="F104" s="192" t="s">
        <v>6</v>
      </c>
      <c r="G104" s="192">
        <v>2234576</v>
      </c>
      <c r="H104" s="68"/>
      <c r="I104" s="343" t="s">
        <v>5993</v>
      </c>
      <c r="J104" s="68"/>
      <c r="K104" s="68"/>
      <c r="L104" s="68"/>
      <c r="M104" s="68"/>
      <c r="N104" s="344">
        <v>0</v>
      </c>
      <c r="O104" s="344">
        <v>6468.96</v>
      </c>
      <c r="P104" s="345">
        <v>0</v>
      </c>
      <c r="Q104" s="345">
        <v>44377.07</v>
      </c>
      <c r="R104" s="346" t="s">
        <v>638</v>
      </c>
      <c r="S104" s="366"/>
      <c r="T104" s="278"/>
    </row>
    <row r="105" spans="1:20" ht="76.5">
      <c r="A105" s="68">
        <v>10</v>
      </c>
      <c r="B105" s="68"/>
      <c r="C105" s="69" t="s">
        <v>38</v>
      </c>
      <c r="D105" s="108">
        <v>45028</v>
      </c>
      <c r="E105" s="108"/>
      <c r="F105" s="192" t="s">
        <v>6</v>
      </c>
      <c r="G105" s="192">
        <v>2234574</v>
      </c>
      <c r="H105" s="68"/>
      <c r="I105" s="343" t="s">
        <v>5994</v>
      </c>
      <c r="J105" s="68"/>
      <c r="K105" s="68"/>
      <c r="L105" s="68"/>
      <c r="M105" s="68"/>
      <c r="N105" s="344">
        <v>0</v>
      </c>
      <c r="O105" s="344">
        <v>4721.6499999999996</v>
      </c>
      <c r="P105" s="345">
        <v>0</v>
      </c>
      <c r="Q105" s="345">
        <v>32390.52</v>
      </c>
      <c r="R105" s="346" t="s">
        <v>638</v>
      </c>
      <c r="S105" s="366"/>
      <c r="T105" s="278"/>
    </row>
    <row r="106" spans="1:20" ht="76.5">
      <c r="A106" s="68">
        <v>10</v>
      </c>
      <c r="B106" s="68"/>
      <c r="C106" s="69" t="s">
        <v>38</v>
      </c>
      <c r="D106" s="108">
        <v>45028</v>
      </c>
      <c r="E106" s="108"/>
      <c r="F106" s="192" t="s">
        <v>6</v>
      </c>
      <c r="G106" s="192">
        <v>2234572</v>
      </c>
      <c r="H106" s="68"/>
      <c r="I106" s="343" t="s">
        <v>5995</v>
      </c>
      <c r="J106" s="68"/>
      <c r="K106" s="68"/>
      <c r="L106" s="68"/>
      <c r="M106" s="68"/>
      <c r="N106" s="344">
        <v>0</v>
      </c>
      <c r="O106" s="344">
        <v>1315</v>
      </c>
      <c r="P106" s="345">
        <v>0</v>
      </c>
      <c r="Q106" s="345">
        <v>9020.9</v>
      </c>
      <c r="R106" s="346" t="s">
        <v>638</v>
      </c>
      <c r="S106" s="366"/>
      <c r="T106" s="278"/>
    </row>
    <row r="107" spans="1:20" ht="51">
      <c r="A107" s="68" t="s">
        <v>541</v>
      </c>
      <c r="B107" s="68"/>
      <c r="C107" s="69" t="s">
        <v>590</v>
      </c>
      <c r="D107" s="108">
        <v>45028</v>
      </c>
      <c r="E107" s="108"/>
      <c r="F107" s="192" t="s">
        <v>22</v>
      </c>
      <c r="G107" s="192">
        <v>23157</v>
      </c>
      <c r="H107" s="68"/>
      <c r="I107" s="343" t="s">
        <v>5996</v>
      </c>
      <c r="J107" s="68"/>
      <c r="K107" s="68"/>
      <c r="L107" s="68"/>
      <c r="M107" s="68"/>
      <c r="N107" s="344">
        <v>0</v>
      </c>
      <c r="O107" s="344">
        <v>0</v>
      </c>
      <c r="P107" s="345">
        <v>0.02</v>
      </c>
      <c r="Q107" s="345">
        <v>0</v>
      </c>
      <c r="R107" s="346" t="s">
        <v>638</v>
      </c>
      <c r="S107" s="366"/>
      <c r="T107" s="278"/>
    </row>
    <row r="108" spans="1:20" ht="63.75">
      <c r="A108" s="68">
        <v>212</v>
      </c>
      <c r="B108" s="68"/>
      <c r="C108" s="69" t="s">
        <v>90</v>
      </c>
      <c r="D108" s="108">
        <v>45029</v>
      </c>
      <c r="E108" s="108"/>
      <c r="F108" s="192" t="s">
        <v>3</v>
      </c>
      <c r="G108" s="192">
        <v>2106439</v>
      </c>
      <c r="H108" s="68"/>
      <c r="I108" s="343" t="s">
        <v>5997</v>
      </c>
      <c r="J108" s="68"/>
      <c r="K108" s="68"/>
      <c r="L108" s="68"/>
      <c r="M108" s="68"/>
      <c r="N108" s="344">
        <v>0</v>
      </c>
      <c r="O108" s="344">
        <v>7.29</v>
      </c>
      <c r="P108" s="345">
        <v>0</v>
      </c>
      <c r="Q108" s="345">
        <v>50.01</v>
      </c>
      <c r="R108" s="346" t="s">
        <v>638</v>
      </c>
      <c r="S108" s="366"/>
      <c r="T108" s="278"/>
    </row>
    <row r="109" spans="1:20" ht="76.5">
      <c r="A109" s="68">
        <v>10</v>
      </c>
      <c r="B109" s="68"/>
      <c r="C109" s="69" t="s">
        <v>38</v>
      </c>
      <c r="D109" s="108">
        <v>45029</v>
      </c>
      <c r="E109" s="108"/>
      <c r="F109" s="192" t="s">
        <v>6</v>
      </c>
      <c r="G109" s="192">
        <v>2235869</v>
      </c>
      <c r="H109" s="68"/>
      <c r="I109" s="343" t="s">
        <v>5998</v>
      </c>
      <c r="J109" s="68"/>
      <c r="K109" s="68"/>
      <c r="L109" s="68"/>
      <c r="M109" s="68"/>
      <c r="N109" s="344">
        <v>0</v>
      </c>
      <c r="O109" s="344">
        <v>1337.7</v>
      </c>
      <c r="P109" s="345">
        <v>0</v>
      </c>
      <c r="Q109" s="345">
        <v>9176.6200000000008</v>
      </c>
      <c r="R109" s="346" t="s">
        <v>638</v>
      </c>
      <c r="S109" s="366"/>
      <c r="T109" s="278"/>
    </row>
    <row r="110" spans="1:20" ht="76.5">
      <c r="A110" s="68">
        <v>10</v>
      </c>
      <c r="B110" s="68"/>
      <c r="C110" s="69" t="s">
        <v>38</v>
      </c>
      <c r="D110" s="108">
        <v>45029</v>
      </c>
      <c r="E110" s="108"/>
      <c r="F110" s="192" t="s">
        <v>6</v>
      </c>
      <c r="G110" s="192">
        <v>2235871</v>
      </c>
      <c r="H110" s="68"/>
      <c r="I110" s="343" t="s">
        <v>5999</v>
      </c>
      <c r="J110" s="68"/>
      <c r="K110" s="68"/>
      <c r="L110" s="68"/>
      <c r="M110" s="68"/>
      <c r="N110" s="344">
        <v>0</v>
      </c>
      <c r="O110" s="344">
        <v>37317.1</v>
      </c>
      <c r="P110" s="345">
        <v>0</v>
      </c>
      <c r="Q110" s="345">
        <v>255995.31</v>
      </c>
      <c r="R110" s="346" t="s">
        <v>638</v>
      </c>
      <c r="S110" s="366"/>
      <c r="T110" s="278"/>
    </row>
    <row r="111" spans="1:20" ht="76.5">
      <c r="A111" s="68">
        <v>10</v>
      </c>
      <c r="B111" s="68"/>
      <c r="C111" s="69" t="s">
        <v>38</v>
      </c>
      <c r="D111" s="108">
        <v>45029</v>
      </c>
      <c r="E111" s="108"/>
      <c r="F111" s="192" t="s">
        <v>6</v>
      </c>
      <c r="G111" s="192">
        <v>2235873</v>
      </c>
      <c r="H111" s="68"/>
      <c r="I111" s="343" t="s">
        <v>6000</v>
      </c>
      <c r="J111" s="68"/>
      <c r="K111" s="68"/>
      <c r="L111" s="68"/>
      <c r="M111" s="68"/>
      <c r="N111" s="344">
        <v>0</v>
      </c>
      <c r="O111" s="344">
        <v>39503</v>
      </c>
      <c r="P111" s="345">
        <v>0</v>
      </c>
      <c r="Q111" s="345">
        <v>270990.58</v>
      </c>
      <c r="R111" s="346" t="s">
        <v>638</v>
      </c>
      <c r="S111" s="366"/>
      <c r="T111" s="278"/>
    </row>
    <row r="112" spans="1:20" ht="76.5">
      <c r="A112" s="68">
        <v>10</v>
      </c>
      <c r="B112" s="68"/>
      <c r="C112" s="69" t="s">
        <v>38</v>
      </c>
      <c r="D112" s="108">
        <v>45029</v>
      </c>
      <c r="E112" s="108"/>
      <c r="F112" s="192" t="s">
        <v>6</v>
      </c>
      <c r="G112" s="192">
        <v>2235875</v>
      </c>
      <c r="H112" s="68"/>
      <c r="I112" s="343" t="s">
        <v>6001</v>
      </c>
      <c r="J112" s="68"/>
      <c r="K112" s="68"/>
      <c r="L112" s="68"/>
      <c r="M112" s="68"/>
      <c r="N112" s="344">
        <v>0</v>
      </c>
      <c r="O112" s="344">
        <v>1410</v>
      </c>
      <c r="P112" s="345">
        <v>0</v>
      </c>
      <c r="Q112" s="345">
        <v>9672.6</v>
      </c>
      <c r="R112" s="346" t="s">
        <v>638</v>
      </c>
      <c r="S112" s="366"/>
      <c r="T112" s="278"/>
    </row>
    <row r="113" spans="1:20" ht="63.75">
      <c r="A113" s="68">
        <v>291</v>
      </c>
      <c r="B113" s="68"/>
      <c r="C113" s="69" t="s">
        <v>119</v>
      </c>
      <c r="D113" s="108">
        <v>45029</v>
      </c>
      <c r="E113" s="108"/>
      <c r="F113" s="192" t="s">
        <v>6</v>
      </c>
      <c r="G113" s="192">
        <v>2235737</v>
      </c>
      <c r="H113" s="68"/>
      <c r="I113" s="343" t="s">
        <v>6002</v>
      </c>
      <c r="J113" s="68"/>
      <c r="K113" s="68"/>
      <c r="L113" s="68"/>
      <c r="M113" s="68"/>
      <c r="N113" s="344">
        <v>0</v>
      </c>
      <c r="O113" s="344">
        <v>4255762.97</v>
      </c>
      <c r="P113" s="345">
        <v>0</v>
      </c>
      <c r="Q113" s="345">
        <v>29194533.969999999</v>
      </c>
      <c r="R113" s="346" t="s">
        <v>638</v>
      </c>
      <c r="S113" s="366"/>
      <c r="T113" s="278"/>
    </row>
    <row r="114" spans="1:20" ht="76.5">
      <c r="A114" s="68">
        <v>10</v>
      </c>
      <c r="B114" s="68"/>
      <c r="C114" s="69" t="s">
        <v>38</v>
      </c>
      <c r="D114" s="108">
        <v>45029</v>
      </c>
      <c r="E114" s="108"/>
      <c r="F114" s="192" t="s">
        <v>6</v>
      </c>
      <c r="G114" s="192">
        <v>2235877</v>
      </c>
      <c r="H114" s="68"/>
      <c r="I114" s="343" t="s">
        <v>6003</v>
      </c>
      <c r="J114" s="68"/>
      <c r="K114" s="68"/>
      <c r="L114" s="68"/>
      <c r="M114" s="68"/>
      <c r="N114" s="344">
        <v>0</v>
      </c>
      <c r="O114" s="344">
        <v>7281.73</v>
      </c>
      <c r="P114" s="345">
        <v>0</v>
      </c>
      <c r="Q114" s="345">
        <v>49952.67</v>
      </c>
      <c r="R114" s="346" t="s">
        <v>638</v>
      </c>
      <c r="S114" s="366"/>
      <c r="T114" s="278"/>
    </row>
    <row r="115" spans="1:20" ht="76.5">
      <c r="A115" s="68">
        <v>10</v>
      </c>
      <c r="B115" s="68"/>
      <c r="C115" s="69" t="s">
        <v>38</v>
      </c>
      <c r="D115" s="108">
        <v>45029</v>
      </c>
      <c r="E115" s="108"/>
      <c r="F115" s="192" t="s">
        <v>6</v>
      </c>
      <c r="G115" s="192">
        <v>2235879</v>
      </c>
      <c r="H115" s="68"/>
      <c r="I115" s="343" t="s">
        <v>6004</v>
      </c>
      <c r="J115" s="68"/>
      <c r="K115" s="68"/>
      <c r="L115" s="68"/>
      <c r="M115" s="68"/>
      <c r="N115" s="344">
        <v>0</v>
      </c>
      <c r="O115" s="344">
        <v>52970.75</v>
      </c>
      <c r="P115" s="345">
        <v>0</v>
      </c>
      <c r="Q115" s="345">
        <v>363379.35</v>
      </c>
      <c r="R115" s="346" t="s">
        <v>638</v>
      </c>
      <c r="S115" s="366"/>
      <c r="T115" s="278"/>
    </row>
    <row r="116" spans="1:20" ht="51">
      <c r="A116" s="68" t="s">
        <v>541</v>
      </c>
      <c r="B116" s="68"/>
      <c r="C116" s="69" t="s">
        <v>590</v>
      </c>
      <c r="D116" s="108">
        <v>45029</v>
      </c>
      <c r="E116" s="108"/>
      <c r="F116" s="192" t="s">
        <v>22</v>
      </c>
      <c r="G116" s="192">
        <v>23161</v>
      </c>
      <c r="H116" s="68"/>
      <c r="I116" s="343" t="s">
        <v>6005</v>
      </c>
      <c r="J116" s="68"/>
      <c r="K116" s="68"/>
      <c r="L116" s="68"/>
      <c r="M116" s="68"/>
      <c r="N116" s="344">
        <v>0</v>
      </c>
      <c r="O116" s="344">
        <v>0</v>
      </c>
      <c r="P116" s="345">
        <v>0.01</v>
      </c>
      <c r="Q116" s="345">
        <v>0</v>
      </c>
      <c r="R116" s="346" t="s">
        <v>638</v>
      </c>
      <c r="S116" s="366"/>
      <c r="T116" s="278"/>
    </row>
    <row r="117" spans="1:20" ht="76.5">
      <c r="A117" s="68">
        <v>291</v>
      </c>
      <c r="B117" s="68"/>
      <c r="C117" s="69" t="s">
        <v>119</v>
      </c>
      <c r="D117" s="108">
        <v>45030</v>
      </c>
      <c r="E117" s="108"/>
      <c r="F117" s="192" t="s">
        <v>6</v>
      </c>
      <c r="G117" s="192">
        <v>1795991</v>
      </c>
      <c r="H117" s="68"/>
      <c r="I117" s="343" t="s">
        <v>6006</v>
      </c>
      <c r="J117" s="68"/>
      <c r="K117" s="68"/>
      <c r="L117" s="68"/>
      <c r="M117" s="68"/>
      <c r="N117" s="344">
        <v>0</v>
      </c>
      <c r="O117" s="344">
        <v>143198.65</v>
      </c>
      <c r="P117" s="345">
        <v>0</v>
      </c>
      <c r="Q117" s="345">
        <v>982342.74</v>
      </c>
      <c r="R117" s="346" t="s">
        <v>638</v>
      </c>
      <c r="S117" s="366"/>
      <c r="T117" s="278"/>
    </row>
    <row r="118" spans="1:20" ht="76.5">
      <c r="A118" s="68">
        <v>291</v>
      </c>
      <c r="B118" s="68"/>
      <c r="C118" s="69" t="s">
        <v>119</v>
      </c>
      <c r="D118" s="108">
        <v>45030</v>
      </c>
      <c r="E118" s="108"/>
      <c r="F118" s="192" t="s">
        <v>6</v>
      </c>
      <c r="G118" s="192">
        <v>1796012</v>
      </c>
      <c r="H118" s="68"/>
      <c r="I118" s="343" t="s">
        <v>6007</v>
      </c>
      <c r="J118" s="68"/>
      <c r="K118" s="68"/>
      <c r="L118" s="68"/>
      <c r="M118" s="68"/>
      <c r="N118" s="344">
        <v>0</v>
      </c>
      <c r="O118" s="344">
        <v>606801.35</v>
      </c>
      <c r="P118" s="345">
        <v>0</v>
      </c>
      <c r="Q118" s="345">
        <v>4162657.26</v>
      </c>
      <c r="R118" s="346" t="s">
        <v>638</v>
      </c>
      <c r="S118" s="366"/>
      <c r="T118" s="278"/>
    </row>
    <row r="119" spans="1:20" ht="76.5">
      <c r="A119" s="68">
        <v>10</v>
      </c>
      <c r="B119" s="68"/>
      <c r="C119" s="69" t="s">
        <v>38</v>
      </c>
      <c r="D119" s="108">
        <v>45030</v>
      </c>
      <c r="E119" s="108"/>
      <c r="F119" s="192" t="s">
        <v>6</v>
      </c>
      <c r="G119" s="192">
        <v>2237337</v>
      </c>
      <c r="H119" s="68"/>
      <c r="I119" s="343" t="s">
        <v>6008</v>
      </c>
      <c r="J119" s="68"/>
      <c r="K119" s="68"/>
      <c r="L119" s="68"/>
      <c r="M119" s="68"/>
      <c r="N119" s="344">
        <v>0</v>
      </c>
      <c r="O119" s="344">
        <v>4603.88</v>
      </c>
      <c r="P119" s="345">
        <v>0</v>
      </c>
      <c r="Q119" s="345">
        <v>31582.62</v>
      </c>
      <c r="R119" s="346" t="s">
        <v>638</v>
      </c>
      <c r="S119" s="366"/>
      <c r="T119" s="278"/>
    </row>
    <row r="120" spans="1:20" ht="76.5">
      <c r="A120" s="68">
        <v>10</v>
      </c>
      <c r="B120" s="68"/>
      <c r="C120" s="69" t="s">
        <v>38</v>
      </c>
      <c r="D120" s="108">
        <v>45030</v>
      </c>
      <c r="E120" s="108"/>
      <c r="F120" s="192" t="s">
        <v>6</v>
      </c>
      <c r="G120" s="192">
        <v>2237339</v>
      </c>
      <c r="H120" s="68"/>
      <c r="I120" s="343" t="s">
        <v>6009</v>
      </c>
      <c r="J120" s="68"/>
      <c r="K120" s="68"/>
      <c r="L120" s="68"/>
      <c r="M120" s="68"/>
      <c r="N120" s="344">
        <v>0</v>
      </c>
      <c r="O120" s="344">
        <v>58520</v>
      </c>
      <c r="P120" s="345">
        <v>0</v>
      </c>
      <c r="Q120" s="345">
        <v>401447.2</v>
      </c>
      <c r="R120" s="346" t="s">
        <v>638</v>
      </c>
      <c r="S120" s="366"/>
      <c r="T120" s="278"/>
    </row>
    <row r="121" spans="1:20" ht="76.5">
      <c r="A121" s="68">
        <v>10</v>
      </c>
      <c r="B121" s="68"/>
      <c r="C121" s="69" t="s">
        <v>38</v>
      </c>
      <c r="D121" s="108">
        <v>45030</v>
      </c>
      <c r="E121" s="108"/>
      <c r="F121" s="192" t="s">
        <v>6</v>
      </c>
      <c r="G121" s="192">
        <v>2237341</v>
      </c>
      <c r="H121" s="68"/>
      <c r="I121" s="343" t="s">
        <v>6010</v>
      </c>
      <c r="J121" s="68"/>
      <c r="K121" s="68"/>
      <c r="L121" s="68"/>
      <c r="M121" s="68"/>
      <c r="N121" s="344">
        <v>0</v>
      </c>
      <c r="O121" s="344">
        <v>1120</v>
      </c>
      <c r="P121" s="345">
        <v>0</v>
      </c>
      <c r="Q121" s="345">
        <v>7683.2</v>
      </c>
      <c r="R121" s="346" t="s">
        <v>638</v>
      </c>
      <c r="S121" s="366"/>
      <c r="T121" s="278"/>
    </row>
    <row r="122" spans="1:20" ht="76.5">
      <c r="A122" s="68">
        <v>10</v>
      </c>
      <c r="B122" s="68"/>
      <c r="C122" s="69" t="s">
        <v>38</v>
      </c>
      <c r="D122" s="108">
        <v>45030</v>
      </c>
      <c r="E122" s="108"/>
      <c r="F122" s="192" t="s">
        <v>6</v>
      </c>
      <c r="G122" s="192">
        <v>2237343</v>
      </c>
      <c r="H122" s="68"/>
      <c r="I122" s="343" t="s">
        <v>6011</v>
      </c>
      <c r="J122" s="68"/>
      <c r="K122" s="68"/>
      <c r="L122" s="68"/>
      <c r="M122" s="68"/>
      <c r="N122" s="344">
        <v>0</v>
      </c>
      <c r="O122" s="344">
        <v>1287.8800000000001</v>
      </c>
      <c r="P122" s="345">
        <v>0</v>
      </c>
      <c r="Q122" s="345">
        <v>8834.86</v>
      </c>
      <c r="R122" s="346" t="s">
        <v>638</v>
      </c>
      <c r="S122" s="366"/>
      <c r="T122" s="278"/>
    </row>
    <row r="123" spans="1:20" ht="76.5">
      <c r="A123" s="68">
        <v>10</v>
      </c>
      <c r="B123" s="68"/>
      <c r="C123" s="69" t="s">
        <v>38</v>
      </c>
      <c r="D123" s="108">
        <v>45030</v>
      </c>
      <c r="E123" s="108"/>
      <c r="F123" s="192" t="s">
        <v>6</v>
      </c>
      <c r="G123" s="192">
        <v>2237706</v>
      </c>
      <c r="H123" s="68"/>
      <c r="I123" s="343" t="s">
        <v>6012</v>
      </c>
      <c r="J123" s="68"/>
      <c r="K123" s="68"/>
      <c r="L123" s="68"/>
      <c r="M123" s="68"/>
      <c r="N123" s="344">
        <v>0</v>
      </c>
      <c r="O123" s="344">
        <v>1730.85</v>
      </c>
      <c r="P123" s="345">
        <v>0</v>
      </c>
      <c r="Q123" s="345">
        <v>11873.63</v>
      </c>
      <c r="R123" s="346" t="s">
        <v>638</v>
      </c>
      <c r="S123" s="366"/>
      <c r="T123" s="278"/>
    </row>
    <row r="124" spans="1:20" ht="76.5">
      <c r="A124" s="68">
        <v>10</v>
      </c>
      <c r="B124" s="68"/>
      <c r="C124" s="69" t="s">
        <v>38</v>
      </c>
      <c r="D124" s="108">
        <v>45030</v>
      </c>
      <c r="E124" s="108"/>
      <c r="F124" s="192" t="s">
        <v>6</v>
      </c>
      <c r="G124" s="192">
        <v>2237845</v>
      </c>
      <c r="H124" s="68"/>
      <c r="I124" s="343" t="s">
        <v>6013</v>
      </c>
      <c r="J124" s="68"/>
      <c r="K124" s="68"/>
      <c r="L124" s="68"/>
      <c r="M124" s="68"/>
      <c r="N124" s="344">
        <v>0</v>
      </c>
      <c r="O124" s="344">
        <v>1071.8399999999999</v>
      </c>
      <c r="P124" s="345">
        <v>0</v>
      </c>
      <c r="Q124" s="345">
        <v>7352.82</v>
      </c>
      <c r="R124" s="346" t="s">
        <v>638</v>
      </c>
      <c r="S124" s="366"/>
      <c r="T124" s="278"/>
    </row>
    <row r="125" spans="1:20" ht="76.5">
      <c r="A125" s="68">
        <v>20</v>
      </c>
      <c r="B125" s="68"/>
      <c r="C125" s="69" t="s">
        <v>41</v>
      </c>
      <c r="D125" s="108">
        <v>45030</v>
      </c>
      <c r="E125" s="108"/>
      <c r="F125" s="192" t="s">
        <v>10</v>
      </c>
      <c r="G125" s="192">
        <v>1058185</v>
      </c>
      <c r="H125" s="68"/>
      <c r="I125" s="343" t="s">
        <v>6014</v>
      </c>
      <c r="J125" s="68"/>
      <c r="K125" s="68"/>
      <c r="L125" s="68"/>
      <c r="M125" s="68"/>
      <c r="N125" s="344">
        <v>7.29</v>
      </c>
      <c r="O125" s="344">
        <v>0</v>
      </c>
      <c r="P125" s="345">
        <v>50.01</v>
      </c>
      <c r="Q125" s="345">
        <v>0</v>
      </c>
      <c r="R125" s="346" t="s">
        <v>638</v>
      </c>
      <c r="S125" s="366"/>
      <c r="T125" s="278"/>
    </row>
    <row r="126" spans="1:20" ht="51">
      <c r="A126" s="68" t="s">
        <v>541</v>
      </c>
      <c r="B126" s="68"/>
      <c r="C126" s="69" t="s">
        <v>590</v>
      </c>
      <c r="D126" s="108">
        <v>45030</v>
      </c>
      <c r="E126" s="108"/>
      <c r="F126" s="192" t="s">
        <v>22</v>
      </c>
      <c r="G126" s="192">
        <v>23166</v>
      </c>
      <c r="H126" s="68"/>
      <c r="I126" s="343" t="s">
        <v>6015</v>
      </c>
      <c r="J126" s="68"/>
      <c r="K126" s="68"/>
      <c r="L126" s="68"/>
      <c r="M126" s="68"/>
      <c r="N126" s="344">
        <v>0</v>
      </c>
      <c r="O126" s="344">
        <v>0</v>
      </c>
      <c r="P126" s="345">
        <v>0</v>
      </c>
      <c r="Q126" s="345">
        <v>0.01</v>
      </c>
      <c r="R126" s="346" t="s">
        <v>638</v>
      </c>
      <c r="S126" s="366"/>
      <c r="T126" s="278"/>
    </row>
    <row r="127" spans="1:20" ht="51">
      <c r="A127" s="68" t="s">
        <v>542</v>
      </c>
      <c r="B127" s="68"/>
      <c r="C127" s="69" t="s">
        <v>691</v>
      </c>
      <c r="D127" s="108">
        <v>45033</v>
      </c>
      <c r="E127" s="108"/>
      <c r="F127" s="192" t="s">
        <v>19</v>
      </c>
      <c r="G127" s="192">
        <v>17248</v>
      </c>
      <c r="H127" s="68"/>
      <c r="I127" s="343" t="s">
        <v>6016</v>
      </c>
      <c r="J127" s="68"/>
      <c r="K127" s="68"/>
      <c r="L127" s="68"/>
      <c r="M127" s="68"/>
      <c r="N127" s="344">
        <v>27286.53</v>
      </c>
      <c r="O127" s="344">
        <v>0</v>
      </c>
      <c r="P127" s="345">
        <v>187185.6</v>
      </c>
      <c r="Q127" s="345">
        <v>0</v>
      </c>
      <c r="R127" s="346" t="s">
        <v>638</v>
      </c>
      <c r="S127" s="366"/>
      <c r="T127" s="278"/>
    </row>
    <row r="128" spans="1:20" ht="51">
      <c r="A128" s="68" t="s">
        <v>542</v>
      </c>
      <c r="B128" s="68"/>
      <c r="C128" s="69" t="s">
        <v>691</v>
      </c>
      <c r="D128" s="108">
        <v>45033</v>
      </c>
      <c r="E128" s="108"/>
      <c r="F128" s="192" t="s">
        <v>19</v>
      </c>
      <c r="G128" s="192">
        <v>17249</v>
      </c>
      <c r="H128" s="68"/>
      <c r="I128" s="343" t="s">
        <v>6017</v>
      </c>
      <c r="J128" s="68"/>
      <c r="K128" s="68"/>
      <c r="L128" s="68"/>
      <c r="M128" s="68"/>
      <c r="N128" s="344">
        <v>323953.68</v>
      </c>
      <c r="O128" s="344">
        <v>0</v>
      </c>
      <c r="P128" s="345">
        <v>2222322.2400000002</v>
      </c>
      <c r="Q128" s="345">
        <v>0</v>
      </c>
      <c r="R128" s="346" t="s">
        <v>638</v>
      </c>
      <c r="S128" s="366"/>
      <c r="T128" s="278"/>
    </row>
    <row r="129" spans="1:20" ht="51">
      <c r="A129" s="68" t="s">
        <v>542</v>
      </c>
      <c r="B129" s="68"/>
      <c r="C129" s="69" t="s">
        <v>691</v>
      </c>
      <c r="D129" s="108">
        <v>45033</v>
      </c>
      <c r="E129" s="108"/>
      <c r="F129" s="192" t="s">
        <v>19</v>
      </c>
      <c r="G129" s="192">
        <v>17228</v>
      </c>
      <c r="H129" s="68"/>
      <c r="I129" s="343" t="s">
        <v>6018</v>
      </c>
      <c r="J129" s="68"/>
      <c r="K129" s="68"/>
      <c r="L129" s="68"/>
      <c r="M129" s="68"/>
      <c r="N129" s="344">
        <v>15.99</v>
      </c>
      <c r="O129" s="344">
        <v>0</v>
      </c>
      <c r="P129" s="345">
        <v>109.69</v>
      </c>
      <c r="Q129" s="345">
        <v>0</v>
      </c>
      <c r="R129" s="346" t="s">
        <v>638</v>
      </c>
      <c r="S129" s="366"/>
      <c r="T129" s="278"/>
    </row>
    <row r="130" spans="1:20" ht="51">
      <c r="A130" s="68" t="s">
        <v>542</v>
      </c>
      <c r="B130" s="68"/>
      <c r="C130" s="69" t="s">
        <v>691</v>
      </c>
      <c r="D130" s="108">
        <v>45033</v>
      </c>
      <c r="E130" s="108"/>
      <c r="F130" s="192" t="s">
        <v>19</v>
      </c>
      <c r="G130" s="192">
        <v>17227</v>
      </c>
      <c r="H130" s="68"/>
      <c r="I130" s="343" t="s">
        <v>6019</v>
      </c>
      <c r="J130" s="68"/>
      <c r="K130" s="68"/>
      <c r="L130" s="68"/>
      <c r="M130" s="68"/>
      <c r="N130" s="344">
        <v>2547.6999999999998</v>
      </c>
      <c r="O130" s="344">
        <v>0</v>
      </c>
      <c r="P130" s="345">
        <v>17477.22</v>
      </c>
      <c r="Q130" s="345">
        <v>0</v>
      </c>
      <c r="R130" s="346" t="s">
        <v>638</v>
      </c>
      <c r="S130" s="366"/>
      <c r="T130" s="278"/>
    </row>
    <row r="131" spans="1:20" ht="63.75">
      <c r="A131" s="68" t="s">
        <v>542</v>
      </c>
      <c r="B131" s="68"/>
      <c r="C131" s="69" t="s">
        <v>691</v>
      </c>
      <c r="D131" s="108">
        <v>45033</v>
      </c>
      <c r="E131" s="108"/>
      <c r="F131" s="192" t="s">
        <v>19</v>
      </c>
      <c r="G131" s="192">
        <v>17234</v>
      </c>
      <c r="H131" s="68"/>
      <c r="I131" s="343" t="s">
        <v>6020</v>
      </c>
      <c r="J131" s="68"/>
      <c r="K131" s="68"/>
      <c r="L131" s="68"/>
      <c r="M131" s="68"/>
      <c r="N131" s="344">
        <v>1057680.6299999999</v>
      </c>
      <c r="O131" s="344">
        <v>0</v>
      </c>
      <c r="P131" s="345">
        <v>7255689.1200000001</v>
      </c>
      <c r="Q131" s="345">
        <v>0</v>
      </c>
      <c r="R131" s="346" t="s">
        <v>638</v>
      </c>
      <c r="S131" s="366"/>
      <c r="T131" s="278"/>
    </row>
    <row r="132" spans="1:20" ht="51">
      <c r="A132" s="68" t="s">
        <v>542</v>
      </c>
      <c r="B132" s="68"/>
      <c r="C132" s="69" t="s">
        <v>691</v>
      </c>
      <c r="D132" s="108">
        <v>45033</v>
      </c>
      <c r="E132" s="108"/>
      <c r="F132" s="192" t="s">
        <v>19</v>
      </c>
      <c r="G132" s="192">
        <v>17236</v>
      </c>
      <c r="H132" s="68"/>
      <c r="I132" s="343" t="s">
        <v>6021</v>
      </c>
      <c r="J132" s="68"/>
      <c r="K132" s="68"/>
      <c r="L132" s="68"/>
      <c r="M132" s="68"/>
      <c r="N132" s="344">
        <v>1181.0899999999999</v>
      </c>
      <c r="O132" s="344">
        <v>0</v>
      </c>
      <c r="P132" s="345">
        <v>8102.28</v>
      </c>
      <c r="Q132" s="345">
        <v>0</v>
      </c>
      <c r="R132" s="346" t="s">
        <v>638</v>
      </c>
      <c r="S132" s="366"/>
      <c r="T132" s="278"/>
    </row>
    <row r="133" spans="1:20" ht="51">
      <c r="A133" s="68" t="s">
        <v>542</v>
      </c>
      <c r="B133" s="68"/>
      <c r="C133" s="69" t="s">
        <v>691</v>
      </c>
      <c r="D133" s="108">
        <v>45033</v>
      </c>
      <c r="E133" s="108"/>
      <c r="F133" s="192" t="s">
        <v>19</v>
      </c>
      <c r="G133" s="192">
        <v>17233</v>
      </c>
      <c r="H133" s="68"/>
      <c r="I133" s="343" t="s">
        <v>6022</v>
      </c>
      <c r="J133" s="68"/>
      <c r="K133" s="68"/>
      <c r="L133" s="68"/>
      <c r="M133" s="68"/>
      <c r="N133" s="344">
        <v>107532.21</v>
      </c>
      <c r="O133" s="344">
        <v>0</v>
      </c>
      <c r="P133" s="345">
        <v>737670.96</v>
      </c>
      <c r="Q133" s="345">
        <v>0</v>
      </c>
      <c r="R133" s="346" t="s">
        <v>638</v>
      </c>
      <c r="S133" s="366"/>
      <c r="T133" s="278"/>
    </row>
    <row r="134" spans="1:20" ht="51">
      <c r="A134" s="68" t="s">
        <v>542</v>
      </c>
      <c r="B134" s="68"/>
      <c r="C134" s="69" t="s">
        <v>691</v>
      </c>
      <c r="D134" s="108">
        <v>45033</v>
      </c>
      <c r="E134" s="108"/>
      <c r="F134" s="192" t="s">
        <v>19</v>
      </c>
      <c r="G134" s="192">
        <v>17237</v>
      </c>
      <c r="H134" s="68"/>
      <c r="I134" s="343" t="s">
        <v>6023</v>
      </c>
      <c r="J134" s="68"/>
      <c r="K134" s="68"/>
      <c r="L134" s="68"/>
      <c r="M134" s="68"/>
      <c r="N134" s="344">
        <v>12014.37</v>
      </c>
      <c r="O134" s="344">
        <v>0</v>
      </c>
      <c r="P134" s="345">
        <v>82418.58</v>
      </c>
      <c r="Q134" s="345">
        <v>0</v>
      </c>
      <c r="R134" s="346" t="s">
        <v>638</v>
      </c>
      <c r="S134" s="366"/>
      <c r="T134" s="278"/>
    </row>
    <row r="135" spans="1:20" ht="76.5">
      <c r="A135" s="68">
        <v>10</v>
      </c>
      <c r="B135" s="68"/>
      <c r="C135" s="69" t="s">
        <v>38</v>
      </c>
      <c r="D135" s="108">
        <v>45033</v>
      </c>
      <c r="E135" s="108"/>
      <c r="F135" s="192" t="s">
        <v>6</v>
      </c>
      <c r="G135" s="192">
        <v>2239060</v>
      </c>
      <c r="H135" s="68"/>
      <c r="I135" s="343" t="s">
        <v>6024</v>
      </c>
      <c r="J135" s="68"/>
      <c r="K135" s="68"/>
      <c r="L135" s="68"/>
      <c r="M135" s="68"/>
      <c r="N135" s="344">
        <v>0</v>
      </c>
      <c r="O135" s="344">
        <v>10851.73</v>
      </c>
      <c r="P135" s="345">
        <v>0</v>
      </c>
      <c r="Q135" s="345">
        <v>74442.87</v>
      </c>
      <c r="R135" s="346" t="s">
        <v>638</v>
      </c>
      <c r="S135" s="366"/>
      <c r="T135" s="278"/>
    </row>
    <row r="136" spans="1:20" ht="76.5">
      <c r="A136" s="68">
        <v>10</v>
      </c>
      <c r="B136" s="68"/>
      <c r="C136" s="69" t="s">
        <v>38</v>
      </c>
      <c r="D136" s="108">
        <v>45033</v>
      </c>
      <c r="E136" s="108"/>
      <c r="F136" s="192" t="s">
        <v>6</v>
      </c>
      <c r="G136" s="192">
        <v>2239058</v>
      </c>
      <c r="H136" s="68"/>
      <c r="I136" s="343" t="s">
        <v>6025</v>
      </c>
      <c r="J136" s="68"/>
      <c r="K136" s="68"/>
      <c r="L136" s="68"/>
      <c r="M136" s="68"/>
      <c r="N136" s="344">
        <v>0</v>
      </c>
      <c r="O136" s="344">
        <v>8180</v>
      </c>
      <c r="P136" s="345">
        <v>0</v>
      </c>
      <c r="Q136" s="345">
        <v>56114.8</v>
      </c>
      <c r="R136" s="346" t="s">
        <v>638</v>
      </c>
      <c r="S136" s="366"/>
      <c r="T136" s="278"/>
    </row>
    <row r="137" spans="1:20" ht="76.5">
      <c r="A137" s="68">
        <v>10</v>
      </c>
      <c r="B137" s="68"/>
      <c r="C137" s="69" t="s">
        <v>38</v>
      </c>
      <c r="D137" s="108">
        <v>45033</v>
      </c>
      <c r="E137" s="108"/>
      <c r="F137" s="192" t="s">
        <v>6</v>
      </c>
      <c r="G137" s="192">
        <v>2239066</v>
      </c>
      <c r="H137" s="68"/>
      <c r="I137" s="343" t="s">
        <v>6026</v>
      </c>
      <c r="J137" s="68"/>
      <c r="K137" s="68"/>
      <c r="L137" s="68"/>
      <c r="M137" s="68"/>
      <c r="N137" s="344">
        <v>0</v>
      </c>
      <c r="O137" s="344">
        <v>20999.45</v>
      </c>
      <c r="P137" s="345">
        <v>0</v>
      </c>
      <c r="Q137" s="345">
        <v>144056.23000000001</v>
      </c>
      <c r="R137" s="346" t="s">
        <v>638</v>
      </c>
      <c r="S137" s="366"/>
      <c r="T137" s="278"/>
    </row>
    <row r="138" spans="1:20" ht="76.5">
      <c r="A138" s="68">
        <v>10</v>
      </c>
      <c r="B138" s="68"/>
      <c r="C138" s="69" t="s">
        <v>38</v>
      </c>
      <c r="D138" s="108">
        <v>45033</v>
      </c>
      <c r="E138" s="108"/>
      <c r="F138" s="192" t="s">
        <v>6</v>
      </c>
      <c r="G138" s="192">
        <v>2239063</v>
      </c>
      <c r="H138" s="68"/>
      <c r="I138" s="343" t="s">
        <v>6027</v>
      </c>
      <c r="J138" s="68"/>
      <c r="K138" s="68"/>
      <c r="L138" s="68"/>
      <c r="M138" s="68"/>
      <c r="N138" s="344">
        <v>0</v>
      </c>
      <c r="O138" s="344">
        <v>7770</v>
      </c>
      <c r="P138" s="345">
        <v>0</v>
      </c>
      <c r="Q138" s="345">
        <v>53302.2</v>
      </c>
      <c r="R138" s="346" t="s">
        <v>638</v>
      </c>
      <c r="S138" s="366"/>
      <c r="T138" s="278"/>
    </row>
    <row r="139" spans="1:20" ht="51">
      <c r="A139" s="68" t="s">
        <v>542</v>
      </c>
      <c r="B139" s="68"/>
      <c r="C139" s="69" t="s">
        <v>691</v>
      </c>
      <c r="D139" s="108">
        <v>45033</v>
      </c>
      <c r="E139" s="108"/>
      <c r="F139" s="192" t="s">
        <v>19</v>
      </c>
      <c r="G139" s="192">
        <v>17253</v>
      </c>
      <c r="H139" s="68"/>
      <c r="I139" s="343" t="s">
        <v>6028</v>
      </c>
      <c r="J139" s="68"/>
      <c r="K139" s="68"/>
      <c r="L139" s="68"/>
      <c r="M139" s="68"/>
      <c r="N139" s="344">
        <v>135248.20000000001</v>
      </c>
      <c r="O139" s="344">
        <v>0</v>
      </c>
      <c r="P139" s="345">
        <v>927802.65</v>
      </c>
      <c r="Q139" s="345">
        <v>0</v>
      </c>
      <c r="R139" s="346" t="s">
        <v>638</v>
      </c>
      <c r="S139" s="366"/>
      <c r="T139" s="278"/>
    </row>
    <row r="140" spans="1:20" ht="51">
      <c r="A140" s="68">
        <v>291</v>
      </c>
      <c r="B140" s="68"/>
      <c r="C140" s="69" t="s">
        <v>119</v>
      </c>
      <c r="D140" s="108">
        <v>45033</v>
      </c>
      <c r="E140" s="108"/>
      <c r="F140" s="192" t="s">
        <v>6</v>
      </c>
      <c r="G140" s="192">
        <v>1797080</v>
      </c>
      <c r="H140" s="68"/>
      <c r="I140" s="343" t="s">
        <v>6029</v>
      </c>
      <c r="J140" s="68"/>
      <c r="K140" s="68"/>
      <c r="L140" s="68"/>
      <c r="M140" s="68"/>
      <c r="N140" s="344">
        <v>0</v>
      </c>
      <c r="O140" s="344">
        <v>1000000</v>
      </c>
      <c r="P140" s="345">
        <v>0</v>
      </c>
      <c r="Q140" s="345">
        <v>6860000</v>
      </c>
      <c r="R140" s="346" t="s">
        <v>638</v>
      </c>
      <c r="S140" s="366"/>
      <c r="T140" s="278"/>
    </row>
    <row r="141" spans="1:20" ht="76.5">
      <c r="A141" s="68">
        <v>20</v>
      </c>
      <c r="B141" s="68"/>
      <c r="C141" s="69" t="s">
        <v>41</v>
      </c>
      <c r="D141" s="108">
        <v>45033</v>
      </c>
      <c r="E141" s="108"/>
      <c r="F141" s="192" t="s">
        <v>10</v>
      </c>
      <c r="G141" s="192">
        <v>1058264</v>
      </c>
      <c r="H141" s="68"/>
      <c r="I141" s="343" t="s">
        <v>6030</v>
      </c>
      <c r="J141" s="68"/>
      <c r="K141" s="68"/>
      <c r="L141" s="68"/>
      <c r="M141" s="68"/>
      <c r="N141" s="344">
        <v>7.29</v>
      </c>
      <c r="O141" s="344">
        <v>0</v>
      </c>
      <c r="P141" s="345">
        <v>50.01</v>
      </c>
      <c r="Q141" s="345">
        <v>0</v>
      </c>
      <c r="R141" s="346" t="s">
        <v>638</v>
      </c>
      <c r="S141" s="366"/>
      <c r="T141" s="278"/>
    </row>
    <row r="142" spans="1:20" ht="51">
      <c r="A142" s="68" t="s">
        <v>541</v>
      </c>
      <c r="B142" s="68"/>
      <c r="C142" s="69" t="s">
        <v>590</v>
      </c>
      <c r="D142" s="108">
        <v>45033</v>
      </c>
      <c r="E142" s="108"/>
      <c r="F142" s="192" t="s">
        <v>22</v>
      </c>
      <c r="G142" s="192">
        <v>23175</v>
      </c>
      <c r="H142" s="68"/>
      <c r="I142" s="343" t="s">
        <v>6031</v>
      </c>
      <c r="J142" s="68"/>
      <c r="K142" s="68"/>
      <c r="L142" s="68"/>
      <c r="M142" s="68"/>
      <c r="N142" s="344">
        <v>0</v>
      </c>
      <c r="O142" s="344">
        <v>0</v>
      </c>
      <c r="P142" s="345">
        <v>0.03</v>
      </c>
      <c r="Q142" s="345">
        <v>0</v>
      </c>
      <c r="R142" s="346" t="s">
        <v>638</v>
      </c>
      <c r="S142" s="366"/>
      <c r="T142" s="278"/>
    </row>
    <row r="143" spans="1:20" ht="63.75">
      <c r="A143" s="68" t="s">
        <v>542</v>
      </c>
      <c r="B143" s="68"/>
      <c r="C143" s="69" t="s">
        <v>691</v>
      </c>
      <c r="D143" s="108">
        <v>45034</v>
      </c>
      <c r="E143" s="108"/>
      <c r="F143" s="192" t="s">
        <v>19</v>
      </c>
      <c r="G143" s="192">
        <v>17224</v>
      </c>
      <c r="H143" s="68"/>
      <c r="I143" s="343" t="s">
        <v>6032</v>
      </c>
      <c r="J143" s="68"/>
      <c r="K143" s="68"/>
      <c r="L143" s="68"/>
      <c r="M143" s="68"/>
      <c r="N143" s="344">
        <v>10800.98</v>
      </c>
      <c r="O143" s="344">
        <v>0</v>
      </c>
      <c r="P143" s="345">
        <v>74094.720000000001</v>
      </c>
      <c r="Q143" s="345">
        <v>0</v>
      </c>
      <c r="R143" s="346" t="s">
        <v>638</v>
      </c>
      <c r="S143" s="366"/>
      <c r="T143" s="278"/>
    </row>
    <row r="144" spans="1:20" ht="76.5">
      <c r="A144" s="68" t="s">
        <v>542</v>
      </c>
      <c r="B144" s="68"/>
      <c r="C144" s="69" t="s">
        <v>691</v>
      </c>
      <c r="D144" s="108">
        <v>45034</v>
      </c>
      <c r="E144" s="108"/>
      <c r="F144" s="192" t="s">
        <v>19</v>
      </c>
      <c r="G144" s="192">
        <v>17229</v>
      </c>
      <c r="H144" s="68"/>
      <c r="I144" s="343" t="s">
        <v>6033</v>
      </c>
      <c r="J144" s="68"/>
      <c r="K144" s="68"/>
      <c r="L144" s="68"/>
      <c r="M144" s="68"/>
      <c r="N144" s="344">
        <v>1344400.99</v>
      </c>
      <c r="O144" s="344">
        <v>0</v>
      </c>
      <c r="P144" s="345">
        <v>9222590.7899999991</v>
      </c>
      <c r="Q144" s="345">
        <v>0</v>
      </c>
      <c r="R144" s="346" t="s">
        <v>638</v>
      </c>
      <c r="S144" s="366"/>
      <c r="T144" s="278"/>
    </row>
    <row r="145" spans="1:20" ht="76.5">
      <c r="A145" s="68">
        <v>10</v>
      </c>
      <c r="B145" s="68"/>
      <c r="C145" s="69" t="s">
        <v>38</v>
      </c>
      <c r="D145" s="108">
        <v>45034</v>
      </c>
      <c r="E145" s="108"/>
      <c r="F145" s="192" t="s">
        <v>6</v>
      </c>
      <c r="G145" s="192">
        <v>2240916</v>
      </c>
      <c r="H145" s="68"/>
      <c r="I145" s="343" t="s">
        <v>6034</v>
      </c>
      <c r="J145" s="68"/>
      <c r="K145" s="68"/>
      <c r="L145" s="68"/>
      <c r="M145" s="68"/>
      <c r="N145" s="344">
        <v>0</v>
      </c>
      <c r="O145" s="344">
        <v>2875.9</v>
      </c>
      <c r="P145" s="345">
        <v>0</v>
      </c>
      <c r="Q145" s="345">
        <v>19728.669999999998</v>
      </c>
      <c r="R145" s="346" t="s">
        <v>638</v>
      </c>
      <c r="S145" s="366"/>
      <c r="T145" s="278"/>
    </row>
    <row r="146" spans="1:20" ht="76.5">
      <c r="A146" s="68">
        <v>10</v>
      </c>
      <c r="B146" s="68"/>
      <c r="C146" s="69" t="s">
        <v>38</v>
      </c>
      <c r="D146" s="108">
        <v>45034</v>
      </c>
      <c r="E146" s="108"/>
      <c r="F146" s="192" t="s">
        <v>6</v>
      </c>
      <c r="G146" s="192">
        <v>2240910</v>
      </c>
      <c r="H146" s="68"/>
      <c r="I146" s="343" t="s">
        <v>6035</v>
      </c>
      <c r="J146" s="68"/>
      <c r="K146" s="68"/>
      <c r="L146" s="68"/>
      <c r="M146" s="68"/>
      <c r="N146" s="344">
        <v>0</v>
      </c>
      <c r="O146" s="344">
        <v>2070</v>
      </c>
      <c r="P146" s="345">
        <v>0</v>
      </c>
      <c r="Q146" s="345">
        <v>14200.2</v>
      </c>
      <c r="R146" s="346" t="s">
        <v>638</v>
      </c>
      <c r="S146" s="366"/>
      <c r="T146" s="278"/>
    </row>
    <row r="147" spans="1:20" ht="76.5">
      <c r="A147" s="68">
        <v>10</v>
      </c>
      <c r="B147" s="68"/>
      <c r="C147" s="69" t="s">
        <v>38</v>
      </c>
      <c r="D147" s="108">
        <v>45034</v>
      </c>
      <c r="E147" s="108"/>
      <c r="F147" s="192" t="s">
        <v>6</v>
      </c>
      <c r="G147" s="192">
        <v>2240912</v>
      </c>
      <c r="H147" s="68"/>
      <c r="I147" s="343" t="s">
        <v>6036</v>
      </c>
      <c r="J147" s="68"/>
      <c r="K147" s="68"/>
      <c r="L147" s="68"/>
      <c r="M147" s="68"/>
      <c r="N147" s="344">
        <v>0</v>
      </c>
      <c r="O147" s="344">
        <v>1319.55</v>
      </c>
      <c r="P147" s="345">
        <v>0</v>
      </c>
      <c r="Q147" s="345">
        <v>9052.11</v>
      </c>
      <c r="R147" s="346" t="s">
        <v>638</v>
      </c>
      <c r="S147" s="366"/>
      <c r="T147" s="278"/>
    </row>
    <row r="148" spans="1:20" ht="76.5">
      <c r="A148" s="68">
        <v>10</v>
      </c>
      <c r="B148" s="68"/>
      <c r="C148" s="69" t="s">
        <v>38</v>
      </c>
      <c r="D148" s="108">
        <v>45034</v>
      </c>
      <c r="E148" s="108"/>
      <c r="F148" s="192" t="s">
        <v>6</v>
      </c>
      <c r="G148" s="192">
        <v>2240914</v>
      </c>
      <c r="H148" s="68"/>
      <c r="I148" s="343" t="s">
        <v>6037</v>
      </c>
      <c r="J148" s="68"/>
      <c r="K148" s="68"/>
      <c r="L148" s="68"/>
      <c r="M148" s="68"/>
      <c r="N148" s="344">
        <v>0</v>
      </c>
      <c r="O148" s="344">
        <v>1820</v>
      </c>
      <c r="P148" s="345">
        <v>0</v>
      </c>
      <c r="Q148" s="345">
        <v>12485.2</v>
      </c>
      <c r="R148" s="346" t="s">
        <v>638</v>
      </c>
      <c r="S148" s="366"/>
      <c r="T148" s="278"/>
    </row>
    <row r="149" spans="1:20" ht="76.5">
      <c r="A149" s="68">
        <v>10</v>
      </c>
      <c r="B149" s="68"/>
      <c r="C149" s="69" t="s">
        <v>38</v>
      </c>
      <c r="D149" s="108">
        <v>45034</v>
      </c>
      <c r="E149" s="108"/>
      <c r="F149" s="192" t="s">
        <v>6</v>
      </c>
      <c r="G149" s="192">
        <v>2241210</v>
      </c>
      <c r="H149" s="68"/>
      <c r="I149" s="343" t="s">
        <v>6038</v>
      </c>
      <c r="J149" s="68"/>
      <c r="K149" s="68"/>
      <c r="L149" s="68"/>
      <c r="M149" s="68"/>
      <c r="N149" s="344">
        <v>0</v>
      </c>
      <c r="O149" s="344">
        <v>45808.88</v>
      </c>
      <c r="P149" s="345">
        <v>0</v>
      </c>
      <c r="Q149" s="345">
        <v>314248.92</v>
      </c>
      <c r="R149" s="346" t="s">
        <v>638</v>
      </c>
      <c r="S149" s="366"/>
      <c r="T149" s="278"/>
    </row>
    <row r="150" spans="1:20" ht="63.75">
      <c r="A150" s="68">
        <v>10</v>
      </c>
      <c r="B150" s="68"/>
      <c r="C150" s="69" t="s">
        <v>38</v>
      </c>
      <c r="D150" s="108">
        <v>45034</v>
      </c>
      <c r="E150" s="108"/>
      <c r="F150" s="192" t="s">
        <v>6</v>
      </c>
      <c r="G150" s="192">
        <v>2241212</v>
      </c>
      <c r="H150" s="68"/>
      <c r="I150" s="343" t="s">
        <v>6039</v>
      </c>
      <c r="J150" s="68"/>
      <c r="K150" s="68"/>
      <c r="L150" s="68"/>
      <c r="M150" s="68"/>
      <c r="N150" s="344">
        <v>0</v>
      </c>
      <c r="O150" s="344">
        <v>1186.18</v>
      </c>
      <c r="P150" s="345">
        <v>0</v>
      </c>
      <c r="Q150" s="345">
        <v>8137.19</v>
      </c>
      <c r="R150" s="346" t="s">
        <v>638</v>
      </c>
      <c r="S150" s="366"/>
      <c r="T150" s="278"/>
    </row>
    <row r="151" spans="1:20" ht="51">
      <c r="A151" s="68" t="s">
        <v>541</v>
      </c>
      <c r="B151" s="68"/>
      <c r="C151" s="69" t="s">
        <v>590</v>
      </c>
      <c r="D151" s="108">
        <v>45034</v>
      </c>
      <c r="E151" s="108"/>
      <c r="F151" s="192" t="s">
        <v>22</v>
      </c>
      <c r="G151" s="192">
        <v>23180</v>
      </c>
      <c r="H151" s="68"/>
      <c r="I151" s="343" t="s">
        <v>6040</v>
      </c>
      <c r="J151" s="68"/>
      <c r="K151" s="68"/>
      <c r="L151" s="68"/>
      <c r="M151" s="68"/>
      <c r="N151" s="344">
        <v>0</v>
      </c>
      <c r="O151" s="344">
        <v>0</v>
      </c>
      <c r="P151" s="345">
        <v>0.01</v>
      </c>
      <c r="Q151" s="345">
        <v>0</v>
      </c>
      <c r="R151" s="346" t="s">
        <v>638</v>
      </c>
      <c r="S151" s="366"/>
      <c r="T151" s="278"/>
    </row>
    <row r="152" spans="1:20" ht="51">
      <c r="A152" s="68">
        <v>291</v>
      </c>
      <c r="B152" s="68"/>
      <c r="C152" s="69" t="s">
        <v>119</v>
      </c>
      <c r="D152" s="108">
        <v>45035</v>
      </c>
      <c r="E152" s="108"/>
      <c r="F152" s="192" t="s">
        <v>6</v>
      </c>
      <c r="G152" s="192">
        <v>1798321</v>
      </c>
      <c r="H152" s="68"/>
      <c r="I152" s="343" t="s">
        <v>6041</v>
      </c>
      <c r="J152" s="68"/>
      <c r="K152" s="68"/>
      <c r="L152" s="68"/>
      <c r="M152" s="68"/>
      <c r="N152" s="344">
        <v>0</v>
      </c>
      <c r="O152" s="344">
        <v>500000</v>
      </c>
      <c r="P152" s="345">
        <v>0</v>
      </c>
      <c r="Q152" s="345">
        <v>3430000</v>
      </c>
      <c r="R152" s="346" t="s">
        <v>638</v>
      </c>
      <c r="S152" s="366"/>
      <c r="T152" s="278"/>
    </row>
    <row r="153" spans="1:20" ht="76.5">
      <c r="A153" s="68">
        <v>10</v>
      </c>
      <c r="B153" s="68"/>
      <c r="C153" s="69" t="s">
        <v>38</v>
      </c>
      <c r="D153" s="108">
        <v>45035</v>
      </c>
      <c r="E153" s="108"/>
      <c r="F153" s="192" t="s">
        <v>6</v>
      </c>
      <c r="G153" s="192">
        <v>2242481</v>
      </c>
      <c r="H153" s="68"/>
      <c r="I153" s="343" t="s">
        <v>6042</v>
      </c>
      <c r="J153" s="68"/>
      <c r="K153" s="68"/>
      <c r="L153" s="68"/>
      <c r="M153" s="68"/>
      <c r="N153" s="344">
        <v>0</v>
      </c>
      <c r="O153" s="344">
        <v>65590</v>
      </c>
      <c r="P153" s="345">
        <v>0</v>
      </c>
      <c r="Q153" s="345">
        <v>449947.4</v>
      </c>
      <c r="R153" s="346" t="s">
        <v>638</v>
      </c>
      <c r="S153" s="366"/>
      <c r="T153" s="278"/>
    </row>
    <row r="154" spans="1:20" ht="51">
      <c r="A154" s="68" t="s">
        <v>541</v>
      </c>
      <c r="B154" s="68"/>
      <c r="C154" s="69" t="s">
        <v>590</v>
      </c>
      <c r="D154" s="108">
        <v>45035</v>
      </c>
      <c r="E154" s="108"/>
      <c r="F154" s="192" t="s">
        <v>22</v>
      </c>
      <c r="G154" s="192">
        <v>23184</v>
      </c>
      <c r="H154" s="68"/>
      <c r="I154" s="343" t="s">
        <v>6043</v>
      </c>
      <c r="J154" s="68"/>
      <c r="K154" s="68"/>
      <c r="L154" s="68"/>
      <c r="M154" s="68"/>
      <c r="N154" s="344">
        <v>0</v>
      </c>
      <c r="O154" s="344">
        <v>0</v>
      </c>
      <c r="P154" s="345">
        <v>0</v>
      </c>
      <c r="Q154" s="345">
        <v>0.01</v>
      </c>
      <c r="R154" s="346" t="s">
        <v>638</v>
      </c>
      <c r="S154" s="366"/>
      <c r="T154" s="278"/>
    </row>
    <row r="155" spans="1:20" ht="63.75">
      <c r="A155" s="68">
        <v>10</v>
      </c>
      <c r="B155" s="68"/>
      <c r="C155" s="69" t="s">
        <v>38</v>
      </c>
      <c r="D155" s="108">
        <v>45036</v>
      </c>
      <c r="E155" s="108"/>
      <c r="F155" s="192" t="s">
        <v>6</v>
      </c>
      <c r="G155" s="192">
        <v>2244327</v>
      </c>
      <c r="H155" s="68"/>
      <c r="I155" s="343" t="s">
        <v>6044</v>
      </c>
      <c r="J155" s="68"/>
      <c r="K155" s="68"/>
      <c r="L155" s="68"/>
      <c r="M155" s="68"/>
      <c r="N155" s="344">
        <v>0</v>
      </c>
      <c r="O155" s="344">
        <v>23680</v>
      </c>
      <c r="P155" s="345">
        <v>0</v>
      </c>
      <c r="Q155" s="345">
        <v>162444.79999999999</v>
      </c>
      <c r="R155" s="346" t="s">
        <v>638</v>
      </c>
      <c r="S155" s="366"/>
      <c r="T155" s="278"/>
    </row>
    <row r="156" spans="1:20" ht="51">
      <c r="A156" s="68" t="s">
        <v>541</v>
      </c>
      <c r="B156" s="68"/>
      <c r="C156" s="69" t="s">
        <v>590</v>
      </c>
      <c r="D156" s="108">
        <v>45036</v>
      </c>
      <c r="E156" s="108"/>
      <c r="F156" s="192" t="s">
        <v>22</v>
      </c>
      <c r="G156" s="192">
        <v>23188</v>
      </c>
      <c r="H156" s="68"/>
      <c r="I156" s="343" t="s">
        <v>6045</v>
      </c>
      <c r="J156" s="68"/>
      <c r="K156" s="68"/>
      <c r="L156" s="68"/>
      <c r="M156" s="68"/>
      <c r="N156" s="344">
        <v>0</v>
      </c>
      <c r="O156" s="344">
        <v>0</v>
      </c>
      <c r="P156" s="345">
        <v>0</v>
      </c>
      <c r="Q156" s="345">
        <v>0.01</v>
      </c>
      <c r="R156" s="346" t="s">
        <v>638</v>
      </c>
      <c r="S156" s="366"/>
      <c r="T156" s="278"/>
    </row>
    <row r="157" spans="1:20" ht="76.5">
      <c r="A157" s="68">
        <v>10</v>
      </c>
      <c r="B157" s="68"/>
      <c r="C157" s="69" t="s">
        <v>38</v>
      </c>
      <c r="D157" s="108">
        <v>45037</v>
      </c>
      <c r="E157" s="108"/>
      <c r="F157" s="192" t="s">
        <v>6</v>
      </c>
      <c r="G157" s="192">
        <v>2245616</v>
      </c>
      <c r="H157" s="68"/>
      <c r="I157" s="343" t="s">
        <v>6046</v>
      </c>
      <c r="J157" s="68"/>
      <c r="K157" s="68"/>
      <c r="L157" s="68"/>
      <c r="M157" s="68"/>
      <c r="N157" s="344">
        <v>0</v>
      </c>
      <c r="O157" s="344">
        <v>24446.880000000001</v>
      </c>
      <c r="P157" s="345">
        <v>0</v>
      </c>
      <c r="Q157" s="345">
        <v>167705.60000000001</v>
      </c>
      <c r="R157" s="346" t="s">
        <v>638</v>
      </c>
      <c r="S157" s="366"/>
      <c r="T157" s="278"/>
    </row>
    <row r="158" spans="1:20" ht="76.5">
      <c r="A158" s="68">
        <v>10</v>
      </c>
      <c r="B158" s="68"/>
      <c r="C158" s="69" t="s">
        <v>38</v>
      </c>
      <c r="D158" s="108">
        <v>45037</v>
      </c>
      <c r="E158" s="108"/>
      <c r="F158" s="192" t="s">
        <v>6</v>
      </c>
      <c r="G158" s="192">
        <v>2245618</v>
      </c>
      <c r="H158" s="68"/>
      <c r="I158" s="343" t="s">
        <v>6047</v>
      </c>
      <c r="J158" s="68"/>
      <c r="K158" s="68"/>
      <c r="L158" s="68"/>
      <c r="M158" s="68"/>
      <c r="N158" s="344">
        <v>0</v>
      </c>
      <c r="O158" s="344">
        <v>7586.06</v>
      </c>
      <c r="P158" s="345">
        <v>0</v>
      </c>
      <c r="Q158" s="345">
        <v>52040.37</v>
      </c>
      <c r="R158" s="346" t="s">
        <v>638</v>
      </c>
      <c r="S158" s="366"/>
      <c r="T158" s="278"/>
    </row>
    <row r="159" spans="1:20" ht="76.5">
      <c r="A159" s="68">
        <v>10</v>
      </c>
      <c r="B159" s="68"/>
      <c r="C159" s="69" t="s">
        <v>38</v>
      </c>
      <c r="D159" s="108">
        <v>45037</v>
      </c>
      <c r="E159" s="108"/>
      <c r="F159" s="192" t="s">
        <v>6</v>
      </c>
      <c r="G159" s="192">
        <v>2245620</v>
      </c>
      <c r="H159" s="68"/>
      <c r="I159" s="343" t="s">
        <v>6048</v>
      </c>
      <c r="J159" s="68"/>
      <c r="K159" s="68"/>
      <c r="L159" s="68"/>
      <c r="M159" s="68"/>
      <c r="N159" s="344">
        <v>0</v>
      </c>
      <c r="O159" s="344">
        <v>2981.66</v>
      </c>
      <c r="P159" s="345">
        <v>0</v>
      </c>
      <c r="Q159" s="345">
        <v>20454.189999999999</v>
      </c>
      <c r="R159" s="346" t="s">
        <v>638</v>
      </c>
      <c r="S159" s="366"/>
      <c r="T159" s="278"/>
    </row>
    <row r="160" spans="1:20" ht="63.75">
      <c r="A160" s="68">
        <v>86</v>
      </c>
      <c r="B160" s="68"/>
      <c r="C160" s="69" t="s">
        <v>50</v>
      </c>
      <c r="D160" s="108">
        <v>45037</v>
      </c>
      <c r="E160" s="108"/>
      <c r="F160" s="192" t="s">
        <v>6</v>
      </c>
      <c r="G160" s="192">
        <v>1058891</v>
      </c>
      <c r="H160" s="68"/>
      <c r="I160" s="343" t="s">
        <v>6049</v>
      </c>
      <c r="J160" s="68"/>
      <c r="K160" s="68"/>
      <c r="L160" s="68"/>
      <c r="M160" s="68"/>
      <c r="N160" s="344">
        <v>0</v>
      </c>
      <c r="O160" s="344">
        <v>3106418.52</v>
      </c>
      <c r="P160" s="345">
        <v>0</v>
      </c>
      <c r="Q160" s="345">
        <v>21310031.050000001</v>
      </c>
      <c r="R160" s="346" t="s">
        <v>638</v>
      </c>
      <c r="S160" s="366"/>
      <c r="T160" s="278"/>
    </row>
    <row r="161" spans="1:20" ht="76.5">
      <c r="A161" s="68">
        <v>86</v>
      </c>
      <c r="B161" s="68"/>
      <c r="C161" s="69" t="s">
        <v>50</v>
      </c>
      <c r="D161" s="108">
        <v>45037</v>
      </c>
      <c r="E161" s="108"/>
      <c r="F161" s="192" t="s">
        <v>10</v>
      </c>
      <c r="G161" s="192">
        <v>1058891</v>
      </c>
      <c r="H161" s="68"/>
      <c r="I161" s="343" t="s">
        <v>6050</v>
      </c>
      <c r="J161" s="68"/>
      <c r="K161" s="68"/>
      <c r="L161" s="68"/>
      <c r="M161" s="68"/>
      <c r="N161" s="344">
        <v>7.29</v>
      </c>
      <c r="O161" s="344">
        <v>0</v>
      </c>
      <c r="P161" s="345">
        <v>50.01</v>
      </c>
      <c r="Q161" s="345">
        <v>0</v>
      </c>
      <c r="R161" s="346" t="s">
        <v>638</v>
      </c>
      <c r="S161" s="366"/>
      <c r="T161" s="278"/>
    </row>
    <row r="162" spans="1:20" ht="51">
      <c r="A162" s="68" t="s">
        <v>541</v>
      </c>
      <c r="B162" s="68"/>
      <c r="C162" s="69" t="s">
        <v>590</v>
      </c>
      <c r="D162" s="108">
        <v>45037</v>
      </c>
      <c r="E162" s="108"/>
      <c r="F162" s="192" t="s">
        <v>22</v>
      </c>
      <c r="G162" s="192">
        <v>23193</v>
      </c>
      <c r="H162" s="68"/>
      <c r="I162" s="343" t="s">
        <v>6051</v>
      </c>
      <c r="J162" s="68"/>
      <c r="K162" s="68"/>
      <c r="L162" s="68"/>
      <c r="M162" s="68"/>
      <c r="N162" s="344">
        <v>0</v>
      </c>
      <c r="O162" s="344">
        <v>0</v>
      </c>
      <c r="P162" s="345">
        <v>0.01</v>
      </c>
      <c r="Q162" s="345">
        <v>0</v>
      </c>
      <c r="R162" s="346" t="s">
        <v>638</v>
      </c>
      <c r="S162" s="366"/>
      <c r="T162" s="278"/>
    </row>
    <row r="163" spans="1:20" ht="76.5">
      <c r="A163" s="68">
        <v>10</v>
      </c>
      <c r="B163" s="68"/>
      <c r="C163" s="69" t="s">
        <v>38</v>
      </c>
      <c r="D163" s="108">
        <v>45040</v>
      </c>
      <c r="E163" s="108"/>
      <c r="F163" s="192" t="s">
        <v>6</v>
      </c>
      <c r="G163" s="192">
        <v>2247616</v>
      </c>
      <c r="H163" s="68"/>
      <c r="I163" s="343" t="s">
        <v>6052</v>
      </c>
      <c r="J163" s="68"/>
      <c r="K163" s="68"/>
      <c r="L163" s="68"/>
      <c r="M163" s="68"/>
      <c r="N163" s="344">
        <v>0</v>
      </c>
      <c r="O163" s="344">
        <v>3105.7</v>
      </c>
      <c r="P163" s="345">
        <v>0</v>
      </c>
      <c r="Q163" s="345">
        <v>21305.1</v>
      </c>
      <c r="R163" s="346" t="s">
        <v>638</v>
      </c>
      <c r="S163" s="366"/>
      <c r="T163" s="278"/>
    </row>
    <row r="164" spans="1:20" ht="76.5">
      <c r="A164" s="68">
        <v>10</v>
      </c>
      <c r="B164" s="68"/>
      <c r="C164" s="69" t="s">
        <v>38</v>
      </c>
      <c r="D164" s="108">
        <v>45040</v>
      </c>
      <c r="E164" s="108"/>
      <c r="F164" s="192" t="s">
        <v>6</v>
      </c>
      <c r="G164" s="192">
        <v>2247623</v>
      </c>
      <c r="H164" s="68"/>
      <c r="I164" s="343" t="s">
        <v>6053</v>
      </c>
      <c r="J164" s="68"/>
      <c r="K164" s="68"/>
      <c r="L164" s="68"/>
      <c r="M164" s="68"/>
      <c r="N164" s="344">
        <v>0</v>
      </c>
      <c r="O164" s="344">
        <v>23862.65</v>
      </c>
      <c r="P164" s="345">
        <v>0</v>
      </c>
      <c r="Q164" s="345">
        <v>163697.78</v>
      </c>
      <c r="R164" s="346" t="s">
        <v>638</v>
      </c>
      <c r="S164" s="366"/>
      <c r="T164" s="278"/>
    </row>
    <row r="165" spans="1:20" ht="51">
      <c r="A165" s="68" t="s">
        <v>541</v>
      </c>
      <c r="B165" s="68"/>
      <c r="C165" s="69" t="s">
        <v>590</v>
      </c>
      <c r="D165" s="108">
        <v>45040</v>
      </c>
      <c r="E165" s="108"/>
      <c r="F165" s="192" t="s">
        <v>22</v>
      </c>
      <c r="G165" s="192">
        <v>23201</v>
      </c>
      <c r="H165" s="68"/>
      <c r="I165" s="343" t="s">
        <v>6054</v>
      </c>
      <c r="J165" s="68"/>
      <c r="K165" s="68"/>
      <c r="L165" s="68"/>
      <c r="M165" s="68"/>
      <c r="N165" s="344">
        <v>0</v>
      </c>
      <c r="O165" s="344">
        <v>0</v>
      </c>
      <c r="P165" s="345">
        <v>0.03</v>
      </c>
      <c r="Q165" s="345">
        <v>0</v>
      </c>
      <c r="R165" s="346" t="s">
        <v>638</v>
      </c>
      <c r="S165" s="366"/>
      <c r="T165" s="278"/>
    </row>
    <row r="166" spans="1:20" ht="51">
      <c r="A166" s="68" t="s">
        <v>541</v>
      </c>
      <c r="B166" s="68"/>
      <c r="C166" s="69" t="s">
        <v>590</v>
      </c>
      <c r="D166" s="108">
        <v>45041</v>
      </c>
      <c r="E166" s="108"/>
      <c r="F166" s="192" t="s">
        <v>22</v>
      </c>
      <c r="G166" s="192">
        <v>23205</v>
      </c>
      <c r="H166" s="68"/>
      <c r="I166" s="343" t="s">
        <v>6055</v>
      </c>
      <c r="J166" s="68"/>
      <c r="K166" s="68"/>
      <c r="L166" s="68"/>
      <c r="M166" s="68"/>
      <c r="N166" s="344">
        <v>0</v>
      </c>
      <c r="O166" s="344">
        <v>0</v>
      </c>
      <c r="P166" s="345">
        <v>0.02</v>
      </c>
      <c r="Q166" s="345">
        <v>0</v>
      </c>
      <c r="R166" s="346" t="s">
        <v>638</v>
      </c>
      <c r="S166" s="366"/>
      <c r="T166" s="278"/>
    </row>
    <row r="167" spans="1:20" ht="76.5">
      <c r="A167" s="68">
        <v>10</v>
      </c>
      <c r="B167" s="68"/>
      <c r="C167" s="69" t="s">
        <v>38</v>
      </c>
      <c r="D167" s="108">
        <v>45042</v>
      </c>
      <c r="E167" s="108"/>
      <c r="F167" s="192" t="s">
        <v>6</v>
      </c>
      <c r="G167" s="192">
        <v>2250694</v>
      </c>
      <c r="H167" s="68"/>
      <c r="I167" s="343" t="s">
        <v>6056</v>
      </c>
      <c r="J167" s="68"/>
      <c r="K167" s="68"/>
      <c r="L167" s="68"/>
      <c r="M167" s="68"/>
      <c r="N167" s="344">
        <v>0</v>
      </c>
      <c r="O167" s="344">
        <v>1240.32</v>
      </c>
      <c r="P167" s="345">
        <v>0</v>
      </c>
      <c r="Q167" s="345">
        <v>8508.6</v>
      </c>
      <c r="R167" s="346" t="s">
        <v>638</v>
      </c>
      <c r="S167" s="366"/>
      <c r="T167" s="278"/>
    </row>
    <row r="168" spans="1:20" ht="76.5">
      <c r="A168" s="68">
        <v>10</v>
      </c>
      <c r="B168" s="68"/>
      <c r="C168" s="69" t="s">
        <v>38</v>
      </c>
      <c r="D168" s="108">
        <v>45042</v>
      </c>
      <c r="E168" s="108"/>
      <c r="F168" s="192" t="s">
        <v>6</v>
      </c>
      <c r="G168" s="192">
        <v>2250692</v>
      </c>
      <c r="H168" s="68"/>
      <c r="I168" s="343" t="s">
        <v>6057</v>
      </c>
      <c r="J168" s="68"/>
      <c r="K168" s="68"/>
      <c r="L168" s="68"/>
      <c r="M168" s="68"/>
      <c r="N168" s="344">
        <v>0</v>
      </c>
      <c r="O168" s="344">
        <v>6837.5</v>
      </c>
      <c r="P168" s="345">
        <v>0</v>
      </c>
      <c r="Q168" s="345">
        <v>46905.25</v>
      </c>
      <c r="R168" s="346" t="s">
        <v>638</v>
      </c>
      <c r="S168" s="366"/>
      <c r="T168" s="278"/>
    </row>
    <row r="169" spans="1:20" ht="76.5">
      <c r="A169" s="68">
        <v>10</v>
      </c>
      <c r="B169" s="68"/>
      <c r="C169" s="69" t="s">
        <v>38</v>
      </c>
      <c r="D169" s="108">
        <v>45042</v>
      </c>
      <c r="E169" s="108"/>
      <c r="F169" s="192" t="s">
        <v>6</v>
      </c>
      <c r="G169" s="192">
        <v>2250850</v>
      </c>
      <c r="H169" s="68"/>
      <c r="I169" s="343" t="s">
        <v>6058</v>
      </c>
      <c r="J169" s="68"/>
      <c r="K169" s="68"/>
      <c r="L169" s="68"/>
      <c r="M169" s="68"/>
      <c r="N169" s="344">
        <v>0</v>
      </c>
      <c r="O169" s="344">
        <v>2053.19</v>
      </c>
      <c r="P169" s="345">
        <v>0</v>
      </c>
      <c r="Q169" s="345">
        <v>14084.88</v>
      </c>
      <c r="R169" s="346" t="s">
        <v>638</v>
      </c>
      <c r="S169" s="366"/>
      <c r="T169" s="278"/>
    </row>
    <row r="170" spans="1:20" ht="89.25">
      <c r="A170" s="68">
        <v>513</v>
      </c>
      <c r="B170" s="68"/>
      <c r="C170" s="69" t="s">
        <v>160</v>
      </c>
      <c r="D170" s="108">
        <v>45043</v>
      </c>
      <c r="E170" s="108"/>
      <c r="F170" s="192" t="s">
        <v>6</v>
      </c>
      <c r="G170" s="192">
        <v>1059302</v>
      </c>
      <c r="H170" s="68"/>
      <c r="I170" s="343" t="s">
        <v>6059</v>
      </c>
      <c r="J170" s="68"/>
      <c r="K170" s="68"/>
      <c r="L170" s="68"/>
      <c r="M170" s="68"/>
      <c r="N170" s="344">
        <v>0</v>
      </c>
      <c r="O170" s="344">
        <v>74852801</v>
      </c>
      <c r="P170" s="345">
        <v>0</v>
      </c>
      <c r="Q170" s="345">
        <v>513490214.86000001</v>
      </c>
      <c r="R170" s="346" t="s">
        <v>638</v>
      </c>
      <c r="S170" s="366"/>
      <c r="T170" s="278"/>
    </row>
    <row r="171" spans="1:20" ht="51">
      <c r="A171" s="68">
        <v>291</v>
      </c>
      <c r="B171" s="68"/>
      <c r="C171" s="69" t="s">
        <v>119</v>
      </c>
      <c r="D171" s="108">
        <v>45043</v>
      </c>
      <c r="E171" s="108"/>
      <c r="F171" s="192" t="s">
        <v>6</v>
      </c>
      <c r="G171" s="192">
        <v>1803711</v>
      </c>
      <c r="H171" s="68"/>
      <c r="I171" s="343" t="s">
        <v>6060</v>
      </c>
      <c r="J171" s="68"/>
      <c r="K171" s="68"/>
      <c r="L171" s="68"/>
      <c r="M171" s="68"/>
      <c r="N171" s="344">
        <v>0</v>
      </c>
      <c r="O171" s="344">
        <v>313161.17</v>
      </c>
      <c r="P171" s="345">
        <v>0</v>
      </c>
      <c r="Q171" s="345">
        <v>2148285.63</v>
      </c>
      <c r="R171" s="346" t="s">
        <v>638</v>
      </c>
      <c r="S171" s="366"/>
      <c r="T171" s="278"/>
    </row>
    <row r="172" spans="1:20" ht="63.75">
      <c r="A172" s="68">
        <v>389</v>
      </c>
      <c r="B172" s="68"/>
      <c r="C172" s="69" t="s">
        <v>1424</v>
      </c>
      <c r="D172" s="108">
        <v>45043</v>
      </c>
      <c r="E172" s="108"/>
      <c r="F172" s="192" t="s">
        <v>10</v>
      </c>
      <c r="G172" s="192">
        <v>2252232</v>
      </c>
      <c r="H172" s="68"/>
      <c r="I172" s="343" t="s">
        <v>6061</v>
      </c>
      <c r="J172" s="68"/>
      <c r="K172" s="68"/>
      <c r="L172" s="68"/>
      <c r="M172" s="68"/>
      <c r="N172" s="344">
        <v>7.29</v>
      </c>
      <c r="O172" s="344">
        <v>0</v>
      </c>
      <c r="P172" s="345">
        <v>50.01</v>
      </c>
      <c r="Q172" s="345">
        <v>0</v>
      </c>
      <c r="R172" s="346" t="s">
        <v>638</v>
      </c>
      <c r="S172" s="366"/>
      <c r="T172" s="278"/>
    </row>
    <row r="173" spans="1:20" ht="63.75">
      <c r="A173" s="68">
        <v>20</v>
      </c>
      <c r="B173" s="68"/>
      <c r="C173" s="69" t="s">
        <v>41</v>
      </c>
      <c r="D173" s="108">
        <v>45043</v>
      </c>
      <c r="E173" s="108"/>
      <c r="F173" s="192" t="s">
        <v>10</v>
      </c>
      <c r="G173" s="192">
        <v>1059336</v>
      </c>
      <c r="H173" s="68"/>
      <c r="I173" s="343" t="s">
        <v>6062</v>
      </c>
      <c r="J173" s="68"/>
      <c r="K173" s="68"/>
      <c r="L173" s="68"/>
      <c r="M173" s="68"/>
      <c r="N173" s="344">
        <v>7.29</v>
      </c>
      <c r="O173" s="344">
        <v>0</v>
      </c>
      <c r="P173" s="345">
        <v>50.01</v>
      </c>
      <c r="Q173" s="345">
        <v>0</v>
      </c>
      <c r="R173" s="346" t="s">
        <v>638</v>
      </c>
      <c r="S173" s="366"/>
      <c r="T173" s="278"/>
    </row>
    <row r="174" spans="1:20" ht="51">
      <c r="A174" s="68" t="s">
        <v>541</v>
      </c>
      <c r="B174" s="68"/>
      <c r="C174" s="69" t="s">
        <v>590</v>
      </c>
      <c r="D174" s="108">
        <v>45043</v>
      </c>
      <c r="E174" s="108"/>
      <c r="F174" s="192" t="s">
        <v>22</v>
      </c>
      <c r="G174" s="192">
        <v>23216</v>
      </c>
      <c r="H174" s="68"/>
      <c r="I174" s="343" t="s">
        <v>6063</v>
      </c>
      <c r="J174" s="68"/>
      <c r="K174" s="68"/>
      <c r="L174" s="68"/>
      <c r="M174" s="68"/>
      <c r="N174" s="344">
        <v>0</v>
      </c>
      <c r="O174" s="344">
        <v>0</v>
      </c>
      <c r="P174" s="345">
        <v>0.01</v>
      </c>
      <c r="Q174" s="345">
        <v>0</v>
      </c>
      <c r="R174" s="346" t="s">
        <v>638</v>
      </c>
      <c r="S174" s="366"/>
      <c r="T174" s="278"/>
    </row>
    <row r="175" spans="1:20" ht="51">
      <c r="A175" s="68" t="s">
        <v>541</v>
      </c>
      <c r="B175" s="68"/>
      <c r="C175" s="69" t="s">
        <v>590</v>
      </c>
      <c r="D175" s="108">
        <v>45044</v>
      </c>
      <c r="E175" s="108"/>
      <c r="F175" s="192" t="s">
        <v>22</v>
      </c>
      <c r="G175" s="192">
        <v>23221</v>
      </c>
      <c r="H175" s="68"/>
      <c r="I175" s="343" t="s">
        <v>6064</v>
      </c>
      <c r="J175" s="68"/>
      <c r="K175" s="68"/>
      <c r="L175" s="68"/>
      <c r="M175" s="68"/>
      <c r="N175" s="344">
        <v>0</v>
      </c>
      <c r="O175" s="344">
        <v>0</v>
      </c>
      <c r="P175" s="345">
        <v>0.01</v>
      </c>
      <c r="Q175" s="345">
        <v>0</v>
      </c>
      <c r="R175" s="346" t="s">
        <v>638</v>
      </c>
      <c r="S175" s="366"/>
      <c r="T175" s="278"/>
    </row>
    <row r="176" spans="1:20">
      <c r="A176" s="470"/>
      <c r="B176" s="470"/>
      <c r="C176" s="476"/>
      <c r="D176" s="477"/>
      <c r="E176" s="477"/>
      <c r="F176" s="469"/>
      <c r="G176" s="469"/>
      <c r="H176" s="470"/>
      <c r="I176" s="478"/>
      <c r="J176" s="470"/>
      <c r="K176" s="470"/>
      <c r="L176" s="470"/>
      <c r="M176" s="470"/>
      <c r="N176" s="349"/>
      <c r="O176" s="349"/>
      <c r="P176" s="350"/>
      <c r="Q176" s="350"/>
      <c r="R176" s="479"/>
      <c r="S176" s="480"/>
      <c r="T176" s="475"/>
    </row>
    <row r="177" spans="1:19">
      <c r="I177" s="463" t="s">
        <v>554</v>
      </c>
      <c r="J177" s="464"/>
      <c r="K177" s="464"/>
      <c r="L177" s="464"/>
      <c r="M177" s="465"/>
      <c r="N177" s="113">
        <f>+SUBTOTAL(9,N8:N175)</f>
        <v>46436026.449999996</v>
      </c>
      <c r="O177" s="113">
        <f>+SUBTOTAL(9,O8:O175)</f>
        <v>197423809.53999999</v>
      </c>
      <c r="P177" s="113">
        <f>+SUBTOTAL(9,P8:P175)</f>
        <v>318551141.90999967</v>
      </c>
      <c r="Q177" s="113">
        <f>+SUBTOTAL(9,Q8:Q175)</f>
        <v>1354327333.7100003</v>
      </c>
    </row>
    <row r="179" spans="1:19">
      <c r="D179" s="66"/>
      <c r="E179" s="66"/>
      <c r="I179" s="66"/>
      <c r="L179" s="72"/>
      <c r="N179" s="66"/>
      <c r="O179" s="158"/>
      <c r="P179" s="158"/>
      <c r="Q179" s="66"/>
      <c r="R179" s="64"/>
      <c r="S179" s="64"/>
    </row>
    <row r="180" spans="1:19">
      <c r="D180" s="66"/>
      <c r="E180" s="66"/>
      <c r="I180" s="66"/>
      <c r="L180" s="72"/>
      <c r="N180" s="66"/>
      <c r="O180" s="158"/>
      <c r="P180" s="158"/>
      <c r="Q180" s="66"/>
      <c r="R180" s="64"/>
      <c r="S180" s="64"/>
    </row>
    <row r="181" spans="1:19">
      <c r="D181" s="66"/>
      <c r="E181" s="66"/>
      <c r="I181" s="66"/>
      <c r="L181" s="72"/>
      <c r="N181" s="66"/>
      <c r="O181" s="158"/>
      <c r="P181" s="158"/>
      <c r="Q181" s="66"/>
      <c r="R181" s="64"/>
      <c r="S181" s="64"/>
    </row>
    <row r="182" spans="1:19">
      <c r="D182" s="66"/>
      <c r="E182" s="66"/>
      <c r="I182" s="66"/>
      <c r="L182" s="72"/>
      <c r="N182" s="66"/>
      <c r="O182" s="158"/>
      <c r="P182" s="158"/>
      <c r="Q182" s="66"/>
      <c r="R182" s="64"/>
      <c r="S182" s="64"/>
    </row>
    <row r="183" spans="1:19">
      <c r="D183" s="66"/>
      <c r="E183" s="66"/>
      <c r="I183" s="66"/>
      <c r="L183" s="72"/>
      <c r="N183" s="66"/>
      <c r="O183" s="158"/>
      <c r="P183" s="158"/>
      <c r="Q183" s="66"/>
      <c r="R183" s="64"/>
      <c r="S183" s="64"/>
    </row>
    <row r="184" spans="1:19">
      <c r="D184" s="66"/>
      <c r="E184" s="66"/>
      <c r="I184" s="66"/>
      <c r="L184" s="72"/>
      <c r="N184" s="66"/>
      <c r="O184" s="158"/>
      <c r="P184" s="158"/>
      <c r="Q184" s="66"/>
      <c r="R184" s="64"/>
      <c r="S184" s="64"/>
    </row>
    <row r="185" spans="1:19">
      <c r="D185" s="66"/>
      <c r="E185" s="66"/>
      <c r="I185" s="66"/>
      <c r="L185" s="72"/>
      <c r="N185" s="158"/>
      <c r="O185" s="158"/>
      <c r="P185" s="66"/>
      <c r="Q185" s="64"/>
      <c r="R185" s="64"/>
      <c r="S185" s="64"/>
    </row>
    <row r="186" spans="1:19">
      <c r="C186" s="461"/>
      <c r="D186" s="461"/>
      <c r="E186" s="461"/>
      <c r="F186" s="461"/>
      <c r="G186" s="178"/>
      <c r="H186" s="178"/>
      <c r="I186" s="181"/>
      <c r="J186" s="178"/>
      <c r="K186" s="178"/>
      <c r="L186" s="64"/>
      <c r="M186" s="178"/>
      <c r="N186" s="462"/>
      <c r="O186" s="462"/>
      <c r="P186" s="462"/>
      <c r="Q186" s="64"/>
      <c r="R186" s="64"/>
      <c r="S186" s="64"/>
    </row>
    <row r="187" spans="1:19">
      <c r="N187" s="158"/>
      <c r="O187" s="158"/>
      <c r="P187" s="158"/>
      <c r="Q187" s="158"/>
    </row>
    <row r="189" spans="1:19">
      <c r="A189" s="368" t="s">
        <v>1569</v>
      </c>
    </row>
    <row r="190" spans="1:19">
      <c r="A190" s="367" t="s">
        <v>1570</v>
      </c>
    </row>
    <row r="191" spans="1:19">
      <c r="A191" s="367" t="s">
        <v>1571</v>
      </c>
    </row>
    <row r="192" spans="1:19">
      <c r="A192" s="367"/>
    </row>
    <row r="193" spans="1:1">
      <c r="A193" s="367" t="s">
        <v>1572</v>
      </c>
    </row>
    <row r="194" spans="1:1">
      <c r="A194" s="367" t="s">
        <v>1573</v>
      </c>
    </row>
    <row r="801" spans="20:20">
      <c r="T801" s="279"/>
    </row>
    <row r="802" spans="20:20">
      <c r="T802" s="278"/>
    </row>
    <row r="803" spans="20:20">
      <c r="T803" s="278"/>
    </row>
    <row r="804" spans="20:20">
      <c r="T804" s="278"/>
    </row>
    <row r="805" spans="20:20">
      <c r="T805" s="278"/>
    </row>
    <row r="806" spans="20:20">
      <c r="T806" s="278"/>
    </row>
    <row r="807" spans="20:20">
      <c r="T807" s="278"/>
    </row>
    <row r="808" spans="20:20">
      <c r="T808" s="278"/>
    </row>
    <row r="809" spans="20:20">
      <c r="T809" s="278"/>
    </row>
    <row r="810" spans="20:20">
      <c r="T810" s="278"/>
    </row>
    <row r="811" spans="20:20">
      <c r="T811" s="278"/>
    </row>
    <row r="812" spans="20:20">
      <c r="T812" s="278"/>
    </row>
    <row r="813" spans="20:20">
      <c r="T813" s="278"/>
    </row>
    <row r="814" spans="20:20">
      <c r="T814" s="278"/>
    </row>
    <row r="815" spans="20:20">
      <c r="T815" s="278"/>
    </row>
    <row r="816" spans="20:20">
      <c r="T816" s="278"/>
    </row>
    <row r="817" spans="20:20">
      <c r="T817" s="278"/>
    </row>
    <row r="818" spans="20:20">
      <c r="T818" s="278"/>
    </row>
    <row r="819" spans="20:20">
      <c r="T819" s="278"/>
    </row>
    <row r="820" spans="20:20">
      <c r="T820" s="278"/>
    </row>
    <row r="821" spans="20:20">
      <c r="T821" s="278"/>
    </row>
    <row r="822" spans="20:20">
      <c r="T822" s="278"/>
    </row>
    <row r="823" spans="20:20">
      <c r="T823" s="278"/>
    </row>
    <row r="824" spans="20:20">
      <c r="T824" s="278"/>
    </row>
    <row r="825" spans="20:20">
      <c r="T825" s="278"/>
    </row>
    <row r="826" spans="20:20">
      <c r="T826" s="278"/>
    </row>
    <row r="827" spans="20:20">
      <c r="T827" s="278"/>
    </row>
    <row r="828" spans="20:20">
      <c r="T828" s="278"/>
    </row>
    <row r="829" spans="20:20">
      <c r="T829" s="278"/>
    </row>
    <row r="830" spans="20:20">
      <c r="T830" s="278"/>
    </row>
    <row r="831" spans="20:20">
      <c r="T831" s="278"/>
    </row>
    <row r="832" spans="20:20">
      <c r="T832" s="278"/>
    </row>
    <row r="833" spans="20:20">
      <c r="T833" s="278"/>
    </row>
    <row r="834" spans="20:20">
      <c r="T834" s="278"/>
    </row>
    <row r="835" spans="20:20">
      <c r="T835" s="278"/>
    </row>
    <row r="836" spans="20:20">
      <c r="T836" s="278"/>
    </row>
    <row r="837" spans="20:20">
      <c r="T837" s="278"/>
    </row>
    <row r="838" spans="20:20">
      <c r="T838" s="278"/>
    </row>
    <row r="839" spans="20:20">
      <c r="T839" s="278"/>
    </row>
    <row r="840" spans="20:20">
      <c r="T840" s="278"/>
    </row>
    <row r="841" spans="20:20">
      <c r="T841" s="278"/>
    </row>
    <row r="842" spans="20:20">
      <c r="T842" s="278"/>
    </row>
    <row r="843" spans="20:20">
      <c r="T843" s="278"/>
    </row>
    <row r="844" spans="20:20">
      <c r="T844" s="278"/>
    </row>
    <row r="845" spans="20:20">
      <c r="T845" s="278"/>
    </row>
    <row r="846" spans="20:20">
      <c r="T846" s="278"/>
    </row>
    <row r="847" spans="20:20">
      <c r="T847" s="278"/>
    </row>
    <row r="848" spans="20:20">
      <c r="T848" s="278"/>
    </row>
    <row r="849" spans="20:20">
      <c r="T849" s="278"/>
    </row>
    <row r="850" spans="20:20">
      <c r="T850" s="278"/>
    </row>
    <row r="851" spans="20:20">
      <c r="T851" s="278"/>
    </row>
    <row r="852" spans="20:20">
      <c r="T852" s="278"/>
    </row>
    <row r="853" spans="20:20">
      <c r="T853" s="278"/>
    </row>
    <row r="854" spans="20:20">
      <c r="T854" s="278"/>
    </row>
    <row r="855" spans="20:20">
      <c r="T855" s="278"/>
    </row>
    <row r="856" spans="20:20">
      <c r="T856" s="278"/>
    </row>
    <row r="857" spans="20:20">
      <c r="T857" s="278"/>
    </row>
    <row r="858" spans="20:20">
      <c r="T858" s="278"/>
    </row>
    <row r="859" spans="20:20">
      <c r="T859" s="278"/>
    </row>
    <row r="860" spans="20:20">
      <c r="T860" s="278"/>
    </row>
    <row r="861" spans="20:20">
      <c r="T861" s="278"/>
    </row>
    <row r="862" spans="20:20">
      <c r="T862" s="278"/>
    </row>
    <row r="863" spans="20:20">
      <c r="T863" s="278"/>
    </row>
    <row r="864" spans="20:20">
      <c r="T864" s="278"/>
    </row>
    <row r="865" spans="20:20">
      <c r="T865" s="278"/>
    </row>
    <row r="866" spans="20:20">
      <c r="T866" s="278"/>
    </row>
    <row r="867" spans="20:20">
      <c r="T867" s="278"/>
    </row>
    <row r="868" spans="20:20">
      <c r="T868" s="278"/>
    </row>
    <row r="869" spans="20:20">
      <c r="T869" s="278"/>
    </row>
    <row r="870" spans="20:20">
      <c r="T870" s="278"/>
    </row>
    <row r="871" spans="20:20">
      <c r="T871" s="278"/>
    </row>
    <row r="872" spans="20:20">
      <c r="T872" s="278"/>
    </row>
    <row r="873" spans="20:20">
      <c r="T873" s="278"/>
    </row>
    <row r="874" spans="20:20">
      <c r="T874" s="278"/>
    </row>
    <row r="875" spans="20:20">
      <c r="T875" s="278"/>
    </row>
    <row r="876" spans="20:20">
      <c r="T876" s="278"/>
    </row>
    <row r="877" spans="20:20">
      <c r="T877" s="278"/>
    </row>
    <row r="878" spans="20:20">
      <c r="T878" s="278"/>
    </row>
    <row r="879" spans="20:20">
      <c r="T879" s="278"/>
    </row>
    <row r="880" spans="20:20">
      <c r="T880" s="278"/>
    </row>
    <row r="881" spans="20:20">
      <c r="T881" s="278"/>
    </row>
    <row r="882" spans="20:20">
      <c r="T882" s="278"/>
    </row>
    <row r="883" spans="20:20">
      <c r="T883" s="278"/>
    </row>
    <row r="884" spans="20:20">
      <c r="T884" s="278"/>
    </row>
    <row r="885" spans="20:20">
      <c r="T885" s="278"/>
    </row>
    <row r="886" spans="20:20">
      <c r="T886" s="278"/>
    </row>
    <row r="887" spans="20:20">
      <c r="T887" s="278"/>
    </row>
    <row r="888" spans="20:20">
      <c r="T888" s="278"/>
    </row>
    <row r="889" spans="20:20">
      <c r="T889" s="278"/>
    </row>
    <row r="890" spans="20:20">
      <c r="T890" s="278"/>
    </row>
    <row r="891" spans="20:20">
      <c r="T891" s="278"/>
    </row>
    <row r="892" spans="20:20">
      <c r="T892" s="278"/>
    </row>
    <row r="893" spans="20:20">
      <c r="T893" s="278"/>
    </row>
    <row r="894" spans="20:20">
      <c r="T894" s="278"/>
    </row>
    <row r="895" spans="20:20">
      <c r="T895" s="278"/>
    </row>
    <row r="896" spans="20:20">
      <c r="T896" s="278"/>
    </row>
    <row r="897" spans="20:20">
      <c r="T897" s="278"/>
    </row>
    <row r="898" spans="20:20">
      <c r="T898" s="278"/>
    </row>
    <row r="899" spans="20:20">
      <c r="T899" s="278"/>
    </row>
    <row r="900" spans="20:20">
      <c r="T900" s="278"/>
    </row>
    <row r="901" spans="20:20">
      <c r="T901" s="278"/>
    </row>
    <row r="902" spans="20:20">
      <c r="T902" s="278"/>
    </row>
    <row r="903" spans="20:20">
      <c r="T903" s="278"/>
    </row>
    <row r="904" spans="20:20">
      <c r="T904" s="278"/>
    </row>
    <row r="905" spans="20:20">
      <c r="T905" s="278"/>
    </row>
    <row r="906" spans="20:20">
      <c r="T906" s="278"/>
    </row>
    <row r="907" spans="20:20">
      <c r="T907" s="278"/>
    </row>
    <row r="908" spans="20:20">
      <c r="T908" s="278"/>
    </row>
    <row r="909" spans="20:20">
      <c r="T909" s="278"/>
    </row>
    <row r="910" spans="20:20">
      <c r="T910" s="278"/>
    </row>
    <row r="911" spans="20:20">
      <c r="T911" s="278"/>
    </row>
    <row r="912" spans="20:20">
      <c r="T912" s="278"/>
    </row>
    <row r="913" spans="20:20">
      <c r="T913" s="278"/>
    </row>
    <row r="914" spans="20:20">
      <c r="T914" s="278"/>
    </row>
    <row r="915" spans="20:20">
      <c r="T915" s="278"/>
    </row>
    <row r="916" spans="20:20">
      <c r="T916" s="278"/>
    </row>
    <row r="917" spans="20:20">
      <c r="T917" s="278"/>
    </row>
    <row r="918" spans="20:20">
      <c r="T918" s="278"/>
    </row>
    <row r="919" spans="20:20">
      <c r="T919" s="278"/>
    </row>
    <row r="920" spans="20:20">
      <c r="T920" s="278"/>
    </row>
    <row r="921" spans="20:20">
      <c r="T921" s="278"/>
    </row>
    <row r="922" spans="20:20">
      <c r="T922" s="278"/>
    </row>
    <row r="923" spans="20:20">
      <c r="T923" s="278"/>
    </row>
    <row r="924" spans="20:20">
      <c r="T924" s="278"/>
    </row>
    <row r="925" spans="20:20">
      <c r="T925" s="278"/>
    </row>
    <row r="926" spans="20:20">
      <c r="T926" s="278"/>
    </row>
    <row r="927" spans="20:20">
      <c r="T927" s="278"/>
    </row>
    <row r="928" spans="20:20">
      <c r="T928" s="278"/>
    </row>
    <row r="929" spans="20:20">
      <c r="T929" s="278"/>
    </row>
    <row r="930" spans="20:20">
      <c r="T930" s="278"/>
    </row>
    <row r="931" spans="20:20">
      <c r="T931" s="278"/>
    </row>
    <row r="932" spans="20:20">
      <c r="T932" s="278"/>
    </row>
    <row r="933" spans="20:20">
      <c r="T933" s="278"/>
    </row>
    <row r="934" spans="20:20">
      <c r="T934" s="278"/>
    </row>
    <row r="935" spans="20:20">
      <c r="T935" s="278"/>
    </row>
    <row r="936" spans="20:20">
      <c r="T936" s="278"/>
    </row>
    <row r="937" spans="20:20">
      <c r="T937" s="278"/>
    </row>
    <row r="938" spans="20:20">
      <c r="T938" s="278"/>
    </row>
    <row r="939" spans="20:20">
      <c r="T939" s="278"/>
    </row>
    <row r="940" spans="20:20">
      <c r="T940" s="278"/>
    </row>
    <row r="941" spans="20:20">
      <c r="T941" s="278"/>
    </row>
    <row r="942" spans="20:20">
      <c r="T942" s="278"/>
    </row>
    <row r="943" spans="20:20">
      <c r="T943" s="278"/>
    </row>
    <row r="944" spans="20:20">
      <c r="T944" s="278"/>
    </row>
    <row r="945" spans="20:20">
      <c r="T945" s="278"/>
    </row>
    <row r="946" spans="20:20">
      <c r="T946" s="278"/>
    </row>
    <row r="947" spans="20:20">
      <c r="T947" s="278"/>
    </row>
    <row r="948" spans="20:20">
      <c r="T948" s="278"/>
    </row>
    <row r="949" spans="20:20">
      <c r="T949" s="278"/>
    </row>
    <row r="950" spans="20:20">
      <c r="T950" s="278"/>
    </row>
    <row r="951" spans="20:20">
      <c r="T951" s="278"/>
    </row>
    <row r="952" spans="20:20">
      <c r="T952" s="278"/>
    </row>
    <row r="953" spans="20:20">
      <c r="T953" s="278"/>
    </row>
    <row r="954" spans="20:20">
      <c r="T954" s="278"/>
    </row>
    <row r="955" spans="20:20">
      <c r="T955" s="278"/>
    </row>
    <row r="956" spans="20:20">
      <c r="T956" s="278"/>
    </row>
    <row r="957" spans="20:20">
      <c r="T957" s="278"/>
    </row>
    <row r="958" spans="20:20">
      <c r="T958" s="278"/>
    </row>
    <row r="959" spans="20:20">
      <c r="T959" s="278"/>
    </row>
    <row r="960" spans="20:20">
      <c r="T960" s="278"/>
    </row>
    <row r="961" spans="20:20">
      <c r="T961" s="278"/>
    </row>
    <row r="962" spans="20:20">
      <c r="T962" s="278"/>
    </row>
    <row r="963" spans="20:20">
      <c r="T963" s="278"/>
    </row>
    <row r="964" spans="20:20">
      <c r="T964" s="278"/>
    </row>
    <row r="965" spans="20:20">
      <c r="T965" s="278"/>
    </row>
    <row r="966" spans="20:20">
      <c r="T966" s="278"/>
    </row>
    <row r="967" spans="20:20">
      <c r="T967" s="278"/>
    </row>
    <row r="968" spans="20:20">
      <c r="T968" s="278"/>
    </row>
    <row r="969" spans="20:20">
      <c r="T969" s="278"/>
    </row>
    <row r="970" spans="20:20">
      <c r="T970" s="278"/>
    </row>
    <row r="971" spans="20:20">
      <c r="T971" s="278"/>
    </row>
    <row r="972" spans="20:20">
      <c r="T972" s="278"/>
    </row>
    <row r="973" spans="20:20">
      <c r="T973" s="278"/>
    </row>
    <row r="974" spans="20:20">
      <c r="T974" s="278"/>
    </row>
    <row r="975" spans="20:20">
      <c r="T975" s="278"/>
    </row>
    <row r="976" spans="20:20">
      <c r="T976" s="278"/>
    </row>
    <row r="977" spans="20:20">
      <c r="T977" s="278"/>
    </row>
    <row r="978" spans="20:20">
      <c r="T978" s="278"/>
    </row>
    <row r="979" spans="20:20">
      <c r="T979" s="278"/>
    </row>
    <row r="980" spans="20:20">
      <c r="T980" s="278"/>
    </row>
    <row r="981" spans="20:20">
      <c r="T981" s="278"/>
    </row>
    <row r="982" spans="20:20">
      <c r="T982" s="278"/>
    </row>
    <row r="983" spans="20:20">
      <c r="T983" s="278"/>
    </row>
    <row r="984" spans="20:20">
      <c r="T984" s="278"/>
    </row>
    <row r="985" spans="20:20">
      <c r="T985" s="278"/>
    </row>
    <row r="986" spans="20:20">
      <c r="T986" s="278"/>
    </row>
    <row r="987" spans="20:20">
      <c r="T987" s="278"/>
    </row>
    <row r="988" spans="20:20">
      <c r="T988" s="278"/>
    </row>
    <row r="989" spans="20:20">
      <c r="T989" s="278"/>
    </row>
    <row r="990" spans="20:20">
      <c r="T990" s="278"/>
    </row>
    <row r="991" spans="20:20">
      <c r="T991" s="278"/>
    </row>
    <row r="992" spans="20:20">
      <c r="T992" s="278"/>
    </row>
    <row r="993" spans="20:20">
      <c r="T993" s="278"/>
    </row>
    <row r="994" spans="20:20">
      <c r="T994" s="278"/>
    </row>
    <row r="995" spans="20:20">
      <c r="T995" s="278"/>
    </row>
    <row r="996" spans="20:20">
      <c r="T996" s="278"/>
    </row>
    <row r="997" spans="20:20">
      <c r="T997" s="278"/>
    </row>
    <row r="998" spans="20:20">
      <c r="T998" s="278"/>
    </row>
    <row r="999" spans="20:20">
      <c r="T999" s="278"/>
    </row>
    <row r="1000" spans="20:20">
      <c r="T1000" s="278"/>
    </row>
    <row r="1001" spans="20:20">
      <c r="T1001" s="278"/>
    </row>
    <row r="1002" spans="20:20">
      <c r="T1002" s="278"/>
    </row>
    <row r="1003" spans="20:20">
      <c r="T1003" s="278"/>
    </row>
    <row r="1004" spans="20:20">
      <c r="T1004" s="278"/>
    </row>
    <row r="1005" spans="20:20">
      <c r="T1005" s="278"/>
    </row>
    <row r="1006" spans="20:20">
      <c r="T1006" s="278"/>
    </row>
    <row r="1007" spans="20:20">
      <c r="T1007" s="278"/>
    </row>
    <row r="1008" spans="20:20">
      <c r="T1008" s="278"/>
    </row>
    <row r="1009" spans="20:20">
      <c r="T1009" s="278"/>
    </row>
    <row r="1010" spans="20:20">
      <c r="T1010" s="278"/>
    </row>
    <row r="1011" spans="20:20">
      <c r="T1011" s="278"/>
    </row>
    <row r="1012" spans="20:20">
      <c r="T1012" s="278"/>
    </row>
    <row r="1013" spans="20:20">
      <c r="T1013" s="278"/>
    </row>
    <row r="1014" spans="20:20">
      <c r="T1014" s="278"/>
    </row>
    <row r="1015" spans="20:20">
      <c r="T1015" s="278"/>
    </row>
    <row r="1016" spans="20:20">
      <c r="T1016" s="278"/>
    </row>
    <row r="1017" spans="20:20">
      <c r="T1017" s="278"/>
    </row>
    <row r="1018" spans="20:20">
      <c r="T1018" s="278"/>
    </row>
    <row r="1019" spans="20:20">
      <c r="T1019" s="278"/>
    </row>
    <row r="1020" spans="20:20">
      <c r="T1020" s="278"/>
    </row>
    <row r="1021" spans="20:20">
      <c r="T1021" s="278"/>
    </row>
    <row r="1022" spans="20:20">
      <c r="T1022" s="278"/>
    </row>
    <row r="1023" spans="20:20">
      <c r="T1023" s="278"/>
    </row>
    <row r="1024" spans="20:20">
      <c r="T1024" s="278"/>
    </row>
    <row r="1025" spans="20:20">
      <c r="T1025" s="278"/>
    </row>
    <row r="1026" spans="20:20">
      <c r="T1026" s="278"/>
    </row>
    <row r="1027" spans="20:20">
      <c r="T1027" s="278"/>
    </row>
    <row r="1028" spans="20:20">
      <c r="T1028" s="278"/>
    </row>
    <row r="1029" spans="20:20">
      <c r="T1029" s="278"/>
    </row>
    <row r="1030" spans="20:20">
      <c r="T1030" s="278"/>
    </row>
    <row r="1031" spans="20:20">
      <c r="T1031" s="278"/>
    </row>
    <row r="1032" spans="20:20">
      <c r="T1032" s="278"/>
    </row>
    <row r="1033" spans="20:20">
      <c r="T1033" s="278"/>
    </row>
    <row r="1034" spans="20:20">
      <c r="T1034" s="278"/>
    </row>
    <row r="1035" spans="20:20">
      <c r="T1035" s="278"/>
    </row>
    <row r="1036" spans="20:20">
      <c r="T1036" s="278"/>
    </row>
    <row r="1037" spans="20:20">
      <c r="T1037" s="278"/>
    </row>
    <row r="1038" spans="20:20">
      <c r="T1038" s="278"/>
    </row>
    <row r="1039" spans="20:20">
      <c r="T1039" s="278"/>
    </row>
    <row r="1040" spans="20:20">
      <c r="T1040" s="278"/>
    </row>
    <row r="1041" spans="20:20">
      <c r="T1041" s="278"/>
    </row>
    <row r="1042" spans="20:20">
      <c r="T1042" s="278"/>
    </row>
    <row r="1043" spans="20:20">
      <c r="T1043" s="278"/>
    </row>
    <row r="1044" spans="20:20">
      <c r="T1044" s="278"/>
    </row>
    <row r="1045" spans="20:20">
      <c r="T1045" s="278"/>
    </row>
    <row r="1046" spans="20:20">
      <c r="T1046" s="278"/>
    </row>
    <row r="1047" spans="20:20">
      <c r="T1047" s="278"/>
    </row>
    <row r="1048" spans="20:20">
      <c r="T1048" s="278"/>
    </row>
    <row r="1049" spans="20:20">
      <c r="T1049" s="278"/>
    </row>
    <row r="1050" spans="20:20">
      <c r="T1050" s="278"/>
    </row>
    <row r="1051" spans="20:20">
      <c r="T1051" s="278"/>
    </row>
    <row r="1052" spans="20:20">
      <c r="T1052" s="278"/>
    </row>
    <row r="1053" spans="20:20">
      <c r="T1053" s="278"/>
    </row>
    <row r="1054" spans="20:20">
      <c r="T1054" s="278"/>
    </row>
    <row r="1055" spans="20:20">
      <c r="T1055" s="278"/>
    </row>
    <row r="1056" spans="20:20">
      <c r="T1056" s="278"/>
    </row>
    <row r="1057" spans="20:20">
      <c r="T1057" s="278"/>
    </row>
    <row r="1058" spans="20:20">
      <c r="T1058" s="278"/>
    </row>
    <row r="1059" spans="20:20">
      <c r="T1059" s="278"/>
    </row>
    <row r="1060" spans="20:20">
      <c r="T1060" s="278"/>
    </row>
    <row r="1061" spans="20:20">
      <c r="T1061" s="278"/>
    </row>
    <row r="1062" spans="20:20">
      <c r="T1062" s="278"/>
    </row>
    <row r="1063" spans="20:20">
      <c r="T1063" s="278"/>
    </row>
    <row r="1064" spans="20:20">
      <c r="T1064" s="278"/>
    </row>
    <row r="1065" spans="20:20">
      <c r="T1065" s="278"/>
    </row>
    <row r="1066" spans="20:20">
      <c r="T1066" s="278"/>
    </row>
    <row r="1067" spans="20:20">
      <c r="T1067" s="278"/>
    </row>
    <row r="1068" spans="20:20">
      <c r="T1068" s="278"/>
    </row>
    <row r="1069" spans="20:20">
      <c r="T1069" s="278"/>
    </row>
    <row r="1070" spans="20:20">
      <c r="T1070" s="278"/>
    </row>
    <row r="1071" spans="20:20">
      <c r="T1071" s="278"/>
    </row>
    <row r="1072" spans="20:20">
      <c r="T1072" s="278"/>
    </row>
    <row r="1073" spans="20:20">
      <c r="T1073" s="278"/>
    </row>
    <row r="1074" spans="20:20">
      <c r="T1074" s="278"/>
    </row>
    <row r="1075" spans="20:20">
      <c r="T1075" s="278"/>
    </row>
    <row r="1076" spans="20:20">
      <c r="T1076" s="278"/>
    </row>
    <row r="1077" spans="20:20">
      <c r="T1077" s="278"/>
    </row>
    <row r="1078" spans="20:20">
      <c r="T1078" s="278"/>
    </row>
    <row r="1079" spans="20:20">
      <c r="T1079" s="278"/>
    </row>
    <row r="1080" spans="20:20">
      <c r="T1080" s="278"/>
    </row>
    <row r="1081" spans="20:20">
      <c r="T1081" s="278"/>
    </row>
    <row r="1082" spans="20:20">
      <c r="T1082" s="278"/>
    </row>
    <row r="1083" spans="20:20">
      <c r="T1083" s="278"/>
    </row>
    <row r="1084" spans="20:20">
      <c r="T1084" s="278"/>
    </row>
    <row r="1085" spans="20:20">
      <c r="T1085" s="278"/>
    </row>
    <row r="1086" spans="20:20">
      <c r="T1086" s="278"/>
    </row>
    <row r="1087" spans="20:20">
      <c r="T1087" s="278"/>
    </row>
    <row r="1088" spans="20:20">
      <c r="T1088" s="278"/>
    </row>
    <row r="1089" spans="20:20">
      <c r="T1089" s="278"/>
    </row>
    <row r="1090" spans="20:20">
      <c r="T1090" s="278"/>
    </row>
    <row r="1091" spans="20:20">
      <c r="T1091" s="278"/>
    </row>
    <row r="1092" spans="20:20">
      <c r="T1092" s="278"/>
    </row>
    <row r="1093" spans="20:20">
      <c r="T1093" s="278"/>
    </row>
    <row r="1094" spans="20:20">
      <c r="T1094" s="278"/>
    </row>
    <row r="1095" spans="20:20">
      <c r="T1095" s="278"/>
    </row>
    <row r="1096" spans="20:20">
      <c r="T1096" s="278"/>
    </row>
    <row r="1097" spans="20:20">
      <c r="T1097" s="278"/>
    </row>
    <row r="1098" spans="20:20">
      <c r="T1098" s="278"/>
    </row>
    <row r="1099" spans="20:20">
      <c r="T1099" s="278"/>
    </row>
    <row r="1100" spans="20:20">
      <c r="T1100" s="278"/>
    </row>
    <row r="1101" spans="20:20">
      <c r="T1101" s="278"/>
    </row>
    <row r="1102" spans="20:20">
      <c r="T1102" s="278"/>
    </row>
    <row r="1103" spans="20:20">
      <c r="T1103" s="278"/>
    </row>
    <row r="1104" spans="20:20">
      <c r="T1104" s="278"/>
    </row>
    <row r="1105" spans="20:20">
      <c r="T1105" s="278"/>
    </row>
    <row r="1106" spans="20:20">
      <c r="T1106" s="278"/>
    </row>
    <row r="1107" spans="20:20">
      <c r="T1107" s="278"/>
    </row>
    <row r="1108" spans="20:20">
      <c r="T1108" s="278"/>
    </row>
    <row r="1109" spans="20:20">
      <c r="T1109" s="278"/>
    </row>
    <row r="1110" spans="20:20">
      <c r="T1110" s="278"/>
    </row>
    <row r="1111" spans="20:20">
      <c r="T1111" s="278"/>
    </row>
    <row r="1112" spans="20:20">
      <c r="T1112" s="278"/>
    </row>
    <row r="1113" spans="20:20">
      <c r="T1113" s="278"/>
    </row>
    <row r="1114" spans="20:20">
      <c r="T1114" s="278"/>
    </row>
    <row r="1115" spans="20:20">
      <c r="T1115" s="278"/>
    </row>
    <row r="1116" spans="20:20">
      <c r="T1116" s="278"/>
    </row>
    <row r="1117" spans="20:20">
      <c r="T1117" s="278"/>
    </row>
    <row r="1118" spans="20:20">
      <c r="T1118" s="278"/>
    </row>
    <row r="1119" spans="20:20">
      <c r="T1119" s="278"/>
    </row>
    <row r="1120" spans="20:20">
      <c r="T1120" s="278"/>
    </row>
    <row r="1121" spans="20:20">
      <c r="T1121" s="278"/>
    </row>
    <row r="1122" spans="20:20">
      <c r="T1122" s="278"/>
    </row>
    <row r="1123" spans="20:20">
      <c r="T1123" s="278"/>
    </row>
    <row r="1124" spans="20:20">
      <c r="T1124" s="278"/>
    </row>
    <row r="1125" spans="20:20">
      <c r="T1125" s="278"/>
    </row>
    <row r="1126" spans="20:20">
      <c r="T1126" s="278"/>
    </row>
    <row r="1127" spans="20:20">
      <c r="T1127" s="278"/>
    </row>
    <row r="1128" spans="20:20">
      <c r="T1128" s="278"/>
    </row>
    <row r="1129" spans="20:20">
      <c r="T1129" s="278"/>
    </row>
    <row r="1130" spans="20:20">
      <c r="T1130" s="278"/>
    </row>
    <row r="1131" spans="20:20">
      <c r="T1131" s="278"/>
    </row>
    <row r="1132" spans="20:20">
      <c r="T1132" s="278"/>
    </row>
    <row r="1133" spans="20:20">
      <c r="T1133" s="278"/>
    </row>
    <row r="1134" spans="20:20">
      <c r="T1134" s="278"/>
    </row>
    <row r="1135" spans="20:20">
      <c r="T1135" s="278"/>
    </row>
    <row r="1136" spans="20:20">
      <c r="T1136" s="278"/>
    </row>
    <row r="1137" spans="20:20">
      <c r="T1137" s="278"/>
    </row>
    <row r="1138" spans="20:20">
      <c r="T1138" s="278"/>
    </row>
    <row r="1139" spans="20:20">
      <c r="T1139" s="278"/>
    </row>
    <row r="1140" spans="20:20">
      <c r="T1140" s="278"/>
    </row>
    <row r="1141" spans="20:20">
      <c r="T1141" s="278"/>
    </row>
    <row r="1142" spans="20:20">
      <c r="T1142" s="278"/>
    </row>
    <row r="1143" spans="20:20">
      <c r="T1143" s="278"/>
    </row>
    <row r="1144" spans="20:20">
      <c r="T1144" s="278"/>
    </row>
    <row r="1145" spans="20:20">
      <c r="T1145" s="278"/>
    </row>
    <row r="1146" spans="20:20">
      <c r="T1146" s="278"/>
    </row>
    <row r="1147" spans="20:20">
      <c r="T1147" s="278"/>
    </row>
    <row r="1148" spans="20:20">
      <c r="T1148" s="278"/>
    </row>
    <row r="1149" spans="20:20">
      <c r="T1149" s="278"/>
    </row>
    <row r="1150" spans="20:20">
      <c r="T1150" s="278"/>
    </row>
    <row r="1151" spans="20:20">
      <c r="T1151" s="278"/>
    </row>
    <row r="1152" spans="20:20">
      <c r="T1152" s="278"/>
    </row>
    <row r="1153" spans="20:20">
      <c r="T1153" s="278"/>
    </row>
    <row r="1154" spans="20:20">
      <c r="T1154" s="278"/>
    </row>
    <row r="1155" spans="20:20">
      <c r="T1155" s="278"/>
    </row>
    <row r="1156" spans="20:20">
      <c r="T1156" s="278"/>
    </row>
    <row r="1157" spans="20:20">
      <c r="T1157" s="278"/>
    </row>
    <row r="1158" spans="20:20">
      <c r="T1158" s="278"/>
    </row>
    <row r="1159" spans="20:20">
      <c r="T1159" s="278"/>
    </row>
    <row r="1160" spans="20:20">
      <c r="T1160" s="278"/>
    </row>
    <row r="1161" spans="20:20">
      <c r="T1161" s="278"/>
    </row>
    <row r="1162" spans="20:20">
      <c r="T1162" s="278"/>
    </row>
    <row r="1163" spans="20:20">
      <c r="T1163" s="278"/>
    </row>
    <row r="1164" spans="20:20">
      <c r="T1164" s="278"/>
    </row>
    <row r="1165" spans="20:20">
      <c r="T1165" s="278"/>
    </row>
    <row r="1166" spans="20:20">
      <c r="T1166" s="278"/>
    </row>
    <row r="1167" spans="20:20">
      <c r="T1167" s="278"/>
    </row>
    <row r="1168" spans="20:20">
      <c r="T1168" s="278"/>
    </row>
    <row r="1169" spans="20:20">
      <c r="T1169" s="278"/>
    </row>
    <row r="1170" spans="20:20">
      <c r="T1170" s="278"/>
    </row>
    <row r="1171" spans="20:20">
      <c r="T1171" s="278"/>
    </row>
    <row r="1172" spans="20:20">
      <c r="T1172" s="278"/>
    </row>
    <row r="1173" spans="20:20">
      <c r="T1173" s="278"/>
    </row>
    <row r="1174" spans="20:20">
      <c r="T1174" s="278"/>
    </row>
    <row r="1175" spans="20:20">
      <c r="T1175" s="278"/>
    </row>
    <row r="1176" spans="20:20">
      <c r="T1176" s="278"/>
    </row>
    <row r="1177" spans="20:20">
      <c r="T1177" s="278"/>
    </row>
    <row r="1178" spans="20:20">
      <c r="T1178" s="278"/>
    </row>
    <row r="1179" spans="20:20">
      <c r="T1179" s="278"/>
    </row>
    <row r="1180" spans="20:20">
      <c r="T1180" s="278"/>
    </row>
    <row r="1181" spans="20:20">
      <c r="T1181" s="278"/>
    </row>
    <row r="1182" spans="20:20">
      <c r="T1182" s="278"/>
    </row>
    <row r="1183" spans="20:20">
      <c r="T1183" s="278"/>
    </row>
    <row r="1184" spans="20:20">
      <c r="T1184" s="278"/>
    </row>
    <row r="1185" spans="20:20">
      <c r="T1185" s="278"/>
    </row>
    <row r="1186" spans="20:20">
      <c r="T1186" s="278"/>
    </row>
    <row r="1187" spans="20:20">
      <c r="T1187" s="278"/>
    </row>
    <row r="1188" spans="20:20">
      <c r="T1188" s="278"/>
    </row>
    <row r="1189" spans="20:20">
      <c r="T1189" s="278"/>
    </row>
    <row r="1190" spans="20:20">
      <c r="T1190" s="278"/>
    </row>
    <row r="1191" spans="20:20">
      <c r="T1191" s="278"/>
    </row>
    <row r="1192" spans="20:20">
      <c r="T1192" s="278"/>
    </row>
    <row r="1193" spans="20:20">
      <c r="T1193" s="278"/>
    </row>
    <row r="1194" spans="20:20">
      <c r="T1194" s="278"/>
    </row>
    <row r="1195" spans="20:20">
      <c r="T1195" s="278"/>
    </row>
    <row r="1196" spans="20:20">
      <c r="T1196" s="278"/>
    </row>
    <row r="1197" spans="20:20">
      <c r="T1197" s="278"/>
    </row>
    <row r="1198" spans="20:20">
      <c r="T1198" s="278"/>
    </row>
    <row r="1199" spans="20:20">
      <c r="T1199" s="278"/>
    </row>
    <row r="1200" spans="20:20">
      <c r="T1200" s="278"/>
    </row>
    <row r="1201" spans="20:20">
      <c r="T1201" s="278"/>
    </row>
    <row r="1202" spans="20:20">
      <c r="T1202" s="278"/>
    </row>
    <row r="1203" spans="20:20">
      <c r="T1203" s="278"/>
    </row>
    <row r="1204" spans="20:20">
      <c r="T1204" s="278"/>
    </row>
    <row r="1205" spans="20:20">
      <c r="T1205" s="278"/>
    </row>
    <row r="1206" spans="20:20">
      <c r="T1206" s="278"/>
    </row>
    <row r="1207" spans="20:20">
      <c r="T1207" s="278"/>
    </row>
    <row r="1208" spans="20:20">
      <c r="T1208" s="278"/>
    </row>
    <row r="1209" spans="20:20">
      <c r="T1209" s="278"/>
    </row>
    <row r="1210" spans="20:20">
      <c r="T1210" s="278"/>
    </row>
    <row r="1211" spans="20:20">
      <c r="T1211" s="278"/>
    </row>
    <row r="1212" spans="20:20">
      <c r="T1212" s="278"/>
    </row>
    <row r="1213" spans="20:20">
      <c r="T1213" s="278"/>
    </row>
    <row r="1214" spans="20:20">
      <c r="T1214" s="278"/>
    </row>
    <row r="1215" spans="20:20">
      <c r="T1215" s="278"/>
    </row>
    <row r="1216" spans="20:20">
      <c r="T1216" s="278"/>
    </row>
    <row r="1217" spans="20:20">
      <c r="T1217" s="278"/>
    </row>
    <row r="1218" spans="20:20">
      <c r="T1218" s="278"/>
    </row>
    <row r="1219" spans="20:20">
      <c r="T1219" s="278"/>
    </row>
    <row r="1220" spans="20:20">
      <c r="T1220" s="278"/>
    </row>
    <row r="1221" spans="20:20">
      <c r="T1221" s="278"/>
    </row>
    <row r="1222" spans="20:20">
      <c r="T1222" s="278"/>
    </row>
    <row r="1223" spans="20:20">
      <c r="T1223" s="278"/>
    </row>
    <row r="1224" spans="20:20">
      <c r="T1224" s="278"/>
    </row>
    <row r="1225" spans="20:20">
      <c r="T1225" s="278"/>
    </row>
    <row r="1226" spans="20:20">
      <c r="T1226" s="278"/>
    </row>
    <row r="1227" spans="20:20">
      <c r="T1227" s="278"/>
    </row>
    <row r="1228" spans="20:20">
      <c r="T1228" s="278"/>
    </row>
    <row r="1229" spans="20:20">
      <c r="T1229" s="278"/>
    </row>
    <row r="1230" spans="20:20">
      <c r="T1230" s="278"/>
    </row>
    <row r="1231" spans="20:20">
      <c r="T1231" s="278"/>
    </row>
    <row r="1232" spans="20:20">
      <c r="T1232" s="278"/>
    </row>
    <row r="1233" spans="20:20">
      <c r="T1233" s="278"/>
    </row>
    <row r="1234" spans="20:20">
      <c r="T1234" s="278"/>
    </row>
    <row r="1235" spans="20:20">
      <c r="T1235" s="278"/>
    </row>
    <row r="1236" spans="20:20">
      <c r="T1236" s="278"/>
    </row>
    <row r="1237" spans="20:20">
      <c r="T1237" s="278"/>
    </row>
    <row r="1238" spans="20:20">
      <c r="T1238" s="278"/>
    </row>
    <row r="1239" spans="20:20">
      <c r="T1239" s="278"/>
    </row>
    <row r="1240" spans="20:20">
      <c r="T1240" s="278"/>
    </row>
    <row r="1241" spans="20:20">
      <c r="T1241" s="278"/>
    </row>
    <row r="1242" spans="20:20">
      <c r="T1242" s="278"/>
    </row>
    <row r="1243" spans="20:20">
      <c r="T1243" s="278"/>
    </row>
    <row r="1244" spans="20:20">
      <c r="T1244" s="278"/>
    </row>
    <row r="1245" spans="20:20">
      <c r="T1245" s="278"/>
    </row>
    <row r="1246" spans="20:20">
      <c r="T1246" s="278"/>
    </row>
    <row r="1247" spans="20:20">
      <c r="T1247" s="278"/>
    </row>
    <row r="1248" spans="20:20">
      <c r="T1248" s="278"/>
    </row>
    <row r="1249" spans="20:20">
      <c r="T1249" s="278"/>
    </row>
    <row r="1250" spans="20:20">
      <c r="T1250" s="278"/>
    </row>
    <row r="1251" spans="20:20">
      <c r="T1251" s="278"/>
    </row>
    <row r="1252" spans="20:20">
      <c r="T1252" s="278"/>
    </row>
    <row r="1253" spans="20:20">
      <c r="T1253" s="278"/>
    </row>
    <row r="1254" spans="20:20">
      <c r="T1254" s="278"/>
    </row>
    <row r="1255" spans="20:20">
      <c r="T1255" s="278"/>
    </row>
    <row r="1256" spans="20:20">
      <c r="T1256" s="278"/>
    </row>
    <row r="1257" spans="20:20">
      <c r="T1257" s="278"/>
    </row>
    <row r="1258" spans="20:20">
      <c r="T1258" s="278"/>
    </row>
    <row r="1259" spans="20:20">
      <c r="T1259" s="278"/>
    </row>
    <row r="1260" spans="20:20">
      <c r="T1260" s="278"/>
    </row>
    <row r="1261" spans="20:20">
      <c r="T1261" s="278"/>
    </row>
    <row r="1262" spans="20:20">
      <c r="T1262" s="278"/>
    </row>
    <row r="1263" spans="20:20">
      <c r="T1263" s="278"/>
    </row>
    <row r="1264" spans="20:20">
      <c r="T1264" s="278"/>
    </row>
    <row r="1265" spans="20:20">
      <c r="T1265" s="278"/>
    </row>
    <row r="1266" spans="20:20">
      <c r="T1266" s="278"/>
    </row>
    <row r="1267" spans="20:20">
      <c r="T1267" s="278"/>
    </row>
    <row r="1268" spans="20:20">
      <c r="T1268" s="278"/>
    </row>
    <row r="1269" spans="20:20">
      <c r="T1269" s="278"/>
    </row>
    <row r="1270" spans="20:20">
      <c r="T1270" s="278"/>
    </row>
    <row r="1271" spans="20:20">
      <c r="T1271" s="278"/>
    </row>
    <row r="1272" spans="20:20">
      <c r="T1272" s="278"/>
    </row>
    <row r="1273" spans="20:20">
      <c r="T1273" s="278"/>
    </row>
    <row r="1274" spans="20:20">
      <c r="T1274" s="278"/>
    </row>
    <row r="1275" spans="20:20">
      <c r="T1275" s="278"/>
    </row>
    <row r="1276" spans="20:20">
      <c r="T1276" s="278"/>
    </row>
    <row r="1277" spans="20:20">
      <c r="T1277" s="278"/>
    </row>
    <row r="1278" spans="20:20">
      <c r="T1278" s="278"/>
    </row>
    <row r="1279" spans="20:20">
      <c r="T1279" s="278"/>
    </row>
    <row r="1280" spans="20:20">
      <c r="T1280" s="278"/>
    </row>
    <row r="1281" spans="20:20">
      <c r="T1281" s="278"/>
    </row>
    <row r="1282" spans="20:20">
      <c r="T1282" s="278"/>
    </row>
    <row r="1283" spans="20:20">
      <c r="T1283" s="278"/>
    </row>
    <row r="1284" spans="20:20">
      <c r="T1284" s="278"/>
    </row>
    <row r="1285" spans="20:20">
      <c r="T1285" s="278"/>
    </row>
    <row r="1286" spans="20:20">
      <c r="T1286" s="278"/>
    </row>
    <row r="1287" spans="20:20">
      <c r="T1287" s="278"/>
    </row>
    <row r="1288" spans="20:20">
      <c r="T1288" s="278"/>
    </row>
    <row r="1289" spans="20:20">
      <c r="T1289" s="278"/>
    </row>
    <row r="1290" spans="20:20">
      <c r="T1290" s="278"/>
    </row>
    <row r="1291" spans="20:20">
      <c r="T1291" s="278"/>
    </row>
    <row r="1292" spans="20:20">
      <c r="T1292" s="278"/>
    </row>
    <row r="1293" spans="20:20">
      <c r="T1293" s="278"/>
    </row>
    <row r="1294" spans="20:20">
      <c r="T1294" s="278"/>
    </row>
    <row r="1295" spans="20:20">
      <c r="T1295" s="278"/>
    </row>
    <row r="1296" spans="20:20">
      <c r="T1296" s="278"/>
    </row>
    <row r="1297" spans="20:20">
      <c r="T1297" s="278"/>
    </row>
    <row r="1298" spans="20:20">
      <c r="T1298" s="278"/>
    </row>
    <row r="1299" spans="20:20">
      <c r="T1299" s="278"/>
    </row>
    <row r="1300" spans="20:20">
      <c r="T1300" s="278"/>
    </row>
    <row r="1301" spans="20:20">
      <c r="T1301" s="278"/>
    </row>
    <row r="1302" spans="20:20">
      <c r="T1302" s="278"/>
    </row>
    <row r="1303" spans="20:20">
      <c r="T1303" s="278"/>
    </row>
    <row r="1304" spans="20:20">
      <c r="T1304" s="278"/>
    </row>
    <row r="1305" spans="20:20">
      <c r="T1305" s="278"/>
    </row>
    <row r="1306" spans="20:20">
      <c r="T1306" s="278"/>
    </row>
    <row r="1307" spans="20:20">
      <c r="T1307" s="278"/>
    </row>
    <row r="1308" spans="20:20">
      <c r="T1308" s="278"/>
    </row>
    <row r="1309" spans="20:20">
      <c r="T1309" s="278"/>
    </row>
    <row r="1310" spans="20:20">
      <c r="T1310" s="278"/>
    </row>
    <row r="1311" spans="20:20">
      <c r="T1311" s="278"/>
    </row>
    <row r="1312" spans="20:20">
      <c r="T1312" s="278"/>
    </row>
    <row r="1313" spans="20:20">
      <c r="T1313" s="278"/>
    </row>
    <row r="1314" spans="20:20">
      <c r="T1314" s="278"/>
    </row>
    <row r="1315" spans="20:20">
      <c r="T1315" s="278"/>
    </row>
    <row r="1316" spans="20:20">
      <c r="T1316" s="278"/>
    </row>
    <row r="1317" spans="20:20">
      <c r="T1317" s="278"/>
    </row>
    <row r="1318" spans="20:20">
      <c r="T1318" s="278"/>
    </row>
    <row r="1319" spans="20:20">
      <c r="T1319" s="278"/>
    </row>
    <row r="1320" spans="20:20">
      <c r="T1320" s="278"/>
    </row>
    <row r="1321" spans="20:20">
      <c r="T1321" s="278"/>
    </row>
    <row r="1322" spans="20:20">
      <c r="T1322" s="278"/>
    </row>
    <row r="1323" spans="20:20">
      <c r="T1323" s="278"/>
    </row>
    <row r="1324" spans="20:20">
      <c r="T1324" s="278"/>
    </row>
    <row r="1325" spans="20:20">
      <c r="T1325" s="278"/>
    </row>
    <row r="1326" spans="20:20">
      <c r="T1326" s="278"/>
    </row>
    <row r="1327" spans="20:20">
      <c r="T1327" s="278"/>
    </row>
    <row r="1328" spans="20:20">
      <c r="T1328" s="278"/>
    </row>
    <row r="1329" spans="20:20">
      <c r="T1329" s="278"/>
    </row>
    <row r="1330" spans="20:20">
      <c r="T1330" s="278"/>
    </row>
    <row r="1331" spans="20:20">
      <c r="T1331" s="278"/>
    </row>
    <row r="1332" spans="20:20">
      <c r="T1332" s="278"/>
    </row>
    <row r="1333" spans="20:20">
      <c r="T1333" s="278"/>
    </row>
    <row r="1334" spans="20:20">
      <c r="T1334" s="278"/>
    </row>
    <row r="1335" spans="20:20">
      <c r="T1335" s="278"/>
    </row>
    <row r="1336" spans="20:20">
      <c r="T1336" s="278"/>
    </row>
    <row r="1337" spans="20:20">
      <c r="T1337" s="278"/>
    </row>
    <row r="1338" spans="20:20">
      <c r="T1338" s="278"/>
    </row>
    <row r="1339" spans="20:20">
      <c r="T1339" s="278"/>
    </row>
    <row r="1340" spans="20:20">
      <c r="T1340" s="278"/>
    </row>
    <row r="1341" spans="20:20">
      <c r="T1341" s="278"/>
    </row>
    <row r="1342" spans="20:20">
      <c r="T1342" s="278"/>
    </row>
    <row r="1343" spans="20:20">
      <c r="T1343" s="278"/>
    </row>
    <row r="1344" spans="20:20">
      <c r="T1344" s="278"/>
    </row>
    <row r="1345" spans="20:20">
      <c r="T1345" s="278"/>
    </row>
    <row r="1346" spans="20:20">
      <c r="T1346" s="278"/>
    </row>
    <row r="1347" spans="20:20">
      <c r="T1347" s="278"/>
    </row>
    <row r="1348" spans="20:20">
      <c r="T1348" s="278"/>
    </row>
    <row r="1349" spans="20:20">
      <c r="T1349" s="278"/>
    </row>
    <row r="1350" spans="20:20">
      <c r="T1350" s="278"/>
    </row>
    <row r="1351" spans="20:20">
      <c r="T1351" s="278"/>
    </row>
    <row r="1352" spans="20:20">
      <c r="T1352" s="278"/>
    </row>
    <row r="1353" spans="20:20">
      <c r="T1353" s="278"/>
    </row>
    <row r="1354" spans="20:20">
      <c r="T1354" s="278"/>
    </row>
    <row r="1355" spans="20:20">
      <c r="T1355" s="278"/>
    </row>
    <row r="1356" spans="20:20">
      <c r="T1356" s="278"/>
    </row>
    <row r="1357" spans="20:20">
      <c r="T1357" s="278"/>
    </row>
    <row r="1358" spans="20:20">
      <c r="T1358" s="278"/>
    </row>
    <row r="1359" spans="20:20">
      <c r="T1359" s="278"/>
    </row>
    <row r="1360" spans="20:20">
      <c r="T1360" s="278"/>
    </row>
    <row r="1361" spans="20:20">
      <c r="T1361" s="278"/>
    </row>
    <row r="1362" spans="20:20">
      <c r="T1362" s="278"/>
    </row>
    <row r="1363" spans="20:20">
      <c r="T1363" s="278"/>
    </row>
    <row r="1364" spans="20:20">
      <c r="T1364" s="278"/>
    </row>
    <row r="1365" spans="20:20">
      <c r="T1365" s="278"/>
    </row>
    <row r="1366" spans="20:20">
      <c r="T1366" s="278"/>
    </row>
    <row r="1367" spans="20:20">
      <c r="T1367" s="278"/>
    </row>
    <row r="1368" spans="20:20">
      <c r="T1368" s="278"/>
    </row>
    <row r="1369" spans="20:20">
      <c r="T1369" s="278"/>
    </row>
    <row r="1370" spans="20:20">
      <c r="T1370" s="278"/>
    </row>
    <row r="1371" spans="20:20">
      <c r="T1371" s="278"/>
    </row>
    <row r="1372" spans="20:20">
      <c r="T1372" s="278"/>
    </row>
    <row r="1373" spans="20:20">
      <c r="T1373" s="278"/>
    </row>
    <row r="1374" spans="20:20">
      <c r="T1374" s="278"/>
    </row>
    <row r="1375" spans="20:20">
      <c r="T1375" s="278"/>
    </row>
    <row r="1376" spans="20:20">
      <c r="T1376" s="278"/>
    </row>
    <row r="1377" spans="20:20">
      <c r="T1377" s="278"/>
    </row>
    <row r="1378" spans="20:20">
      <c r="T1378" s="278"/>
    </row>
    <row r="1379" spans="20:20">
      <c r="T1379" s="278"/>
    </row>
    <row r="1380" spans="20:20">
      <c r="T1380" s="278"/>
    </row>
    <row r="1381" spans="20:20">
      <c r="T1381" s="278"/>
    </row>
    <row r="1382" spans="20:20">
      <c r="T1382" s="278"/>
    </row>
    <row r="1383" spans="20:20">
      <c r="T1383" s="278"/>
    </row>
    <row r="1384" spans="20:20">
      <c r="T1384" s="278"/>
    </row>
    <row r="1385" spans="20:20">
      <c r="T1385" s="278"/>
    </row>
    <row r="1386" spans="20:20">
      <c r="T1386" s="278"/>
    </row>
    <row r="1387" spans="20:20">
      <c r="T1387" s="278"/>
    </row>
    <row r="1388" spans="20:20">
      <c r="T1388" s="278"/>
    </row>
    <row r="1389" spans="20:20">
      <c r="T1389" s="278"/>
    </row>
    <row r="1390" spans="20:20">
      <c r="T1390" s="278"/>
    </row>
    <row r="1391" spans="20:20">
      <c r="T1391" s="278"/>
    </row>
    <row r="1392" spans="20:20">
      <c r="T1392" s="278"/>
    </row>
    <row r="1393" spans="20:20">
      <c r="T1393" s="278"/>
    </row>
    <row r="1394" spans="20:20">
      <c r="T1394" s="278"/>
    </row>
    <row r="1395" spans="20:20">
      <c r="T1395" s="278"/>
    </row>
    <row r="1396" spans="20:20">
      <c r="T1396" s="278"/>
    </row>
    <row r="1397" spans="20:20">
      <c r="T1397" s="278"/>
    </row>
    <row r="1398" spans="20:20">
      <c r="T1398" s="278"/>
    </row>
    <row r="1399" spans="20:20">
      <c r="T1399" s="278"/>
    </row>
    <row r="1400" spans="20:20">
      <c r="T1400" s="278"/>
    </row>
    <row r="1401" spans="20:20">
      <c r="T1401" s="278"/>
    </row>
    <row r="1402" spans="20:20">
      <c r="T1402" s="278"/>
    </row>
    <row r="1403" spans="20:20">
      <c r="T1403" s="278"/>
    </row>
    <row r="1404" spans="20:20">
      <c r="T1404" s="278"/>
    </row>
    <row r="1405" spans="20:20">
      <c r="T1405" s="278"/>
    </row>
    <row r="1406" spans="20:20">
      <c r="T1406" s="278"/>
    </row>
    <row r="1407" spans="20:20">
      <c r="T1407" s="278"/>
    </row>
    <row r="1408" spans="20:20">
      <c r="T1408" s="278"/>
    </row>
    <row r="1409" spans="20:20">
      <c r="T1409" s="278"/>
    </row>
    <row r="1410" spans="20:20">
      <c r="T1410" s="278"/>
    </row>
    <row r="1411" spans="20:20">
      <c r="T1411" s="278"/>
    </row>
    <row r="1412" spans="20:20">
      <c r="T1412" s="278"/>
    </row>
    <row r="1413" spans="20:20">
      <c r="T1413" s="278"/>
    </row>
    <row r="1414" spans="20:20">
      <c r="T1414" s="278"/>
    </row>
    <row r="1415" spans="20:20">
      <c r="T1415" s="278"/>
    </row>
    <row r="1416" spans="20:20">
      <c r="T1416" s="278"/>
    </row>
    <row r="1417" spans="20:20">
      <c r="T1417" s="278"/>
    </row>
    <row r="1418" spans="20:20">
      <c r="T1418" s="278"/>
    </row>
    <row r="1419" spans="20:20">
      <c r="T1419" s="278"/>
    </row>
    <row r="1420" spans="20:20">
      <c r="T1420" s="278"/>
    </row>
    <row r="1421" spans="20:20">
      <c r="T1421" s="278"/>
    </row>
    <row r="1422" spans="20:20">
      <c r="T1422" s="278"/>
    </row>
    <row r="1423" spans="20:20">
      <c r="T1423" s="278"/>
    </row>
    <row r="1424" spans="20:20">
      <c r="T1424" s="278"/>
    </row>
    <row r="1425" spans="20:20">
      <c r="T1425" s="278"/>
    </row>
    <row r="1426" spans="20:20">
      <c r="T1426" s="278"/>
    </row>
    <row r="1427" spans="20:20">
      <c r="T1427" s="278"/>
    </row>
    <row r="1428" spans="20:20">
      <c r="T1428" s="278"/>
    </row>
    <row r="1429" spans="20:20">
      <c r="T1429" s="278"/>
    </row>
    <row r="1430" spans="20:20">
      <c r="T1430" s="278"/>
    </row>
    <row r="1431" spans="20:20">
      <c r="T1431" s="278"/>
    </row>
    <row r="1432" spans="20:20">
      <c r="T1432" s="278"/>
    </row>
    <row r="1433" spans="20:20">
      <c r="T1433" s="278"/>
    </row>
    <row r="1434" spans="20:20">
      <c r="T1434" s="278"/>
    </row>
    <row r="1435" spans="20:20">
      <c r="T1435" s="278"/>
    </row>
    <row r="1436" spans="20:20">
      <c r="T1436" s="278"/>
    </row>
    <row r="1437" spans="20:20">
      <c r="T1437" s="278"/>
    </row>
    <row r="1438" spans="20:20">
      <c r="T1438" s="278"/>
    </row>
    <row r="1439" spans="20:20">
      <c r="T1439" s="278"/>
    </row>
    <row r="1440" spans="20:20">
      <c r="T1440" s="278"/>
    </row>
    <row r="1441" spans="20:20">
      <c r="T1441" s="278"/>
    </row>
    <row r="1442" spans="20:20">
      <c r="T1442" s="278"/>
    </row>
    <row r="1443" spans="20:20">
      <c r="T1443" s="278"/>
    </row>
    <row r="1444" spans="20:20">
      <c r="T1444" s="278"/>
    </row>
    <row r="1445" spans="20:20">
      <c r="T1445" s="278"/>
    </row>
    <row r="1446" spans="20:20">
      <c r="T1446" s="278"/>
    </row>
    <row r="1447" spans="20:20">
      <c r="T1447" s="278"/>
    </row>
    <row r="1448" spans="20:20">
      <c r="T1448" s="278"/>
    </row>
    <row r="1449" spans="20:20">
      <c r="T1449" s="278"/>
    </row>
    <row r="1450" spans="20:20">
      <c r="T1450" s="278"/>
    </row>
    <row r="1451" spans="20:20">
      <c r="T1451" s="278"/>
    </row>
    <row r="1452" spans="20:20">
      <c r="T1452" s="278"/>
    </row>
    <row r="1453" spans="20:20">
      <c r="T1453" s="278"/>
    </row>
    <row r="1454" spans="20:20">
      <c r="T1454" s="278"/>
    </row>
    <row r="1455" spans="20:20">
      <c r="T1455" s="278"/>
    </row>
    <row r="1456" spans="20:20">
      <c r="T1456" s="278"/>
    </row>
    <row r="1457" spans="20:20">
      <c r="T1457" s="278"/>
    </row>
    <row r="1458" spans="20:20">
      <c r="T1458" s="278"/>
    </row>
    <row r="1459" spans="20:20">
      <c r="T1459" s="278"/>
    </row>
    <row r="1460" spans="20:20">
      <c r="T1460" s="278"/>
    </row>
    <row r="1461" spans="20:20">
      <c r="T1461" s="278"/>
    </row>
    <row r="1462" spans="20:20">
      <c r="T1462" s="278"/>
    </row>
    <row r="1463" spans="20:20">
      <c r="T1463" s="278"/>
    </row>
    <row r="1464" spans="20:20">
      <c r="T1464" s="278"/>
    </row>
    <row r="1465" spans="20:20">
      <c r="T1465" s="278"/>
    </row>
    <row r="1466" spans="20:20">
      <c r="T1466" s="278"/>
    </row>
    <row r="1467" spans="20:20">
      <c r="T1467" s="278"/>
    </row>
    <row r="1468" spans="20:20">
      <c r="T1468" s="278"/>
    </row>
    <row r="1469" spans="20:20">
      <c r="T1469" s="278"/>
    </row>
    <row r="1470" spans="20:20">
      <c r="T1470" s="278"/>
    </row>
    <row r="1471" spans="20:20">
      <c r="T1471" s="278"/>
    </row>
    <row r="1472" spans="20:20">
      <c r="T1472" s="278"/>
    </row>
    <row r="1473" spans="20:20">
      <c r="T1473" s="278"/>
    </row>
    <row r="1474" spans="20:20">
      <c r="T1474" s="278"/>
    </row>
    <row r="1475" spans="20:20">
      <c r="T1475" s="278"/>
    </row>
    <row r="1476" spans="20:20">
      <c r="T1476" s="278"/>
    </row>
    <row r="1477" spans="20:20">
      <c r="T1477" s="278"/>
    </row>
    <row r="1478" spans="20:20">
      <c r="T1478" s="278"/>
    </row>
    <row r="1479" spans="20:20">
      <c r="T1479" s="278"/>
    </row>
    <row r="1480" spans="20:20">
      <c r="T1480" s="278"/>
    </row>
    <row r="1481" spans="20:20">
      <c r="T1481" s="278"/>
    </row>
    <row r="1482" spans="20:20">
      <c r="T1482" s="278"/>
    </row>
    <row r="1483" spans="20:20">
      <c r="T1483" s="278"/>
    </row>
    <row r="1484" spans="20:20">
      <c r="T1484" s="278"/>
    </row>
    <row r="1485" spans="20:20">
      <c r="T1485" s="278"/>
    </row>
    <row r="1486" spans="20:20">
      <c r="T1486" s="278"/>
    </row>
    <row r="1487" spans="20:20">
      <c r="T1487" s="278"/>
    </row>
    <row r="1488" spans="20:20">
      <c r="T1488" s="278"/>
    </row>
    <row r="1489" spans="20:20">
      <c r="T1489" s="278"/>
    </row>
    <row r="1490" spans="20:20">
      <c r="T1490" s="278"/>
    </row>
    <row r="1491" spans="20:20">
      <c r="T1491" s="278"/>
    </row>
    <row r="1492" spans="20:20">
      <c r="T1492" s="278"/>
    </row>
    <row r="1493" spans="20:20">
      <c r="T1493" s="278"/>
    </row>
    <row r="1494" spans="20:20">
      <c r="T1494" s="278"/>
    </row>
    <row r="1495" spans="20:20">
      <c r="T1495" s="278"/>
    </row>
    <row r="1496" spans="20:20">
      <c r="T1496" s="278"/>
    </row>
    <row r="1497" spans="20:20">
      <c r="T1497" s="278"/>
    </row>
    <row r="1498" spans="20:20">
      <c r="T1498" s="278"/>
    </row>
    <row r="1499" spans="20:20">
      <c r="T1499" s="278"/>
    </row>
    <row r="1500" spans="20:20">
      <c r="T1500" s="278"/>
    </row>
    <row r="1501" spans="20:20">
      <c r="T1501" s="278"/>
    </row>
    <row r="1502" spans="20:20">
      <c r="T1502" s="278"/>
    </row>
    <row r="1503" spans="20:20">
      <c r="T1503" s="278"/>
    </row>
    <row r="1504" spans="20:20">
      <c r="T1504" s="278"/>
    </row>
    <row r="1505" spans="20:20">
      <c r="T1505" s="278"/>
    </row>
    <row r="1506" spans="20:20">
      <c r="T1506" s="278"/>
    </row>
    <row r="1507" spans="20:20">
      <c r="T1507" s="278"/>
    </row>
    <row r="1508" spans="20:20">
      <c r="T1508" s="278"/>
    </row>
    <row r="1509" spans="20:20">
      <c r="T1509" s="278"/>
    </row>
    <row r="1510" spans="20:20">
      <c r="T1510" s="278"/>
    </row>
    <row r="1511" spans="20:20">
      <c r="T1511" s="278"/>
    </row>
    <row r="1512" spans="20:20">
      <c r="T1512" s="278"/>
    </row>
    <row r="1513" spans="20:20">
      <c r="T1513" s="278"/>
    </row>
    <row r="1514" spans="20:20">
      <c r="T1514" s="278"/>
    </row>
    <row r="1515" spans="20:20">
      <c r="T1515" s="278"/>
    </row>
    <row r="1516" spans="20:20">
      <c r="T1516" s="278"/>
    </row>
    <row r="1517" spans="20:20">
      <c r="T1517" s="278"/>
    </row>
    <row r="1518" spans="20:20">
      <c r="T1518" s="278"/>
    </row>
    <row r="1519" spans="20:20">
      <c r="T1519" s="278"/>
    </row>
    <row r="1520" spans="20:20">
      <c r="T1520" s="278"/>
    </row>
    <row r="1521" spans="20:20">
      <c r="T1521" s="278"/>
    </row>
    <row r="1522" spans="20:20">
      <c r="T1522" s="278"/>
    </row>
    <row r="1523" spans="20:20">
      <c r="T1523" s="278"/>
    </row>
    <row r="1524" spans="20:20">
      <c r="T1524" s="278"/>
    </row>
    <row r="1525" spans="20:20">
      <c r="T1525" s="278"/>
    </row>
    <row r="1526" spans="20:20">
      <c r="T1526" s="278"/>
    </row>
    <row r="1527" spans="20:20">
      <c r="T1527" s="278"/>
    </row>
    <row r="1528" spans="20:20">
      <c r="T1528" s="278"/>
    </row>
    <row r="1529" spans="20:20">
      <c r="T1529" s="278"/>
    </row>
    <row r="1530" spans="20:20">
      <c r="T1530" s="278"/>
    </row>
    <row r="1531" spans="20:20">
      <c r="T1531" s="278"/>
    </row>
    <row r="1532" spans="20:20">
      <c r="T1532" s="278"/>
    </row>
    <row r="1533" spans="20:20">
      <c r="T1533" s="278"/>
    </row>
    <row r="1534" spans="20:20">
      <c r="T1534" s="278"/>
    </row>
    <row r="1535" spans="20:20">
      <c r="T1535" s="278"/>
    </row>
    <row r="1536" spans="20:20">
      <c r="T1536" s="278"/>
    </row>
    <row r="1537" spans="20:20">
      <c r="T1537" s="278"/>
    </row>
    <row r="1538" spans="20:20">
      <c r="T1538" s="278"/>
    </row>
    <row r="1539" spans="20:20">
      <c r="T1539" s="278"/>
    </row>
    <row r="1540" spans="20:20">
      <c r="T1540" s="278"/>
    </row>
    <row r="1541" spans="20:20">
      <c r="T1541" s="278"/>
    </row>
    <row r="1542" spans="20:20">
      <c r="T1542" s="278"/>
    </row>
    <row r="1543" spans="20:20">
      <c r="T1543" s="278"/>
    </row>
    <row r="1544" spans="20:20">
      <c r="T1544" s="278"/>
    </row>
    <row r="1545" spans="20:20">
      <c r="T1545" s="278"/>
    </row>
    <row r="1546" spans="20:20">
      <c r="T1546" s="278"/>
    </row>
    <row r="1547" spans="20:20">
      <c r="T1547" s="278"/>
    </row>
    <row r="1548" spans="20:20">
      <c r="T1548" s="278"/>
    </row>
    <row r="1549" spans="20:20">
      <c r="T1549" s="278"/>
    </row>
    <row r="1550" spans="20:20">
      <c r="T1550" s="278"/>
    </row>
    <row r="1551" spans="20:20">
      <c r="T1551" s="278"/>
    </row>
    <row r="1552" spans="20:20">
      <c r="T1552" s="278"/>
    </row>
    <row r="1553" spans="20:20">
      <c r="T1553" s="278"/>
    </row>
    <row r="1554" spans="20:20">
      <c r="T1554" s="278"/>
    </row>
    <row r="1555" spans="20:20">
      <c r="T1555" s="278"/>
    </row>
    <row r="1556" spans="20:20">
      <c r="T1556" s="278"/>
    </row>
    <row r="1557" spans="20:20">
      <c r="T1557" s="278"/>
    </row>
    <row r="1558" spans="20:20">
      <c r="T1558" s="278"/>
    </row>
    <row r="1559" spans="20:20">
      <c r="T1559" s="278"/>
    </row>
    <row r="1560" spans="20:20">
      <c r="T1560" s="278"/>
    </row>
    <row r="1561" spans="20:20">
      <c r="T1561" s="278"/>
    </row>
    <row r="1562" spans="20:20">
      <c r="T1562" s="278"/>
    </row>
    <row r="1563" spans="20:20">
      <c r="T1563" s="278"/>
    </row>
    <row r="1564" spans="20:20">
      <c r="T1564" s="278"/>
    </row>
    <row r="1565" spans="20:20">
      <c r="T1565" s="278"/>
    </row>
    <row r="1566" spans="20:20">
      <c r="T1566" s="278"/>
    </row>
    <row r="1567" spans="20:20">
      <c r="T1567" s="278"/>
    </row>
    <row r="1568" spans="20:20">
      <c r="T1568" s="278"/>
    </row>
    <row r="1569" spans="20:20">
      <c r="T1569" s="278"/>
    </row>
    <row r="1570" spans="20:20">
      <c r="T1570" s="278"/>
    </row>
    <row r="1571" spans="20:20">
      <c r="T1571" s="278"/>
    </row>
    <row r="1572" spans="20:20">
      <c r="T1572" s="278"/>
    </row>
    <row r="1573" spans="20:20">
      <c r="T1573" s="278"/>
    </row>
    <row r="1574" spans="20:20">
      <c r="T1574" s="278"/>
    </row>
    <row r="1575" spans="20:20">
      <c r="T1575" s="278"/>
    </row>
    <row r="1576" spans="20:20">
      <c r="T1576" s="278"/>
    </row>
    <row r="1577" spans="20:20">
      <c r="T1577" s="278"/>
    </row>
    <row r="1578" spans="20:20">
      <c r="T1578" s="278"/>
    </row>
    <row r="1579" spans="20:20">
      <c r="T1579" s="278"/>
    </row>
    <row r="1580" spans="20:20">
      <c r="T1580" s="278"/>
    </row>
    <row r="1581" spans="20:20">
      <c r="T1581" s="278"/>
    </row>
    <row r="1582" spans="20:20">
      <c r="T1582" s="278"/>
    </row>
    <row r="1583" spans="20:20">
      <c r="T1583" s="278"/>
    </row>
    <row r="1584" spans="20:20">
      <c r="T1584" s="278"/>
    </row>
    <row r="1585" spans="20:20">
      <c r="T1585" s="278"/>
    </row>
    <row r="1586" spans="20:20">
      <c r="T1586" s="278"/>
    </row>
    <row r="1587" spans="20:20">
      <c r="T1587" s="278"/>
    </row>
    <row r="1588" spans="20:20">
      <c r="T1588" s="278"/>
    </row>
    <row r="1589" spans="20:20">
      <c r="T1589" s="278"/>
    </row>
    <row r="1590" spans="20:20">
      <c r="T1590" s="278"/>
    </row>
    <row r="1591" spans="20:20">
      <c r="T1591" s="278"/>
    </row>
    <row r="1592" spans="20:20">
      <c r="T1592" s="278"/>
    </row>
    <row r="1593" spans="20:20">
      <c r="T1593" s="278"/>
    </row>
    <row r="1594" spans="20:20">
      <c r="T1594" s="278"/>
    </row>
    <row r="1595" spans="20:20">
      <c r="T1595" s="278"/>
    </row>
    <row r="1596" spans="20:20">
      <c r="T1596" s="278"/>
    </row>
    <row r="1597" spans="20:20">
      <c r="T1597" s="278"/>
    </row>
    <row r="1598" spans="20:20">
      <c r="T1598" s="278"/>
    </row>
    <row r="1599" spans="20:20">
      <c r="T1599" s="278"/>
    </row>
    <row r="1600" spans="20:20">
      <c r="T1600" s="278"/>
    </row>
    <row r="1601" spans="20:20">
      <c r="T1601" s="278"/>
    </row>
    <row r="1602" spans="20:20">
      <c r="T1602" s="278"/>
    </row>
    <row r="1603" spans="20:20">
      <c r="T1603" s="278"/>
    </row>
    <row r="1604" spans="20:20">
      <c r="T1604" s="278"/>
    </row>
    <row r="1605" spans="20:20">
      <c r="T1605" s="278"/>
    </row>
    <row r="1606" spans="20:20">
      <c r="T1606" s="278"/>
    </row>
    <row r="1607" spans="20:20">
      <c r="T1607" s="278"/>
    </row>
    <row r="1608" spans="20:20">
      <c r="T1608" s="278"/>
    </row>
    <row r="1609" spans="20:20">
      <c r="T1609" s="278"/>
    </row>
    <row r="1610" spans="20:20">
      <c r="T1610" s="278"/>
    </row>
    <row r="1611" spans="20:20">
      <c r="T1611" s="278"/>
    </row>
    <row r="1612" spans="20:20">
      <c r="T1612" s="278"/>
    </row>
    <row r="1613" spans="20:20">
      <c r="T1613" s="278"/>
    </row>
    <row r="1614" spans="20:20">
      <c r="T1614" s="278"/>
    </row>
    <row r="1615" spans="20:20">
      <c r="T1615" s="278"/>
    </row>
    <row r="1616" spans="20:20">
      <c r="T1616" s="278"/>
    </row>
    <row r="1617" spans="20:20">
      <c r="T1617" s="278"/>
    </row>
    <row r="1618" spans="20:20">
      <c r="T1618" s="278"/>
    </row>
    <row r="1619" spans="20:20">
      <c r="T1619" s="278"/>
    </row>
    <row r="1620" spans="20:20">
      <c r="T1620" s="278"/>
    </row>
    <row r="1621" spans="20:20">
      <c r="T1621" s="278"/>
    </row>
    <row r="1622" spans="20:20">
      <c r="T1622" s="278"/>
    </row>
    <row r="1623" spans="20:20">
      <c r="T1623" s="278"/>
    </row>
    <row r="1624" spans="20:20">
      <c r="T1624" s="278"/>
    </row>
    <row r="1625" spans="20:20">
      <c r="T1625" s="278"/>
    </row>
    <row r="1626" spans="20:20">
      <c r="T1626" s="278"/>
    </row>
    <row r="1627" spans="20:20">
      <c r="T1627" s="278"/>
    </row>
    <row r="1628" spans="20:20">
      <c r="T1628" s="278"/>
    </row>
    <row r="1629" spans="20:20">
      <c r="T1629" s="278"/>
    </row>
    <row r="1630" spans="20:20">
      <c r="T1630" s="278"/>
    </row>
    <row r="1631" spans="20:20">
      <c r="T1631" s="278"/>
    </row>
    <row r="1632" spans="20:20">
      <c r="T1632" s="278"/>
    </row>
    <row r="1633" spans="20:20">
      <c r="T1633" s="278"/>
    </row>
    <row r="1634" spans="20:20">
      <c r="T1634" s="278"/>
    </row>
    <row r="1635" spans="20:20">
      <c r="T1635" s="278"/>
    </row>
    <row r="1636" spans="20:20">
      <c r="T1636" s="278"/>
    </row>
    <row r="1637" spans="20:20">
      <c r="T1637" s="278"/>
    </row>
    <row r="1638" spans="20:20">
      <c r="T1638" s="278"/>
    </row>
    <row r="1639" spans="20:20">
      <c r="T1639" s="278"/>
    </row>
    <row r="1640" spans="20:20">
      <c r="T1640" s="278"/>
    </row>
    <row r="1641" spans="20:20">
      <c r="T1641" s="278"/>
    </row>
    <row r="1642" spans="20:20">
      <c r="T1642" s="278"/>
    </row>
    <row r="1643" spans="20:20">
      <c r="T1643" s="278"/>
    </row>
    <row r="1644" spans="20:20">
      <c r="T1644" s="278"/>
    </row>
    <row r="1645" spans="20:20">
      <c r="T1645" s="278"/>
    </row>
    <row r="1646" spans="20:20">
      <c r="T1646" s="278"/>
    </row>
    <row r="1647" spans="20:20">
      <c r="T1647" s="278"/>
    </row>
    <row r="1648" spans="20:20">
      <c r="T1648" s="278"/>
    </row>
    <row r="1649" spans="20:20">
      <c r="T1649" s="278"/>
    </row>
    <row r="1650" spans="20:20">
      <c r="T1650" s="278"/>
    </row>
    <row r="1651" spans="20:20">
      <c r="T1651" s="278"/>
    </row>
    <row r="1652" spans="20:20">
      <c r="T1652" s="278"/>
    </row>
    <row r="1653" spans="20:20">
      <c r="T1653" s="278"/>
    </row>
    <row r="1654" spans="20:20">
      <c r="T1654" s="278"/>
    </row>
    <row r="1655" spans="20:20">
      <c r="T1655" s="278"/>
    </row>
    <row r="1656" spans="20:20">
      <c r="T1656" s="278"/>
    </row>
    <row r="1657" spans="20:20">
      <c r="T1657" s="278"/>
    </row>
    <row r="1658" spans="20:20">
      <c r="T1658" s="278"/>
    </row>
    <row r="1659" spans="20:20">
      <c r="T1659" s="278"/>
    </row>
    <row r="1660" spans="20:20">
      <c r="T1660" s="278"/>
    </row>
    <row r="1661" spans="20:20">
      <c r="T1661" s="278"/>
    </row>
    <row r="1662" spans="20:20">
      <c r="T1662" s="278"/>
    </row>
    <row r="1663" spans="20:20">
      <c r="T1663" s="278"/>
    </row>
    <row r="1664" spans="20:20">
      <c r="T1664" s="278"/>
    </row>
    <row r="1665" spans="20:20">
      <c r="T1665" s="278"/>
    </row>
    <row r="1666" spans="20:20">
      <c r="T1666" s="278"/>
    </row>
    <row r="1667" spans="20:20">
      <c r="T1667" s="278"/>
    </row>
    <row r="1668" spans="20:20">
      <c r="T1668" s="278"/>
    </row>
    <row r="1669" spans="20:20">
      <c r="T1669" s="278"/>
    </row>
    <row r="1670" spans="20:20">
      <c r="T1670" s="278"/>
    </row>
    <row r="1671" spans="20:20">
      <c r="T1671" s="278"/>
    </row>
    <row r="1672" spans="20:20">
      <c r="T1672" s="278"/>
    </row>
    <row r="1673" spans="20:20">
      <c r="T1673" s="278"/>
    </row>
    <row r="1674" spans="20:20">
      <c r="T1674" s="278"/>
    </row>
    <row r="1675" spans="20:20">
      <c r="T1675" s="278"/>
    </row>
    <row r="1676" spans="20:20">
      <c r="T1676" s="278"/>
    </row>
    <row r="1677" spans="20:20">
      <c r="T1677" s="278"/>
    </row>
    <row r="1678" spans="20:20">
      <c r="T1678" s="278"/>
    </row>
    <row r="1679" spans="20:20">
      <c r="T1679" s="278"/>
    </row>
    <row r="1680" spans="20:20">
      <c r="T1680" s="278"/>
    </row>
    <row r="1681" spans="20:20">
      <c r="T1681" s="278"/>
    </row>
    <row r="1682" spans="20:20">
      <c r="T1682" s="278"/>
    </row>
    <row r="1683" spans="20:20">
      <c r="T1683" s="278"/>
    </row>
    <row r="1684" spans="20:20">
      <c r="T1684" s="278"/>
    </row>
    <row r="1685" spans="20:20">
      <c r="T1685" s="278"/>
    </row>
    <row r="1686" spans="20:20">
      <c r="T1686" s="278"/>
    </row>
    <row r="1687" spans="20:20">
      <c r="T1687" s="278"/>
    </row>
    <row r="1688" spans="20:20">
      <c r="T1688" s="278"/>
    </row>
    <row r="1689" spans="20:20">
      <c r="T1689" s="278"/>
    </row>
    <row r="1690" spans="20:20">
      <c r="T1690" s="278"/>
    </row>
    <row r="1691" spans="20:20">
      <c r="T1691" s="278"/>
    </row>
    <row r="1692" spans="20:20">
      <c r="T1692" s="278"/>
    </row>
    <row r="1693" spans="20:20">
      <c r="T1693" s="278"/>
    </row>
    <row r="1694" spans="20:20">
      <c r="T1694" s="278"/>
    </row>
    <row r="1695" spans="20:20">
      <c r="T1695" s="278"/>
    </row>
    <row r="1696" spans="20:20">
      <c r="T1696" s="278"/>
    </row>
    <row r="1697" spans="20:20">
      <c r="T1697" s="278"/>
    </row>
    <row r="1698" spans="20:20">
      <c r="T1698" s="278"/>
    </row>
    <row r="1699" spans="20:20">
      <c r="T1699" s="278"/>
    </row>
    <row r="1700" spans="20:20">
      <c r="T1700" s="278"/>
    </row>
    <row r="1701" spans="20:20">
      <c r="T1701" s="278"/>
    </row>
    <row r="1702" spans="20:20">
      <c r="T1702" s="278"/>
    </row>
    <row r="1703" spans="20:20">
      <c r="T1703" s="278"/>
    </row>
    <row r="1704" spans="20:20">
      <c r="T1704" s="278"/>
    </row>
    <row r="1705" spans="20:20">
      <c r="T1705" s="278"/>
    </row>
    <row r="1706" spans="20:20">
      <c r="T1706" s="278"/>
    </row>
    <row r="1707" spans="20:20">
      <c r="T1707" s="278"/>
    </row>
    <row r="1708" spans="20:20">
      <c r="T1708" s="278"/>
    </row>
    <row r="1709" spans="20:20">
      <c r="T1709" s="278"/>
    </row>
    <row r="1710" spans="20:20">
      <c r="T1710" s="278"/>
    </row>
    <row r="1711" spans="20:20">
      <c r="T1711" s="278"/>
    </row>
    <row r="1712" spans="20:20">
      <c r="T1712" s="278"/>
    </row>
    <row r="1713" spans="20:20">
      <c r="T1713" s="278"/>
    </row>
    <row r="1714" spans="20:20">
      <c r="T1714" s="278"/>
    </row>
    <row r="1715" spans="20:20">
      <c r="T1715" s="278"/>
    </row>
    <row r="1716" spans="20:20">
      <c r="T1716" s="278"/>
    </row>
    <row r="1717" spans="20:20">
      <c r="T1717" s="278"/>
    </row>
    <row r="1718" spans="20:20">
      <c r="T1718" s="278"/>
    </row>
    <row r="1719" spans="20:20">
      <c r="T1719" s="278"/>
    </row>
    <row r="1720" spans="20:20">
      <c r="T1720" s="278"/>
    </row>
    <row r="1721" spans="20:20">
      <c r="T1721" s="278"/>
    </row>
    <row r="1722" spans="20:20">
      <c r="T1722" s="278"/>
    </row>
    <row r="1723" spans="20:20">
      <c r="T1723" s="278"/>
    </row>
    <row r="1724" spans="20:20">
      <c r="T1724" s="278"/>
    </row>
    <row r="1725" spans="20:20">
      <c r="T1725" s="278"/>
    </row>
    <row r="1726" spans="20:20">
      <c r="T1726" s="278"/>
    </row>
    <row r="1727" spans="20:20">
      <c r="T1727" s="278"/>
    </row>
    <row r="1728" spans="20:20">
      <c r="T1728" s="278"/>
    </row>
    <row r="1729" spans="20:20">
      <c r="T1729" s="278"/>
    </row>
    <row r="1730" spans="20:20">
      <c r="T1730" s="278"/>
    </row>
    <row r="1731" spans="20:20">
      <c r="T1731" s="278"/>
    </row>
    <row r="1732" spans="20:20">
      <c r="T1732" s="278"/>
    </row>
    <row r="1733" spans="20:20">
      <c r="T1733" s="278"/>
    </row>
    <row r="1734" spans="20:20">
      <c r="T1734" s="278"/>
    </row>
    <row r="1735" spans="20:20">
      <c r="T1735" s="278"/>
    </row>
    <row r="1736" spans="20:20">
      <c r="T1736" s="278"/>
    </row>
    <row r="1737" spans="20:20">
      <c r="T1737" s="278"/>
    </row>
    <row r="1738" spans="20:20">
      <c r="T1738" s="278"/>
    </row>
    <row r="1739" spans="20:20">
      <c r="T1739" s="278"/>
    </row>
    <row r="1740" spans="20:20">
      <c r="T1740" s="278"/>
    </row>
    <row r="1741" spans="20:20">
      <c r="T1741" s="278"/>
    </row>
    <row r="1742" spans="20:20">
      <c r="T1742" s="278"/>
    </row>
    <row r="1743" spans="20:20">
      <c r="T1743" s="278"/>
    </row>
    <row r="1744" spans="20:20">
      <c r="T1744" s="278"/>
    </row>
    <row r="1745" spans="20:20">
      <c r="T1745" s="278"/>
    </row>
    <row r="1746" spans="20:20">
      <c r="T1746" s="278"/>
    </row>
    <row r="1747" spans="20:20">
      <c r="T1747" s="278"/>
    </row>
    <row r="1748" spans="20:20">
      <c r="T1748" s="278"/>
    </row>
    <row r="1749" spans="20:20">
      <c r="T1749" s="278"/>
    </row>
    <row r="1750" spans="20:20">
      <c r="T1750" s="278"/>
    </row>
    <row r="1751" spans="20:20">
      <c r="T1751" s="278"/>
    </row>
    <row r="1752" spans="20:20">
      <c r="T1752" s="278"/>
    </row>
    <row r="1753" spans="20:20">
      <c r="T1753" s="278"/>
    </row>
    <row r="1754" spans="20:20">
      <c r="T1754" s="278"/>
    </row>
    <row r="1755" spans="20:20">
      <c r="T1755" s="278"/>
    </row>
    <row r="1756" spans="20:20">
      <c r="T1756" s="278"/>
    </row>
    <row r="1757" spans="20:20">
      <c r="T1757" s="278"/>
    </row>
    <row r="1758" spans="20:20">
      <c r="T1758" s="278"/>
    </row>
    <row r="1759" spans="20:20">
      <c r="T1759" s="278"/>
    </row>
    <row r="1760" spans="20:20">
      <c r="T1760" s="278"/>
    </row>
    <row r="1761" spans="20:20">
      <c r="T1761" s="278"/>
    </row>
    <row r="1762" spans="20:20">
      <c r="T1762" s="278"/>
    </row>
    <row r="1763" spans="20:20">
      <c r="T1763" s="278"/>
    </row>
    <row r="1764" spans="20:20">
      <c r="T1764" s="278"/>
    </row>
    <row r="1765" spans="20:20">
      <c r="T1765" s="278"/>
    </row>
    <row r="1766" spans="20:20">
      <c r="T1766" s="278"/>
    </row>
    <row r="1767" spans="20:20">
      <c r="T1767" s="278"/>
    </row>
    <row r="1768" spans="20:20">
      <c r="T1768" s="278"/>
    </row>
    <row r="1769" spans="20:20">
      <c r="T1769" s="278"/>
    </row>
    <row r="1770" spans="20:20">
      <c r="T1770" s="278"/>
    </row>
    <row r="1771" spans="20:20">
      <c r="T1771" s="278"/>
    </row>
    <row r="1772" spans="20:20">
      <c r="T1772" s="278"/>
    </row>
    <row r="1773" spans="20:20">
      <c r="T1773" s="278"/>
    </row>
    <row r="1774" spans="20:20">
      <c r="T1774" s="278"/>
    </row>
    <row r="1775" spans="20:20">
      <c r="T1775" s="278"/>
    </row>
    <row r="1776" spans="20:20">
      <c r="T1776" s="278"/>
    </row>
    <row r="1777" spans="20:20">
      <c r="T1777" s="278"/>
    </row>
    <row r="1778" spans="20:20">
      <c r="T1778" s="278"/>
    </row>
    <row r="1779" spans="20:20">
      <c r="T1779" s="278"/>
    </row>
    <row r="1780" spans="20:20">
      <c r="T1780" s="278"/>
    </row>
    <row r="1781" spans="20:20">
      <c r="T1781" s="278"/>
    </row>
    <row r="1782" spans="20:20">
      <c r="T1782" s="278"/>
    </row>
    <row r="1783" spans="20:20">
      <c r="T1783" s="278"/>
    </row>
    <row r="1784" spans="20:20">
      <c r="T1784" s="278"/>
    </row>
    <row r="1785" spans="20:20">
      <c r="T1785" s="278"/>
    </row>
    <row r="1786" spans="20:20">
      <c r="T1786" s="278"/>
    </row>
    <row r="1787" spans="20:20">
      <c r="T1787" s="278"/>
    </row>
    <row r="1788" spans="20:20">
      <c r="T1788" s="278"/>
    </row>
    <row r="1789" spans="20:20">
      <c r="T1789" s="278"/>
    </row>
    <row r="1790" spans="20:20">
      <c r="T1790" s="278"/>
    </row>
    <row r="1791" spans="20:20">
      <c r="T1791" s="278"/>
    </row>
    <row r="1792" spans="20:20">
      <c r="T1792" s="278"/>
    </row>
    <row r="1793" spans="20:20">
      <c r="T1793" s="278"/>
    </row>
    <row r="1794" spans="20:20">
      <c r="T1794" s="278"/>
    </row>
    <row r="1795" spans="20:20">
      <c r="T1795" s="278"/>
    </row>
    <row r="1796" spans="20:20">
      <c r="T1796" s="278"/>
    </row>
    <row r="1797" spans="20:20">
      <c r="T1797" s="278"/>
    </row>
    <row r="1798" spans="20:20">
      <c r="T1798" s="278"/>
    </row>
    <row r="1799" spans="20:20">
      <c r="T1799" s="278"/>
    </row>
    <row r="1800" spans="20:20">
      <c r="T1800" s="278"/>
    </row>
    <row r="1801" spans="20:20">
      <c r="T1801" s="278"/>
    </row>
    <row r="1802" spans="20:20">
      <c r="T1802" s="278"/>
    </row>
    <row r="1803" spans="20:20">
      <c r="T1803" s="278"/>
    </row>
    <row r="1804" spans="20:20">
      <c r="T1804" s="278"/>
    </row>
    <row r="1805" spans="20:20">
      <c r="T1805" s="278"/>
    </row>
    <row r="1806" spans="20:20">
      <c r="T1806" s="278"/>
    </row>
    <row r="1807" spans="20:20">
      <c r="T1807" s="278"/>
    </row>
    <row r="1808" spans="20:20">
      <c r="T1808" s="278"/>
    </row>
    <row r="1809" spans="20:20">
      <c r="T1809" s="278"/>
    </row>
    <row r="1810" spans="20:20">
      <c r="T1810" s="278"/>
    </row>
    <row r="1811" spans="20:20">
      <c r="T1811" s="278"/>
    </row>
    <row r="1812" spans="20:20">
      <c r="T1812" s="278"/>
    </row>
    <row r="1813" spans="20:20">
      <c r="T1813" s="278"/>
    </row>
    <row r="1814" spans="20:20">
      <c r="T1814" s="278"/>
    </row>
    <row r="1815" spans="20:20">
      <c r="T1815" s="278"/>
    </row>
    <row r="1816" spans="20:20">
      <c r="T1816" s="278"/>
    </row>
    <row r="1817" spans="20:20">
      <c r="T1817" s="278"/>
    </row>
    <row r="1818" spans="20:20">
      <c r="T1818" s="278"/>
    </row>
    <row r="1819" spans="20:20">
      <c r="T1819" s="278"/>
    </row>
    <row r="1820" spans="20:20">
      <c r="T1820" s="278"/>
    </row>
    <row r="1821" spans="20:20">
      <c r="T1821" s="278"/>
    </row>
    <row r="1822" spans="20:20">
      <c r="T1822" s="278"/>
    </row>
    <row r="1823" spans="20:20">
      <c r="T1823" s="278"/>
    </row>
    <row r="1824" spans="20:20">
      <c r="T1824" s="278"/>
    </row>
    <row r="1825" spans="20:20">
      <c r="T1825" s="278"/>
    </row>
    <row r="1826" spans="20:20">
      <c r="T1826" s="278"/>
    </row>
    <row r="1827" spans="20:20">
      <c r="T1827" s="278"/>
    </row>
    <row r="1828" spans="20:20">
      <c r="T1828" s="278"/>
    </row>
    <row r="1829" spans="20:20">
      <c r="T1829" s="278"/>
    </row>
    <row r="1830" spans="20:20">
      <c r="T1830" s="278"/>
    </row>
    <row r="1831" spans="20:20">
      <c r="T1831" s="278"/>
    </row>
    <row r="1832" spans="20:20">
      <c r="T1832" s="278"/>
    </row>
    <row r="1833" spans="20:20">
      <c r="T1833" s="278"/>
    </row>
    <row r="1834" spans="20:20">
      <c r="T1834" s="278"/>
    </row>
    <row r="1835" spans="20:20">
      <c r="T1835" s="278"/>
    </row>
    <row r="1836" spans="20:20">
      <c r="T1836" s="278"/>
    </row>
    <row r="1837" spans="20:20">
      <c r="T1837" s="278"/>
    </row>
    <row r="1838" spans="20:20">
      <c r="T1838" s="278"/>
    </row>
    <row r="1839" spans="20:20">
      <c r="T1839" s="278"/>
    </row>
    <row r="1840" spans="20:20">
      <c r="T1840" s="278"/>
    </row>
    <row r="1841" spans="20:20">
      <c r="T1841" s="278"/>
    </row>
    <row r="1842" spans="20:20">
      <c r="T1842" s="278"/>
    </row>
    <row r="1843" spans="20:20">
      <c r="T1843" s="278"/>
    </row>
    <row r="1844" spans="20:20">
      <c r="T1844" s="278"/>
    </row>
    <row r="1845" spans="20:20">
      <c r="T1845" s="278"/>
    </row>
    <row r="1846" spans="20:20">
      <c r="T1846" s="278"/>
    </row>
    <row r="1847" spans="20:20">
      <c r="T1847" s="278"/>
    </row>
    <row r="1848" spans="20:20">
      <c r="T1848" s="278"/>
    </row>
    <row r="1849" spans="20:20">
      <c r="T1849" s="278"/>
    </row>
    <row r="1850" spans="20:20">
      <c r="T1850" s="278"/>
    </row>
    <row r="1851" spans="20:20">
      <c r="T1851" s="278"/>
    </row>
    <row r="1852" spans="20:20">
      <c r="T1852" s="278"/>
    </row>
    <row r="1853" spans="20:20">
      <c r="T1853" s="278"/>
    </row>
    <row r="1854" spans="20:20">
      <c r="T1854" s="278"/>
    </row>
    <row r="1855" spans="20:20">
      <c r="T1855" s="278"/>
    </row>
    <row r="1856" spans="20:20">
      <c r="T1856" s="278"/>
    </row>
    <row r="1857" spans="20:20">
      <c r="T1857" s="278"/>
    </row>
    <row r="1858" spans="20:20">
      <c r="T1858" s="278"/>
    </row>
    <row r="1859" spans="20:20">
      <c r="T1859" s="278"/>
    </row>
    <row r="1860" spans="20:20">
      <c r="T1860" s="278"/>
    </row>
    <row r="1861" spans="20:20">
      <c r="T1861" s="278"/>
    </row>
    <row r="1862" spans="20:20">
      <c r="T1862" s="278"/>
    </row>
    <row r="1863" spans="20:20">
      <c r="T1863" s="278"/>
    </row>
    <row r="1864" spans="20:20">
      <c r="T1864" s="278"/>
    </row>
    <row r="1865" spans="20:20">
      <c r="T1865" s="278"/>
    </row>
    <row r="1866" spans="20:20">
      <c r="T1866" s="278"/>
    </row>
    <row r="1867" spans="20:20">
      <c r="T1867" s="278"/>
    </row>
    <row r="1868" spans="20:20">
      <c r="T1868" s="278"/>
    </row>
    <row r="1869" spans="20:20">
      <c r="T1869" s="278"/>
    </row>
    <row r="1870" spans="20:20">
      <c r="T1870" s="278"/>
    </row>
    <row r="1871" spans="20:20">
      <c r="T1871" s="278"/>
    </row>
    <row r="1872" spans="20:20">
      <c r="T1872" s="278"/>
    </row>
    <row r="1873" spans="20:20">
      <c r="T1873" s="278"/>
    </row>
    <row r="1874" spans="20:20">
      <c r="T1874" s="278"/>
    </row>
    <row r="1875" spans="20:20">
      <c r="T1875" s="278"/>
    </row>
    <row r="1876" spans="20:20">
      <c r="T1876" s="278"/>
    </row>
    <row r="1877" spans="20:20">
      <c r="T1877" s="278"/>
    </row>
    <row r="1878" spans="20:20">
      <c r="T1878" s="278"/>
    </row>
    <row r="1879" spans="20:20">
      <c r="T1879" s="278"/>
    </row>
    <row r="1880" spans="20:20">
      <c r="T1880" s="278"/>
    </row>
    <row r="1881" spans="20:20">
      <c r="T1881" s="278"/>
    </row>
    <row r="1882" spans="20:20">
      <c r="T1882" s="278"/>
    </row>
    <row r="1883" spans="20:20">
      <c r="T1883" s="278"/>
    </row>
    <row r="1884" spans="20:20">
      <c r="T1884" s="278"/>
    </row>
    <row r="1885" spans="20:20">
      <c r="T1885" s="278"/>
    </row>
    <row r="1886" spans="20:20">
      <c r="T1886" s="278"/>
    </row>
    <row r="1887" spans="20:20">
      <c r="T1887" s="278"/>
    </row>
    <row r="1888" spans="20:20">
      <c r="T1888" s="278"/>
    </row>
    <row r="1889" spans="20:20">
      <c r="T1889" s="278"/>
    </row>
    <row r="1890" spans="20:20">
      <c r="T1890" s="278"/>
    </row>
    <row r="1891" spans="20:20">
      <c r="T1891" s="278"/>
    </row>
    <row r="1892" spans="20:20">
      <c r="T1892" s="278"/>
    </row>
    <row r="1893" spans="20:20">
      <c r="T1893" s="278"/>
    </row>
    <row r="1894" spans="20:20">
      <c r="T1894" s="278"/>
    </row>
    <row r="1895" spans="20:20">
      <c r="T1895" s="278"/>
    </row>
    <row r="1896" spans="20:20">
      <c r="T1896" s="278"/>
    </row>
    <row r="1897" spans="20:20">
      <c r="T1897" s="278"/>
    </row>
    <row r="1898" spans="20:20">
      <c r="T1898" s="278"/>
    </row>
    <row r="1899" spans="20:20">
      <c r="T1899" s="278"/>
    </row>
    <row r="1900" spans="20:20">
      <c r="T1900" s="278"/>
    </row>
    <row r="1901" spans="20:20">
      <c r="T1901" s="278"/>
    </row>
    <row r="1902" spans="20:20">
      <c r="T1902" s="278"/>
    </row>
    <row r="1903" spans="20:20">
      <c r="T1903" s="278"/>
    </row>
    <row r="1904" spans="20:20">
      <c r="T1904" s="278"/>
    </row>
    <row r="1905" spans="20:20">
      <c r="T1905" s="278"/>
    </row>
    <row r="1906" spans="20:20">
      <c r="T1906" s="278"/>
    </row>
    <row r="1907" spans="20:20">
      <c r="T1907" s="278"/>
    </row>
    <row r="1908" spans="20:20">
      <c r="T1908" s="278"/>
    </row>
    <row r="1909" spans="20:20">
      <c r="T1909" s="278"/>
    </row>
    <row r="1910" spans="20:20">
      <c r="T1910" s="278"/>
    </row>
    <row r="1911" spans="20:20">
      <c r="T1911" s="278"/>
    </row>
    <row r="1912" spans="20:20">
      <c r="T1912" s="278"/>
    </row>
    <row r="1913" spans="20:20">
      <c r="T1913" s="278"/>
    </row>
    <row r="1914" spans="20:20">
      <c r="T1914" s="278"/>
    </row>
    <row r="1915" spans="20:20">
      <c r="T1915" s="278"/>
    </row>
    <row r="1916" spans="20:20">
      <c r="T1916" s="278"/>
    </row>
    <row r="1917" spans="20:20">
      <c r="T1917" s="278"/>
    </row>
    <row r="1918" spans="20:20">
      <c r="T1918" s="278"/>
    </row>
    <row r="1919" spans="20:20">
      <c r="T1919" s="278"/>
    </row>
    <row r="1920" spans="20:20">
      <c r="T1920" s="278"/>
    </row>
    <row r="1921" spans="20:20">
      <c r="T1921" s="278"/>
    </row>
    <row r="1922" spans="20:20">
      <c r="T1922" s="278"/>
    </row>
    <row r="1923" spans="20:20">
      <c r="T1923" s="278"/>
    </row>
    <row r="1924" spans="20:20">
      <c r="T1924" s="278"/>
    </row>
    <row r="1925" spans="20:20">
      <c r="T1925" s="278"/>
    </row>
    <row r="1926" spans="20:20">
      <c r="T1926" s="278"/>
    </row>
    <row r="1927" spans="20:20">
      <c r="T1927" s="278"/>
    </row>
    <row r="1928" spans="20:20">
      <c r="T1928" s="278"/>
    </row>
    <row r="1929" spans="20:20">
      <c r="T1929" s="278"/>
    </row>
    <row r="1930" spans="20:20">
      <c r="T1930" s="278"/>
    </row>
    <row r="1931" spans="20:20">
      <c r="T1931" s="278"/>
    </row>
    <row r="1932" spans="20:20">
      <c r="T1932" s="278"/>
    </row>
    <row r="1933" spans="20:20">
      <c r="T1933" s="278"/>
    </row>
    <row r="1934" spans="20:20">
      <c r="T1934" s="278"/>
    </row>
    <row r="1935" spans="20:20">
      <c r="T1935" s="278"/>
    </row>
    <row r="1936" spans="20:20">
      <c r="T1936" s="278"/>
    </row>
    <row r="1937" spans="20:20">
      <c r="T1937" s="278"/>
    </row>
    <row r="1938" spans="20:20">
      <c r="T1938" s="278"/>
    </row>
    <row r="1939" spans="20:20">
      <c r="T1939" s="278"/>
    </row>
    <row r="1940" spans="20:20">
      <c r="T1940" s="278"/>
    </row>
    <row r="1941" spans="20:20">
      <c r="T1941" s="278"/>
    </row>
    <row r="1942" spans="20:20">
      <c r="T1942" s="278"/>
    </row>
    <row r="1943" spans="20:20">
      <c r="T1943" s="278"/>
    </row>
    <row r="1944" spans="20:20">
      <c r="T1944" s="278"/>
    </row>
    <row r="1945" spans="20:20">
      <c r="T1945" s="278"/>
    </row>
    <row r="1946" spans="20:20">
      <c r="T1946" s="278"/>
    </row>
    <row r="1947" spans="20:20">
      <c r="T1947" s="278"/>
    </row>
    <row r="1948" spans="20:20">
      <c r="T1948" s="278"/>
    </row>
    <row r="1949" spans="20:20">
      <c r="T1949" s="278"/>
    </row>
    <row r="1950" spans="20:20">
      <c r="T1950" s="278"/>
    </row>
    <row r="1951" spans="20:20">
      <c r="T1951" s="278"/>
    </row>
    <row r="1952" spans="20:20">
      <c r="T1952" s="278"/>
    </row>
    <row r="1953" spans="20:20">
      <c r="T1953" s="278"/>
    </row>
    <row r="1954" spans="20:20">
      <c r="T1954" s="278"/>
    </row>
    <row r="1955" spans="20:20">
      <c r="T1955" s="278"/>
    </row>
    <row r="1956" spans="20:20">
      <c r="T1956" s="278"/>
    </row>
    <row r="1957" spans="20:20">
      <c r="T1957" s="278"/>
    </row>
    <row r="1958" spans="20:20">
      <c r="T1958" s="278"/>
    </row>
    <row r="1959" spans="20:20">
      <c r="T1959" s="278"/>
    </row>
    <row r="1960" spans="20:20">
      <c r="T1960" s="278"/>
    </row>
    <row r="1961" spans="20:20">
      <c r="T1961" s="278"/>
    </row>
    <row r="1962" spans="20:20">
      <c r="T1962" s="278"/>
    </row>
    <row r="1963" spans="20:20">
      <c r="T1963" s="278"/>
    </row>
    <row r="1964" spans="20:20">
      <c r="T1964" s="278"/>
    </row>
    <row r="1965" spans="20:20">
      <c r="T1965" s="278"/>
    </row>
    <row r="1966" spans="20:20">
      <c r="T1966" s="278"/>
    </row>
    <row r="1967" spans="20:20">
      <c r="T1967" s="278"/>
    </row>
    <row r="1968" spans="20:20">
      <c r="T1968" s="278"/>
    </row>
    <row r="1969" spans="20:20">
      <c r="T1969" s="278"/>
    </row>
    <row r="1970" spans="20:20">
      <c r="T1970" s="278"/>
    </row>
    <row r="1971" spans="20:20">
      <c r="T1971" s="278"/>
    </row>
    <row r="1972" spans="20:20">
      <c r="T1972" s="278"/>
    </row>
    <row r="1973" spans="20:20">
      <c r="T1973" s="278"/>
    </row>
    <row r="1974" spans="20:20">
      <c r="T1974" s="278"/>
    </row>
    <row r="1975" spans="20:20">
      <c r="T1975" s="278"/>
    </row>
    <row r="1976" spans="20:20">
      <c r="T1976" s="278"/>
    </row>
    <row r="1977" spans="20:20">
      <c r="T1977" s="278"/>
    </row>
    <row r="1978" spans="20:20">
      <c r="T1978" s="278"/>
    </row>
    <row r="1979" spans="20:20">
      <c r="T1979" s="278"/>
    </row>
    <row r="1980" spans="20:20">
      <c r="T1980" s="278"/>
    </row>
    <row r="1981" spans="20:20">
      <c r="T1981" s="278"/>
    </row>
    <row r="1982" spans="20:20">
      <c r="T1982" s="278"/>
    </row>
    <row r="1983" spans="20:20">
      <c r="T1983" s="278"/>
    </row>
    <row r="1984" spans="20:20">
      <c r="T1984" s="278"/>
    </row>
    <row r="1985" spans="20:20">
      <c r="T1985" s="278"/>
    </row>
    <row r="1986" spans="20:20">
      <c r="T1986" s="278"/>
    </row>
    <row r="1987" spans="20:20">
      <c r="T1987" s="278"/>
    </row>
    <row r="1988" spans="20:20">
      <c r="T1988" s="278"/>
    </row>
    <row r="1989" spans="20:20">
      <c r="T1989" s="278"/>
    </row>
    <row r="1990" spans="20:20">
      <c r="T1990" s="278"/>
    </row>
    <row r="1991" spans="20:20">
      <c r="T1991" s="278"/>
    </row>
    <row r="1992" spans="20:20">
      <c r="T1992" s="278"/>
    </row>
    <row r="1993" spans="20:20">
      <c r="T1993" s="278"/>
    </row>
    <row r="1994" spans="20:20">
      <c r="T1994" s="278"/>
    </row>
    <row r="1995" spans="20:20">
      <c r="T1995" s="278"/>
    </row>
    <row r="1996" spans="20:20">
      <c r="T1996" s="278"/>
    </row>
    <row r="1997" spans="20:20">
      <c r="T1997" s="278"/>
    </row>
    <row r="1998" spans="20:20">
      <c r="T1998" s="278"/>
    </row>
    <row r="1999" spans="20:20">
      <c r="T1999" s="278"/>
    </row>
    <row r="2000" spans="20:20">
      <c r="T2000" s="278"/>
    </row>
    <row r="2001" spans="20:20">
      <c r="T2001" s="278"/>
    </row>
    <row r="2002" spans="20:20">
      <c r="T2002" s="278"/>
    </row>
    <row r="2003" spans="20:20">
      <c r="T2003" s="278"/>
    </row>
    <row r="2004" spans="20:20">
      <c r="T2004" s="278"/>
    </row>
    <row r="2005" spans="20:20">
      <c r="T2005" s="278"/>
    </row>
    <row r="2006" spans="20:20">
      <c r="T2006" s="278"/>
    </row>
    <row r="2007" spans="20:20">
      <c r="T2007" s="278"/>
    </row>
    <row r="2008" spans="20:20">
      <c r="T2008" s="278"/>
    </row>
    <row r="2009" spans="20:20">
      <c r="T2009" s="278"/>
    </row>
    <row r="2010" spans="20:20">
      <c r="T2010" s="278"/>
    </row>
    <row r="2011" spans="20:20">
      <c r="T2011" s="278"/>
    </row>
    <row r="2012" spans="20:20">
      <c r="T2012" s="278"/>
    </row>
    <row r="2013" spans="20:20">
      <c r="T2013" s="278"/>
    </row>
    <row r="2014" spans="20:20">
      <c r="T2014" s="278"/>
    </row>
    <row r="2015" spans="20:20">
      <c r="T2015" s="278"/>
    </row>
    <row r="2016" spans="20:20">
      <c r="T2016" s="278"/>
    </row>
    <row r="2017" spans="20:20">
      <c r="T2017" s="278"/>
    </row>
    <row r="2018" spans="20:20">
      <c r="T2018" s="278"/>
    </row>
    <row r="2019" spans="20:20">
      <c r="T2019" s="278"/>
    </row>
    <row r="2020" spans="20:20">
      <c r="T2020" s="278"/>
    </row>
    <row r="2021" spans="20:20">
      <c r="T2021" s="278"/>
    </row>
    <row r="2022" spans="20:20">
      <c r="T2022" s="278"/>
    </row>
    <row r="2023" spans="20:20">
      <c r="T2023" s="278"/>
    </row>
    <row r="2024" spans="20:20">
      <c r="T2024" s="278"/>
    </row>
    <row r="2025" spans="20:20">
      <c r="T2025" s="278"/>
    </row>
    <row r="2026" spans="20:20">
      <c r="T2026" s="278"/>
    </row>
    <row r="2027" spans="20:20">
      <c r="T2027" s="278"/>
    </row>
    <row r="2028" spans="20:20">
      <c r="T2028" s="278"/>
    </row>
    <row r="2029" spans="20:20">
      <c r="T2029" s="278"/>
    </row>
    <row r="2030" spans="20:20">
      <c r="T2030" s="278"/>
    </row>
    <row r="2031" spans="20:20">
      <c r="T2031" s="278"/>
    </row>
    <row r="2032" spans="20:20">
      <c r="T2032" s="278"/>
    </row>
    <row r="2033" spans="20:20">
      <c r="T2033" s="278"/>
    </row>
    <row r="2034" spans="20:20">
      <c r="T2034" s="278"/>
    </row>
    <row r="2035" spans="20:20">
      <c r="T2035" s="278"/>
    </row>
    <row r="2036" spans="20:20">
      <c r="T2036" s="278"/>
    </row>
    <row r="2037" spans="20:20">
      <c r="T2037" s="278"/>
    </row>
    <row r="2038" spans="20:20">
      <c r="T2038" s="278"/>
    </row>
    <row r="2039" spans="20:20">
      <c r="T2039" s="278"/>
    </row>
    <row r="2040" spans="20:20">
      <c r="T2040" s="278"/>
    </row>
    <row r="2041" spans="20:20">
      <c r="T2041" s="278"/>
    </row>
    <row r="2042" spans="20:20">
      <c r="T2042" s="278"/>
    </row>
    <row r="2043" spans="20:20">
      <c r="T2043" s="278"/>
    </row>
    <row r="2044" spans="20:20">
      <c r="T2044" s="278"/>
    </row>
    <row r="2045" spans="20:20">
      <c r="T2045" s="278"/>
    </row>
    <row r="2046" spans="20:20">
      <c r="T2046" s="278"/>
    </row>
    <row r="2047" spans="20:20">
      <c r="T2047" s="278"/>
    </row>
    <row r="2048" spans="20:20">
      <c r="T2048" s="278"/>
    </row>
    <row r="2049" spans="20:20">
      <c r="T2049" s="278"/>
    </row>
    <row r="2050" spans="20:20">
      <c r="T2050" s="278"/>
    </row>
    <row r="2051" spans="20:20">
      <c r="T2051" s="278"/>
    </row>
    <row r="2052" spans="20:20">
      <c r="T2052" s="278"/>
    </row>
    <row r="2053" spans="20:20">
      <c r="T2053" s="278"/>
    </row>
    <row r="2054" spans="20:20">
      <c r="T2054" s="278"/>
    </row>
    <row r="2055" spans="20:20">
      <c r="T2055" s="278"/>
    </row>
    <row r="2056" spans="20:20">
      <c r="T2056" s="278"/>
    </row>
    <row r="2057" spans="20:20">
      <c r="T2057" s="278"/>
    </row>
    <row r="2058" spans="20:20">
      <c r="T2058" s="278"/>
    </row>
    <row r="2059" spans="20:20">
      <c r="T2059" s="278"/>
    </row>
    <row r="2060" spans="20:20">
      <c r="T2060" s="278"/>
    </row>
    <row r="2061" spans="20:20">
      <c r="T2061" s="278"/>
    </row>
    <row r="2062" spans="20:20">
      <c r="T2062" s="278"/>
    </row>
    <row r="2063" spans="20:20">
      <c r="T2063" s="278"/>
    </row>
    <row r="2064" spans="20:20">
      <c r="T2064" s="278"/>
    </row>
    <row r="2065" spans="20:20">
      <c r="T2065" s="278"/>
    </row>
    <row r="2066" spans="20:20">
      <c r="T2066" s="278"/>
    </row>
    <row r="2067" spans="20:20">
      <c r="T2067" s="278"/>
    </row>
    <row r="2068" spans="20:20">
      <c r="T2068" s="278"/>
    </row>
    <row r="2069" spans="20:20">
      <c r="T2069" s="278"/>
    </row>
    <row r="2070" spans="20:20">
      <c r="T2070" s="278"/>
    </row>
    <row r="2071" spans="20:20">
      <c r="T2071" s="278"/>
    </row>
    <row r="2072" spans="20:20">
      <c r="T2072" s="278"/>
    </row>
    <row r="2073" spans="20:20">
      <c r="T2073" s="278"/>
    </row>
    <row r="2074" spans="20:20">
      <c r="T2074" s="278"/>
    </row>
    <row r="2075" spans="20:20">
      <c r="T2075" s="278"/>
    </row>
    <row r="2076" spans="20:20">
      <c r="T2076" s="278"/>
    </row>
    <row r="2077" spans="20:20">
      <c r="T2077" s="278"/>
    </row>
    <row r="2078" spans="20:20">
      <c r="T2078" s="278"/>
    </row>
    <row r="2079" spans="20:20">
      <c r="T2079" s="278"/>
    </row>
    <row r="2080" spans="20:20">
      <c r="T2080" s="278"/>
    </row>
    <row r="2081" spans="20:20">
      <c r="T2081" s="278"/>
    </row>
    <row r="2082" spans="20:20">
      <c r="T2082" s="278"/>
    </row>
    <row r="2083" spans="20:20">
      <c r="T2083" s="278"/>
    </row>
    <row r="2084" spans="20:20">
      <c r="T2084" s="278"/>
    </row>
    <row r="2085" spans="20:20">
      <c r="T2085" s="278"/>
    </row>
    <row r="2086" spans="20:20">
      <c r="T2086" s="278"/>
    </row>
    <row r="2087" spans="20:20">
      <c r="T2087" s="278"/>
    </row>
    <row r="2088" spans="20:20">
      <c r="T2088" s="278"/>
    </row>
    <row r="2089" spans="20:20">
      <c r="T2089" s="278"/>
    </row>
    <row r="2090" spans="20:20">
      <c r="T2090" s="278"/>
    </row>
    <row r="2091" spans="20:20">
      <c r="T2091" s="278"/>
    </row>
    <row r="2092" spans="20:20">
      <c r="T2092" s="278"/>
    </row>
    <row r="2093" spans="20:20">
      <c r="T2093" s="278"/>
    </row>
    <row r="2094" spans="20:20">
      <c r="T2094" s="278"/>
    </row>
    <row r="2095" spans="20:20">
      <c r="T2095" s="278"/>
    </row>
    <row r="2096" spans="20:20">
      <c r="T2096" s="278"/>
    </row>
    <row r="2097" spans="20:20">
      <c r="T2097" s="278"/>
    </row>
    <row r="2098" spans="20:20">
      <c r="T2098" s="278"/>
    </row>
    <row r="2099" spans="20:20">
      <c r="T2099" s="278"/>
    </row>
    <row r="2100" spans="20:20">
      <c r="T2100" s="278"/>
    </row>
    <row r="2101" spans="20:20">
      <c r="T2101" s="278"/>
    </row>
    <row r="2102" spans="20:20">
      <c r="T2102" s="278"/>
    </row>
    <row r="2103" spans="20:20">
      <c r="T2103" s="278"/>
    </row>
    <row r="2104" spans="20:20">
      <c r="T2104" s="278"/>
    </row>
    <row r="2105" spans="20:20">
      <c r="T2105" s="278"/>
    </row>
    <row r="2106" spans="20:20">
      <c r="T2106" s="278"/>
    </row>
    <row r="2107" spans="20:20">
      <c r="T2107" s="278"/>
    </row>
    <row r="2108" spans="20:20">
      <c r="T2108" s="278"/>
    </row>
    <row r="2109" spans="20:20">
      <c r="T2109" s="278"/>
    </row>
    <row r="2110" spans="20:20">
      <c r="T2110" s="278"/>
    </row>
    <row r="2111" spans="20:20">
      <c r="T2111" s="278"/>
    </row>
    <row r="2112" spans="20:20">
      <c r="T2112" s="278"/>
    </row>
    <row r="2113" spans="20:20">
      <c r="T2113" s="278"/>
    </row>
    <row r="2114" spans="20:20">
      <c r="T2114" s="278"/>
    </row>
    <row r="2115" spans="20:20">
      <c r="T2115" s="278"/>
    </row>
    <row r="2116" spans="20:20">
      <c r="T2116" s="278"/>
    </row>
    <row r="2117" spans="20:20">
      <c r="T2117" s="278"/>
    </row>
    <row r="2118" spans="20:20">
      <c r="T2118" s="278"/>
    </row>
    <row r="2119" spans="20:20">
      <c r="T2119" s="278"/>
    </row>
    <row r="2120" spans="20:20">
      <c r="T2120" s="278"/>
    </row>
    <row r="2121" spans="20:20">
      <c r="T2121" s="278"/>
    </row>
    <row r="2122" spans="20:20">
      <c r="T2122" s="278"/>
    </row>
    <row r="2123" spans="20:20">
      <c r="T2123" s="278"/>
    </row>
    <row r="2124" spans="20:20">
      <c r="T2124" s="278"/>
    </row>
    <row r="2125" spans="20:20">
      <c r="T2125" s="278"/>
    </row>
    <row r="2126" spans="20:20">
      <c r="T2126" s="278"/>
    </row>
    <row r="2127" spans="20:20">
      <c r="T2127" s="278"/>
    </row>
    <row r="2128" spans="20:20">
      <c r="T2128" s="278"/>
    </row>
    <row r="2129" spans="20:20">
      <c r="T2129" s="278"/>
    </row>
    <row r="2130" spans="20:20">
      <c r="T2130" s="278"/>
    </row>
    <row r="2131" spans="20:20">
      <c r="T2131" s="278"/>
    </row>
    <row r="2132" spans="20:20">
      <c r="T2132" s="278"/>
    </row>
    <row r="2133" spans="20:20">
      <c r="T2133" s="278"/>
    </row>
    <row r="2134" spans="20:20">
      <c r="T2134" s="278"/>
    </row>
    <row r="2135" spans="20:20">
      <c r="T2135" s="278"/>
    </row>
    <row r="2136" spans="20:20">
      <c r="T2136" s="278"/>
    </row>
    <row r="2137" spans="20:20">
      <c r="T2137" s="278"/>
    </row>
    <row r="2138" spans="20:20">
      <c r="T2138" s="278"/>
    </row>
    <row r="2139" spans="20:20">
      <c r="T2139" s="278"/>
    </row>
    <row r="2140" spans="20:20">
      <c r="T2140" s="278"/>
    </row>
    <row r="2141" spans="20:20">
      <c r="T2141" s="278"/>
    </row>
    <row r="2142" spans="20:20">
      <c r="T2142" s="278"/>
    </row>
    <row r="2143" spans="20:20">
      <c r="T2143" s="278"/>
    </row>
    <row r="2144" spans="20:20">
      <c r="T2144" s="278"/>
    </row>
    <row r="2145" spans="20:20">
      <c r="T2145" s="278"/>
    </row>
    <row r="2146" spans="20:20">
      <c r="T2146" s="278"/>
    </row>
    <row r="2147" spans="20:20">
      <c r="T2147" s="278"/>
    </row>
    <row r="2148" spans="20:20">
      <c r="T2148" s="278"/>
    </row>
    <row r="2149" spans="20:20">
      <c r="T2149" s="278"/>
    </row>
    <row r="2150" spans="20:20">
      <c r="T2150" s="278"/>
    </row>
    <row r="2151" spans="20:20">
      <c r="T2151" s="278"/>
    </row>
    <row r="2152" spans="20:20">
      <c r="T2152" s="278"/>
    </row>
    <row r="2153" spans="20:20">
      <c r="T2153" s="278"/>
    </row>
    <row r="2154" spans="20:20">
      <c r="T2154" s="278"/>
    </row>
    <row r="2155" spans="20:20">
      <c r="T2155" s="278"/>
    </row>
    <row r="2156" spans="20:20">
      <c r="T2156" s="278"/>
    </row>
    <row r="2157" spans="20:20">
      <c r="T2157" s="278"/>
    </row>
    <row r="2158" spans="20:20">
      <c r="T2158" s="278"/>
    </row>
    <row r="2159" spans="20:20">
      <c r="T2159" s="278"/>
    </row>
    <row r="2160" spans="20:20">
      <c r="T2160" s="278"/>
    </row>
    <row r="2161" spans="20:20">
      <c r="T2161" s="278"/>
    </row>
    <row r="2162" spans="20:20">
      <c r="T2162" s="278"/>
    </row>
    <row r="2163" spans="20:20">
      <c r="T2163" s="278"/>
    </row>
    <row r="2164" spans="20:20">
      <c r="T2164" s="278"/>
    </row>
    <row r="2165" spans="20:20">
      <c r="T2165" s="278"/>
    </row>
    <row r="2166" spans="20:20">
      <c r="T2166" s="278"/>
    </row>
    <row r="2167" spans="20:20">
      <c r="T2167" s="278"/>
    </row>
    <row r="2168" spans="20:20">
      <c r="T2168" s="278"/>
    </row>
    <row r="2169" spans="20:20">
      <c r="T2169" s="278"/>
    </row>
    <row r="2170" spans="20:20">
      <c r="T2170" s="278"/>
    </row>
    <row r="2171" spans="20:20">
      <c r="T2171" s="278"/>
    </row>
    <row r="2172" spans="20:20">
      <c r="T2172" s="278"/>
    </row>
    <row r="2173" spans="20:20">
      <c r="T2173" s="278"/>
    </row>
    <row r="2174" spans="20:20">
      <c r="T2174" s="278"/>
    </row>
    <row r="2175" spans="20:20">
      <c r="T2175" s="278"/>
    </row>
    <row r="2176" spans="20:20">
      <c r="T2176" s="278"/>
    </row>
    <row r="2177" spans="20:20">
      <c r="T2177" s="278"/>
    </row>
    <row r="2178" spans="20:20">
      <c r="T2178" s="278"/>
    </row>
    <row r="2179" spans="20:20">
      <c r="T2179" s="278"/>
    </row>
    <row r="2180" spans="20:20">
      <c r="T2180" s="278"/>
    </row>
    <row r="2181" spans="20:20">
      <c r="T2181" s="278"/>
    </row>
    <row r="2182" spans="20:20">
      <c r="T2182" s="278"/>
    </row>
    <row r="2183" spans="20:20">
      <c r="T2183" s="278"/>
    </row>
    <row r="2184" spans="20:20">
      <c r="T2184" s="278"/>
    </row>
    <row r="2185" spans="20:20">
      <c r="T2185" s="278"/>
    </row>
    <row r="2186" spans="20:20">
      <c r="T2186" s="278"/>
    </row>
    <row r="2187" spans="20:20">
      <c r="T2187" s="278"/>
    </row>
    <row r="2188" spans="20:20">
      <c r="T2188" s="278"/>
    </row>
    <row r="2189" spans="20:20">
      <c r="T2189" s="278"/>
    </row>
    <row r="2190" spans="20:20">
      <c r="T2190" s="278"/>
    </row>
    <row r="2191" spans="20:20">
      <c r="T2191" s="278"/>
    </row>
    <row r="2192" spans="20:20">
      <c r="T2192" s="278"/>
    </row>
    <row r="2193" spans="20:20">
      <c r="T2193" s="278"/>
    </row>
    <row r="2194" spans="20:20">
      <c r="T2194" s="278"/>
    </row>
    <row r="2195" spans="20:20">
      <c r="T2195" s="278"/>
    </row>
    <row r="2196" spans="20:20">
      <c r="T2196" s="278"/>
    </row>
    <row r="2197" spans="20:20">
      <c r="T2197" s="278"/>
    </row>
    <row r="2198" spans="20:20">
      <c r="T2198" s="278"/>
    </row>
    <row r="2199" spans="20:20">
      <c r="T2199" s="278"/>
    </row>
    <row r="2200" spans="20:20">
      <c r="T2200" s="278"/>
    </row>
    <row r="2201" spans="20:20">
      <c r="T2201" s="278"/>
    </row>
    <row r="2202" spans="20:20">
      <c r="T2202" s="278"/>
    </row>
    <row r="2203" spans="20:20">
      <c r="T2203" s="278"/>
    </row>
    <row r="2204" spans="20:20">
      <c r="T2204" s="278"/>
    </row>
    <row r="2205" spans="20:20">
      <c r="T2205" s="278"/>
    </row>
    <row r="2206" spans="20:20">
      <c r="T2206" s="278"/>
    </row>
    <row r="2207" spans="20:20">
      <c r="T2207" s="278"/>
    </row>
    <row r="2208" spans="20:20">
      <c r="T2208" s="278"/>
    </row>
    <row r="2209" spans="20:20">
      <c r="T2209" s="278"/>
    </row>
    <row r="2210" spans="20:20">
      <c r="T2210" s="278"/>
    </row>
    <row r="2211" spans="20:20">
      <c r="T2211" s="278"/>
    </row>
    <row r="2212" spans="20:20">
      <c r="T2212" s="278"/>
    </row>
    <row r="2213" spans="20:20">
      <c r="T2213" s="278"/>
    </row>
    <row r="2214" spans="20:20">
      <c r="T2214" s="278"/>
    </row>
    <row r="2215" spans="20:20">
      <c r="T2215" s="278"/>
    </row>
    <row r="2216" spans="20:20">
      <c r="T2216" s="278"/>
    </row>
    <row r="2217" spans="20:20">
      <c r="T2217" s="278"/>
    </row>
    <row r="2218" spans="20:20">
      <c r="T2218" s="278"/>
    </row>
    <row r="2219" spans="20:20">
      <c r="T2219" s="278"/>
    </row>
    <row r="2220" spans="20:20">
      <c r="T2220" s="278"/>
    </row>
    <row r="2221" spans="20:20">
      <c r="T2221" s="278"/>
    </row>
    <row r="2222" spans="20:20">
      <c r="T2222" s="278"/>
    </row>
    <row r="2223" spans="20:20">
      <c r="T2223" s="278"/>
    </row>
    <row r="2224" spans="20:20">
      <c r="T2224" s="278"/>
    </row>
    <row r="2225" spans="20:20">
      <c r="T2225" s="278"/>
    </row>
    <row r="2226" spans="20:20">
      <c r="T2226" s="278"/>
    </row>
    <row r="2227" spans="20:20">
      <c r="T2227" s="278"/>
    </row>
    <row r="2228" spans="20:20">
      <c r="T2228" s="278"/>
    </row>
    <row r="2229" spans="20:20">
      <c r="T2229" s="278"/>
    </row>
    <row r="2230" spans="20:20">
      <c r="T2230" s="278"/>
    </row>
    <row r="2231" spans="20:20">
      <c r="T2231" s="278"/>
    </row>
    <row r="2232" spans="20:20">
      <c r="T2232" s="278"/>
    </row>
    <row r="2233" spans="20:20">
      <c r="T2233" s="278"/>
    </row>
    <row r="2234" spans="20:20">
      <c r="T2234" s="278"/>
    </row>
    <row r="2235" spans="20:20">
      <c r="T2235" s="278"/>
    </row>
    <row r="2236" spans="20:20">
      <c r="T2236" s="278"/>
    </row>
    <row r="2237" spans="20:20">
      <c r="T2237" s="278"/>
    </row>
    <row r="2238" spans="20:20">
      <c r="T2238" s="278"/>
    </row>
    <row r="2239" spans="20:20">
      <c r="T2239" s="278"/>
    </row>
    <row r="2240" spans="20:20">
      <c r="T2240" s="278"/>
    </row>
    <row r="2241" spans="20:20">
      <c r="T2241" s="278"/>
    </row>
    <row r="2242" spans="20:20">
      <c r="T2242" s="278"/>
    </row>
    <row r="2243" spans="20:20">
      <c r="T2243" s="278"/>
    </row>
    <row r="2244" spans="20:20">
      <c r="T2244" s="278"/>
    </row>
    <row r="2245" spans="20:20">
      <c r="T2245" s="278"/>
    </row>
    <row r="2246" spans="20:20">
      <c r="T2246" s="278"/>
    </row>
    <row r="2247" spans="20:20">
      <c r="T2247" s="278"/>
    </row>
    <row r="2248" spans="20:20">
      <c r="T2248" s="278"/>
    </row>
    <row r="2249" spans="20:20">
      <c r="T2249" s="278"/>
    </row>
    <row r="2250" spans="20:20">
      <c r="T2250" s="278"/>
    </row>
    <row r="2251" spans="20:20">
      <c r="T2251" s="278"/>
    </row>
    <row r="2252" spans="20:20">
      <c r="T2252" s="278"/>
    </row>
    <row r="2253" spans="20:20">
      <c r="T2253" s="278"/>
    </row>
    <row r="2254" spans="20:20">
      <c r="T2254" s="278"/>
    </row>
    <row r="2255" spans="20:20">
      <c r="T2255" s="278"/>
    </row>
    <row r="2256" spans="20:20">
      <c r="T2256" s="278"/>
    </row>
    <row r="2257" spans="20:20">
      <c r="T2257" s="278"/>
    </row>
    <row r="2258" spans="20:20">
      <c r="T2258" s="278"/>
    </row>
    <row r="2259" spans="20:20">
      <c r="T2259" s="278"/>
    </row>
    <row r="2260" spans="20:20">
      <c r="T2260" s="278"/>
    </row>
    <row r="2261" spans="20:20">
      <c r="T2261" s="278"/>
    </row>
    <row r="2262" spans="20:20">
      <c r="T2262" s="278"/>
    </row>
    <row r="2263" spans="20:20">
      <c r="T2263" s="278"/>
    </row>
    <row r="2264" spans="20:20">
      <c r="T2264" s="278"/>
    </row>
    <row r="2265" spans="20:20">
      <c r="T2265" s="278"/>
    </row>
    <row r="2266" spans="20:20">
      <c r="T2266" s="278"/>
    </row>
    <row r="2267" spans="20:20">
      <c r="T2267" s="278"/>
    </row>
    <row r="2268" spans="20:20">
      <c r="T2268" s="278"/>
    </row>
    <row r="2269" spans="20:20">
      <c r="T2269" s="278"/>
    </row>
    <row r="2270" spans="20:20">
      <c r="T2270" s="278"/>
    </row>
    <row r="2271" spans="20:20">
      <c r="T2271" s="278"/>
    </row>
    <row r="2272" spans="20:20">
      <c r="T2272" s="278"/>
    </row>
    <row r="2273" spans="20:20">
      <c r="T2273" s="278"/>
    </row>
    <row r="2274" spans="20:20">
      <c r="T2274" s="278"/>
    </row>
    <row r="2275" spans="20:20">
      <c r="T2275" s="278"/>
    </row>
    <row r="2276" spans="20:20">
      <c r="T2276" s="278"/>
    </row>
    <row r="2277" spans="20:20">
      <c r="T2277" s="278"/>
    </row>
    <row r="2278" spans="20:20">
      <c r="T2278" s="278"/>
    </row>
    <row r="2279" spans="20:20">
      <c r="T2279" s="278"/>
    </row>
    <row r="2280" spans="20:20">
      <c r="T2280" s="278"/>
    </row>
    <row r="2281" spans="20:20">
      <c r="T2281" s="278"/>
    </row>
    <row r="2282" spans="20:20">
      <c r="T2282" s="278"/>
    </row>
    <row r="2283" spans="20:20">
      <c r="T2283" s="278"/>
    </row>
    <row r="2284" spans="20:20">
      <c r="T2284" s="278"/>
    </row>
    <row r="2285" spans="20:20">
      <c r="T2285" s="278"/>
    </row>
    <row r="2286" spans="20:20">
      <c r="T2286" s="278"/>
    </row>
    <row r="2287" spans="20:20">
      <c r="T2287" s="278"/>
    </row>
    <row r="2288" spans="20:20">
      <c r="T2288" s="278"/>
    </row>
    <row r="2289" spans="20:20">
      <c r="T2289" s="278"/>
    </row>
    <row r="2290" spans="20:20">
      <c r="T2290" s="278"/>
    </row>
    <row r="2291" spans="20:20">
      <c r="T2291" s="278"/>
    </row>
    <row r="2292" spans="20:20">
      <c r="T2292" s="278"/>
    </row>
    <row r="2293" spans="20:20">
      <c r="T2293" s="278"/>
    </row>
    <row r="2294" spans="20:20">
      <c r="T2294" s="278"/>
    </row>
    <row r="2295" spans="20:20">
      <c r="T2295" s="278"/>
    </row>
    <row r="2296" spans="20:20">
      <c r="T2296" s="278"/>
    </row>
    <row r="2297" spans="20:20">
      <c r="T2297" s="278"/>
    </row>
    <row r="2298" spans="20:20">
      <c r="T2298" s="278"/>
    </row>
    <row r="2299" spans="20:20">
      <c r="T2299" s="278"/>
    </row>
    <row r="2300" spans="20:20">
      <c r="T2300" s="278"/>
    </row>
    <row r="2301" spans="20:20">
      <c r="T2301" s="278"/>
    </row>
    <row r="2302" spans="20:20">
      <c r="T2302" s="278"/>
    </row>
    <row r="2303" spans="20:20">
      <c r="T2303" s="278"/>
    </row>
    <row r="2304" spans="20:20">
      <c r="T2304" s="278"/>
    </row>
    <row r="2305" spans="20:20">
      <c r="T2305" s="278"/>
    </row>
    <row r="2306" spans="20:20">
      <c r="T2306" s="278"/>
    </row>
    <row r="2307" spans="20:20">
      <c r="T2307" s="278"/>
    </row>
    <row r="2308" spans="20:20">
      <c r="T2308" s="278"/>
    </row>
    <row r="2309" spans="20:20">
      <c r="T2309" s="278"/>
    </row>
    <row r="2310" spans="20:20">
      <c r="T2310" s="278"/>
    </row>
    <row r="2311" spans="20:20">
      <c r="T2311" s="278"/>
    </row>
    <row r="2312" spans="20:20">
      <c r="T2312" s="278"/>
    </row>
    <row r="2313" spans="20:20">
      <c r="T2313" s="278"/>
    </row>
    <row r="2314" spans="20:20">
      <c r="T2314" s="278"/>
    </row>
    <row r="2315" spans="20:20">
      <c r="T2315" s="278"/>
    </row>
    <row r="2316" spans="20:20">
      <c r="T2316" s="278"/>
    </row>
    <row r="2317" spans="20:20">
      <c r="T2317" s="278"/>
    </row>
    <row r="2318" spans="20:20">
      <c r="T2318" s="278"/>
    </row>
    <row r="2319" spans="20:20">
      <c r="T2319" s="278"/>
    </row>
    <row r="2320" spans="20:20">
      <c r="T2320" s="278"/>
    </row>
    <row r="2321" spans="20:20">
      <c r="T2321" s="278"/>
    </row>
    <row r="2322" spans="20:20">
      <c r="T2322" s="278"/>
    </row>
    <row r="2323" spans="20:20">
      <c r="T2323" s="278"/>
    </row>
    <row r="2324" spans="20:20">
      <c r="T2324" s="278"/>
    </row>
    <row r="2325" spans="20:20">
      <c r="T2325" s="278"/>
    </row>
    <row r="2326" spans="20:20">
      <c r="T2326" s="278"/>
    </row>
    <row r="2327" spans="20:20">
      <c r="T2327" s="278"/>
    </row>
    <row r="2328" spans="20:20">
      <c r="T2328" s="278"/>
    </row>
    <row r="2329" spans="20:20">
      <c r="T2329" s="278"/>
    </row>
    <row r="2330" spans="20:20">
      <c r="T2330" s="278"/>
    </row>
    <row r="2331" spans="20:20">
      <c r="T2331" s="278"/>
    </row>
    <row r="2332" spans="20:20">
      <c r="T2332" s="278"/>
    </row>
    <row r="2333" spans="20:20">
      <c r="T2333" s="278"/>
    </row>
    <row r="2334" spans="20:20">
      <c r="T2334" s="278"/>
    </row>
    <row r="2335" spans="20:20">
      <c r="T2335" s="278"/>
    </row>
    <row r="2336" spans="20:20">
      <c r="T2336" s="278"/>
    </row>
    <row r="2337" spans="20:20">
      <c r="T2337" s="278"/>
    </row>
    <row r="2338" spans="20:20">
      <c r="T2338" s="278"/>
    </row>
    <row r="2339" spans="20:20">
      <c r="T2339" s="278"/>
    </row>
    <row r="2340" spans="20:20">
      <c r="T2340" s="278"/>
    </row>
    <row r="2341" spans="20:20">
      <c r="T2341" s="278"/>
    </row>
    <row r="2342" spans="20:20">
      <c r="T2342" s="278"/>
    </row>
    <row r="2343" spans="20:20">
      <c r="T2343" s="278"/>
    </row>
    <row r="2344" spans="20:20">
      <c r="T2344" s="278"/>
    </row>
    <row r="2345" spans="20:20">
      <c r="T2345" s="278"/>
    </row>
    <row r="2346" spans="20:20">
      <c r="T2346" s="278"/>
    </row>
    <row r="2347" spans="20:20">
      <c r="T2347" s="278"/>
    </row>
    <row r="2348" spans="20:20">
      <c r="T2348" s="278"/>
    </row>
    <row r="2349" spans="20:20">
      <c r="T2349" s="278"/>
    </row>
    <row r="2350" spans="20:20">
      <c r="T2350" s="278"/>
    </row>
    <row r="2351" spans="20:20">
      <c r="T2351" s="278"/>
    </row>
    <row r="2352" spans="20:20">
      <c r="T2352" s="278"/>
    </row>
    <row r="2353" spans="20:20">
      <c r="T2353" s="278"/>
    </row>
    <row r="2354" spans="20:20">
      <c r="T2354" s="278"/>
    </row>
    <row r="2355" spans="20:20">
      <c r="T2355" s="278"/>
    </row>
    <row r="2356" spans="20:20">
      <c r="T2356" s="278"/>
    </row>
    <row r="2357" spans="20:20">
      <c r="T2357" s="278"/>
    </row>
    <row r="2358" spans="20:20">
      <c r="T2358" s="278"/>
    </row>
    <row r="2359" spans="20:20">
      <c r="T2359" s="278"/>
    </row>
    <row r="2360" spans="20:20">
      <c r="T2360" s="278"/>
    </row>
    <row r="2361" spans="20:20">
      <c r="T2361" s="278"/>
    </row>
    <row r="2362" spans="20:20">
      <c r="T2362" s="278"/>
    </row>
    <row r="2363" spans="20:20">
      <c r="T2363" s="278"/>
    </row>
    <row r="2364" spans="20:20">
      <c r="T2364" s="278"/>
    </row>
    <row r="2365" spans="20:20">
      <c r="T2365" s="278"/>
    </row>
    <row r="2366" spans="20:20">
      <c r="T2366" s="278"/>
    </row>
    <row r="2367" spans="20:20">
      <c r="T2367" s="278"/>
    </row>
    <row r="2368" spans="20:20">
      <c r="T2368" s="278"/>
    </row>
    <row r="2369" spans="20:20">
      <c r="T2369" s="278"/>
    </row>
    <row r="2370" spans="20:20">
      <c r="T2370" s="278"/>
    </row>
    <row r="2371" spans="20:20">
      <c r="T2371" s="278"/>
    </row>
    <row r="2372" spans="20:20">
      <c r="T2372" s="278"/>
    </row>
    <row r="2373" spans="20:20">
      <c r="T2373" s="278"/>
    </row>
    <row r="2374" spans="20:20">
      <c r="T2374" s="278"/>
    </row>
    <row r="2375" spans="20:20">
      <c r="T2375" s="278"/>
    </row>
    <row r="2376" spans="20:20">
      <c r="T2376" s="278"/>
    </row>
    <row r="2377" spans="20:20">
      <c r="T2377" s="278"/>
    </row>
    <row r="2378" spans="20:20">
      <c r="T2378" s="278"/>
    </row>
    <row r="2379" spans="20:20">
      <c r="T2379" s="278"/>
    </row>
    <row r="2380" spans="20:20">
      <c r="T2380" s="278"/>
    </row>
    <row r="2381" spans="20:20">
      <c r="T2381" s="278"/>
    </row>
    <row r="2382" spans="20:20">
      <c r="T2382" s="278"/>
    </row>
    <row r="2383" spans="20:20">
      <c r="T2383" s="278"/>
    </row>
    <row r="2384" spans="20:20">
      <c r="T2384" s="278"/>
    </row>
    <row r="2385" spans="20:20">
      <c r="T2385" s="278"/>
    </row>
    <row r="2386" spans="20:20">
      <c r="T2386" s="278"/>
    </row>
    <row r="2387" spans="20:20">
      <c r="T2387" s="278"/>
    </row>
    <row r="2388" spans="20:20">
      <c r="T2388" s="278"/>
    </row>
    <row r="2389" spans="20:20">
      <c r="T2389" s="278"/>
    </row>
    <row r="2390" spans="20:20">
      <c r="T2390" s="278"/>
    </row>
    <row r="2391" spans="20:20">
      <c r="T2391" s="278"/>
    </row>
    <row r="2392" spans="20:20">
      <c r="T2392" s="278"/>
    </row>
    <row r="2393" spans="20:20">
      <c r="T2393" s="278"/>
    </row>
    <row r="2394" spans="20:20">
      <c r="T2394" s="278"/>
    </row>
  </sheetData>
  <sheetProtection formatCells="0" formatColumns="0" formatRows="0" autoFilter="0"/>
  <protectedRanges>
    <protectedRange sqref="T8:T176" name="Rango4"/>
    <protectedRange sqref="H8:H176" name="Rango3"/>
    <protectedRange sqref="J8:M176" name="Rango1"/>
    <protectedRange sqref="B8:B176" name="Rango2"/>
  </protectedRanges>
  <autoFilter ref="A7:T61" xr:uid="{00000000-0001-0000-0500-000000000000}"/>
  <mergeCells count="8">
    <mergeCell ref="A6:B6"/>
    <mergeCell ref="J6:K6"/>
    <mergeCell ref="C186:F186"/>
    <mergeCell ref="N186:P186"/>
    <mergeCell ref="N6:O6"/>
    <mergeCell ref="P6:Q6"/>
    <mergeCell ref="L6:M6"/>
    <mergeCell ref="I177:M177"/>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R1.02 (ex FORM. 9)</vt:lpstr>
      <vt:lpstr>bd_lista</vt:lpstr>
      <vt:lpstr>CUADRO</vt:lpstr>
      <vt:lpstr>Hoja de Trabajo para listado</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2022-10-05T13:15:45Z</cp:lastPrinted>
  <dcterms:created xsi:type="dcterms:W3CDTF">2014-07-03T21:21:01Z</dcterms:created>
  <dcterms:modified xsi:type="dcterms:W3CDTF">2023-05-05T22:26:01Z</dcterms:modified>
</cp:coreProperties>
</file>